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arun Ramachandran\Downloads\"/>
    </mc:Choice>
  </mc:AlternateContent>
  <xr:revisionPtr revIDLastSave="0" documentId="13_ncr:1_{0CD0F215-38FF-4D44-9C02-7DA359D95EAA}" xr6:coauthVersionLast="47" xr6:coauthVersionMax="47" xr10:uidLastSave="{00000000-0000-0000-0000-000000000000}"/>
  <bookViews>
    <workbookView xWindow="-108" yWindow="-108" windowWidth="23256" windowHeight="12456" activeTab="4" xr2:uid="{00000000-000D-0000-FFFF-FFFF00000000}"/>
  </bookViews>
  <sheets>
    <sheet name="Dmax Ops Template" sheetId="1" r:id="rId1"/>
    <sheet name="Weightage" sheetId="2" r:id="rId2"/>
    <sheet name="Quality % Calculation" sheetId="3" state="hidden" r:id="rId3"/>
    <sheet name="Targets" sheetId="4" r:id="rId4"/>
    <sheet name="Apr24" sheetId="5" r:id="rId5"/>
    <sheet name="May24" sheetId="6" state="hidden" r:id="rId6"/>
    <sheet name="June24" sheetId="7" state="hidden" r:id="rId7"/>
    <sheet name="July24" sheetId="8" r:id="rId8"/>
    <sheet name="Aug24" sheetId="9" r:id="rId9"/>
    <sheet name="July_Qty % Calculation" sheetId="10" state="hidden" r:id="rId10"/>
    <sheet name="TeamReview" sheetId="11" state="hidden" r:id="rId11"/>
    <sheet name="Sample Calculation" sheetId="12" r:id="rId12"/>
  </sheets>
  <definedNames>
    <definedName name="_xlnm._FilterDatabase" localSheetId="8" hidden="1">'Aug24'!$F$1:$F$992</definedName>
    <definedName name="_xlnm._FilterDatabase" localSheetId="7" hidden="1">July24!$F$1:$F$992</definedName>
    <definedName name="_xlnm._FilterDatabase" localSheetId="5" hidden="1">'May24'!$F$1:$F$990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6" roundtripDataChecksum="d6wCDCjtoxLlwIPpWqywl+oTsAnTlvGlKnqkdhdIyR8="/>
    </ext>
  </extLst>
</workbook>
</file>

<file path=xl/calcChain.xml><?xml version="1.0" encoding="utf-8"?>
<calcChain xmlns="http://schemas.openxmlformats.org/spreadsheetml/2006/main">
  <c r="I34" i="12" l="1"/>
  <c r="D27" i="12"/>
  <c r="J24" i="12"/>
  <c r="J23" i="12"/>
  <c r="F21" i="12"/>
  <c r="I18" i="12"/>
  <c r="G17" i="12"/>
  <c r="H14" i="12"/>
  <c r="H11" i="12"/>
  <c r="H10" i="12"/>
  <c r="K9" i="12"/>
  <c r="F57" i="10"/>
  <c r="K57" i="10" s="1"/>
  <c r="K56" i="10"/>
  <c r="F56" i="10"/>
  <c r="K55" i="10"/>
  <c r="F55" i="10"/>
  <c r="K54" i="10"/>
  <c r="F54" i="10"/>
  <c r="F53" i="10"/>
  <c r="K53" i="10" s="1"/>
  <c r="F52" i="10"/>
  <c r="K52" i="10" s="1"/>
  <c r="F51" i="10"/>
  <c r="K51" i="10" s="1"/>
  <c r="K50" i="10"/>
  <c r="F50" i="10"/>
  <c r="K49" i="10"/>
  <c r="F49" i="10"/>
  <c r="K48" i="10"/>
  <c r="F48" i="10"/>
  <c r="F47" i="10"/>
  <c r="K47" i="10" s="1"/>
  <c r="F46" i="10"/>
  <c r="K46" i="10" s="1"/>
  <c r="F45" i="10"/>
  <c r="K45" i="10" s="1"/>
  <c r="K44" i="10"/>
  <c r="F44" i="10"/>
  <c r="K43" i="10"/>
  <c r="F43" i="10"/>
  <c r="K42" i="10"/>
  <c r="F42" i="10"/>
  <c r="F41" i="10"/>
  <c r="K41" i="10" s="1"/>
  <c r="F40" i="10"/>
  <c r="K40" i="10" s="1"/>
  <c r="F39" i="10"/>
  <c r="K39" i="10" s="1"/>
  <c r="K38" i="10"/>
  <c r="F38" i="10"/>
  <c r="K37" i="10"/>
  <c r="F37" i="10"/>
  <c r="K36" i="10"/>
  <c r="F36" i="10"/>
  <c r="F35" i="10"/>
  <c r="K35" i="10" s="1"/>
  <c r="F34" i="10"/>
  <c r="K34" i="10" s="1"/>
  <c r="F33" i="10"/>
  <c r="K33" i="10" s="1"/>
  <c r="K32" i="10"/>
  <c r="F32" i="10"/>
  <c r="K31" i="10"/>
  <c r="F31" i="10"/>
  <c r="K30" i="10"/>
  <c r="F30" i="10"/>
  <c r="F29" i="10"/>
  <c r="K29" i="10" s="1"/>
  <c r="F28" i="10"/>
  <c r="K28" i="10" s="1"/>
  <c r="F27" i="10"/>
  <c r="K27" i="10" s="1"/>
  <c r="K26" i="10"/>
  <c r="F26" i="10"/>
  <c r="F25" i="10"/>
  <c r="K25" i="10" s="1"/>
  <c r="K24" i="10"/>
  <c r="F24" i="10"/>
  <c r="F23" i="10"/>
  <c r="K23" i="10" s="1"/>
  <c r="K22" i="10"/>
  <c r="F22" i="10"/>
  <c r="F21" i="10"/>
  <c r="K21" i="10" s="1"/>
  <c r="K20" i="10"/>
  <c r="F20" i="10"/>
  <c r="F19" i="10"/>
  <c r="K19" i="10" s="1"/>
  <c r="K18" i="10"/>
  <c r="F18" i="10"/>
  <c r="F17" i="10"/>
  <c r="K17" i="10" s="1"/>
  <c r="F16" i="10"/>
  <c r="K16" i="10" s="1"/>
  <c r="F15" i="10"/>
  <c r="K15" i="10" s="1"/>
  <c r="K14" i="10"/>
  <c r="F14" i="10"/>
  <c r="F13" i="10"/>
  <c r="K13" i="10" s="1"/>
  <c r="K12" i="10"/>
  <c r="F12" i="10"/>
  <c r="F11" i="10"/>
  <c r="K11" i="10" s="1"/>
  <c r="F10" i="10"/>
  <c r="K10" i="10" s="1"/>
  <c r="F9" i="10"/>
  <c r="K9" i="10" s="1"/>
  <c r="K8" i="10"/>
  <c r="F8" i="10"/>
  <c r="F7" i="10"/>
  <c r="K7" i="10" s="1"/>
  <c r="K6" i="10"/>
  <c r="F6" i="10"/>
  <c r="F5" i="10"/>
  <c r="K5" i="10" s="1"/>
  <c r="AB69" i="9"/>
  <c r="AA69" i="9"/>
  <c r="Y69" i="9"/>
  <c r="X69" i="9"/>
  <c r="V69" i="9"/>
  <c r="U69" i="9"/>
  <c r="T69" i="9"/>
  <c r="Z69" i="9" s="1"/>
  <c r="S69" i="9"/>
  <c r="R69" i="9"/>
  <c r="W69" i="9" s="1"/>
  <c r="AB68" i="9"/>
  <c r="AA68" i="9"/>
  <c r="Z68" i="9"/>
  <c r="X68" i="9"/>
  <c r="W68" i="9"/>
  <c r="V68" i="9"/>
  <c r="U68" i="9"/>
  <c r="Y68" i="9" s="1"/>
  <c r="T68" i="9"/>
  <c r="S68" i="9"/>
  <c r="R68" i="9"/>
  <c r="AA67" i="9"/>
  <c r="Z67" i="9"/>
  <c r="Y67" i="9"/>
  <c r="W67" i="9"/>
  <c r="AB67" i="9" s="1"/>
  <c r="V67" i="9"/>
  <c r="U67" i="9"/>
  <c r="T67" i="9"/>
  <c r="S67" i="9"/>
  <c r="X67" i="9" s="1"/>
  <c r="R67" i="9"/>
  <c r="Z66" i="9"/>
  <c r="Y66" i="9"/>
  <c r="X66" i="9"/>
  <c r="V66" i="9"/>
  <c r="AA66" i="9" s="1"/>
  <c r="U66" i="9"/>
  <c r="T66" i="9"/>
  <c r="S66" i="9"/>
  <c r="R66" i="9"/>
  <c r="W66" i="9" s="1"/>
  <c r="AB66" i="9" s="1"/>
  <c r="AB65" i="9"/>
  <c r="AA65" i="9"/>
  <c r="Z65" i="9"/>
  <c r="X65" i="9"/>
  <c r="W65" i="9"/>
  <c r="V65" i="9"/>
  <c r="U65" i="9"/>
  <c r="Y65" i="9" s="1"/>
  <c r="T65" i="9"/>
  <c r="S65" i="9"/>
  <c r="R65" i="9"/>
  <c r="AA64" i="9"/>
  <c r="Z64" i="9"/>
  <c r="W64" i="9"/>
  <c r="AB64" i="9" s="1"/>
  <c r="U64" i="9"/>
  <c r="Y64" i="9" s="1"/>
  <c r="T64" i="9"/>
  <c r="S64" i="9"/>
  <c r="X64" i="9" s="1"/>
  <c r="R64" i="9"/>
  <c r="X63" i="9"/>
  <c r="W63" i="9"/>
  <c r="AB63" i="9" s="1"/>
  <c r="V63" i="9"/>
  <c r="AA63" i="9" s="1"/>
  <c r="U63" i="9"/>
  <c r="Y63" i="9" s="1"/>
  <c r="T63" i="9"/>
  <c r="Z63" i="9" s="1"/>
  <c r="S63" i="9"/>
  <c r="R63" i="9"/>
  <c r="AB59" i="9"/>
  <c r="W59" i="9"/>
  <c r="V59" i="9"/>
  <c r="U59" i="9"/>
  <c r="T59" i="9"/>
  <c r="Z59" i="9" s="1"/>
  <c r="S59" i="9"/>
  <c r="X59" i="9" s="1"/>
  <c r="R59" i="9"/>
  <c r="V58" i="9"/>
  <c r="U58" i="9"/>
  <c r="T58" i="9"/>
  <c r="Z58" i="9" s="1"/>
  <c r="S58" i="9"/>
  <c r="X58" i="9" s="1"/>
  <c r="R58" i="9"/>
  <c r="W58" i="9" s="1"/>
  <c r="AB58" i="9" s="1"/>
  <c r="AA57" i="9"/>
  <c r="V57" i="9"/>
  <c r="U57" i="9"/>
  <c r="Y57" i="9" s="1"/>
  <c r="T57" i="9"/>
  <c r="Z57" i="9" s="1"/>
  <c r="S57" i="9"/>
  <c r="X57" i="9" s="1"/>
  <c r="R57" i="9"/>
  <c r="W57" i="9" s="1"/>
  <c r="AB57" i="9" s="1"/>
  <c r="AB56" i="9"/>
  <c r="Z56" i="9"/>
  <c r="V56" i="9"/>
  <c r="U56" i="9"/>
  <c r="T56" i="9"/>
  <c r="S56" i="9"/>
  <c r="X56" i="9" s="1"/>
  <c r="R56" i="9"/>
  <c r="W56" i="9" s="1"/>
  <c r="AA55" i="9"/>
  <c r="Y55" i="9"/>
  <c r="X55" i="9"/>
  <c r="V55" i="9"/>
  <c r="U55" i="9"/>
  <c r="T55" i="9"/>
  <c r="Z55" i="9" s="1"/>
  <c r="S55" i="9"/>
  <c r="R55" i="9"/>
  <c r="W55" i="9" s="1"/>
  <c r="AB55" i="9" s="1"/>
  <c r="AA54" i="9"/>
  <c r="Z54" i="9"/>
  <c r="Y54" i="9"/>
  <c r="V54" i="9"/>
  <c r="U54" i="9"/>
  <c r="T54" i="9"/>
  <c r="S54" i="9"/>
  <c r="X54" i="9" s="1"/>
  <c r="R54" i="9"/>
  <c r="W54" i="9" s="1"/>
  <c r="AA53" i="9"/>
  <c r="Z53" i="9"/>
  <c r="Y53" i="9"/>
  <c r="X53" i="9"/>
  <c r="V53" i="9"/>
  <c r="U53" i="9"/>
  <c r="T53" i="9"/>
  <c r="S53" i="9"/>
  <c r="R53" i="9"/>
  <c r="W53" i="9" s="1"/>
  <c r="AB53" i="9" s="1"/>
  <c r="AB52" i="9"/>
  <c r="Z52" i="9"/>
  <c r="Y52" i="9"/>
  <c r="X52" i="9"/>
  <c r="W52" i="9"/>
  <c r="V52" i="9"/>
  <c r="U52" i="9"/>
  <c r="AA52" i="9" s="1"/>
  <c r="T52" i="9"/>
  <c r="S52" i="9"/>
  <c r="R52" i="9"/>
  <c r="AA51" i="9"/>
  <c r="Y51" i="9"/>
  <c r="X51" i="9"/>
  <c r="W51" i="9"/>
  <c r="AB51" i="9" s="1"/>
  <c r="V51" i="9"/>
  <c r="U51" i="9"/>
  <c r="T51" i="9"/>
  <c r="Z51" i="9" s="1"/>
  <c r="S51" i="9"/>
  <c r="R51" i="9"/>
  <c r="Z50" i="9"/>
  <c r="W50" i="9"/>
  <c r="AB50" i="9" s="1"/>
  <c r="V50" i="9"/>
  <c r="U50" i="9"/>
  <c r="T50" i="9"/>
  <c r="S50" i="9"/>
  <c r="X50" i="9" s="1"/>
  <c r="R50" i="9"/>
  <c r="X49" i="9"/>
  <c r="W49" i="9"/>
  <c r="AB49" i="9" s="1"/>
  <c r="V49" i="9"/>
  <c r="U49" i="9"/>
  <c r="T49" i="9"/>
  <c r="Z49" i="9" s="1"/>
  <c r="S49" i="9"/>
  <c r="R49" i="9"/>
  <c r="AB48" i="9"/>
  <c r="X48" i="9"/>
  <c r="W48" i="9"/>
  <c r="V48" i="9"/>
  <c r="U48" i="9"/>
  <c r="T48" i="9"/>
  <c r="Z48" i="9" s="1"/>
  <c r="S48" i="9"/>
  <c r="R48" i="9"/>
  <c r="V47" i="9"/>
  <c r="U47" i="9"/>
  <c r="T47" i="9"/>
  <c r="Z47" i="9" s="1"/>
  <c r="S47" i="9"/>
  <c r="X47" i="9" s="1"/>
  <c r="R47" i="9"/>
  <c r="W47" i="9" s="1"/>
  <c r="AB47" i="9" s="1"/>
  <c r="AA46" i="9"/>
  <c r="V46" i="9"/>
  <c r="U46" i="9"/>
  <c r="Y46" i="9" s="1"/>
  <c r="T46" i="9"/>
  <c r="Z46" i="9" s="1"/>
  <c r="S46" i="9"/>
  <c r="X46" i="9" s="1"/>
  <c r="R46" i="9"/>
  <c r="W46" i="9" s="1"/>
  <c r="AB46" i="9" s="1"/>
  <c r="Z45" i="9"/>
  <c r="V45" i="9"/>
  <c r="U45" i="9"/>
  <c r="T45" i="9"/>
  <c r="S45" i="9"/>
  <c r="X45" i="9" s="1"/>
  <c r="R45" i="9"/>
  <c r="W45" i="9" s="1"/>
  <c r="AB45" i="9" s="1"/>
  <c r="AA44" i="9"/>
  <c r="Y44" i="9"/>
  <c r="X44" i="9"/>
  <c r="V44" i="9"/>
  <c r="U44" i="9"/>
  <c r="T44" i="9"/>
  <c r="Z44" i="9" s="1"/>
  <c r="S44" i="9"/>
  <c r="R44" i="9"/>
  <c r="W44" i="9" s="1"/>
  <c r="AB44" i="9" s="1"/>
  <c r="AB43" i="9"/>
  <c r="AA43" i="9"/>
  <c r="Z43" i="9"/>
  <c r="W43" i="9"/>
  <c r="V43" i="9"/>
  <c r="U43" i="9"/>
  <c r="Y43" i="9" s="1"/>
  <c r="T43" i="9"/>
  <c r="S43" i="9"/>
  <c r="X43" i="9" s="1"/>
  <c r="R43" i="9"/>
  <c r="W39" i="9"/>
  <c r="V39" i="9"/>
  <c r="U39" i="9"/>
  <c r="S39" i="9"/>
  <c r="R39" i="9"/>
  <c r="Q39" i="9"/>
  <c r="P39" i="9"/>
  <c r="T39" i="9" s="1"/>
  <c r="X39" i="9" s="1"/>
  <c r="U38" i="9"/>
  <c r="S38" i="9"/>
  <c r="V38" i="9" s="1"/>
  <c r="R38" i="9"/>
  <c r="W38" i="9" s="1"/>
  <c r="Q38" i="9"/>
  <c r="P38" i="9"/>
  <c r="T38" i="9" s="1"/>
  <c r="X38" i="9" s="1"/>
  <c r="V37" i="9"/>
  <c r="T37" i="9"/>
  <c r="X37" i="9" s="1"/>
  <c r="S37" i="9"/>
  <c r="R37" i="9"/>
  <c r="W37" i="9" s="1"/>
  <c r="Q37" i="9"/>
  <c r="U37" i="9" s="1"/>
  <c r="P37" i="9"/>
  <c r="X36" i="9"/>
  <c r="V36" i="9"/>
  <c r="S36" i="9"/>
  <c r="R36" i="9"/>
  <c r="W36" i="9" s="1"/>
  <c r="Q36" i="9"/>
  <c r="U36" i="9" s="1"/>
  <c r="P36" i="9"/>
  <c r="T36" i="9" s="1"/>
  <c r="X35" i="9"/>
  <c r="W35" i="9"/>
  <c r="U35" i="9"/>
  <c r="S35" i="9"/>
  <c r="V35" i="9" s="1"/>
  <c r="R35" i="9"/>
  <c r="Q35" i="9"/>
  <c r="P35" i="9"/>
  <c r="T35" i="9" s="1"/>
  <c r="U34" i="9"/>
  <c r="T34" i="9"/>
  <c r="X34" i="9" s="1"/>
  <c r="S34" i="9"/>
  <c r="V34" i="9" s="1"/>
  <c r="R34" i="9"/>
  <c r="W34" i="9" s="1"/>
  <c r="Q34" i="9"/>
  <c r="P34" i="9"/>
  <c r="V33" i="9"/>
  <c r="T33" i="9"/>
  <c r="X33" i="9" s="1"/>
  <c r="S33" i="9"/>
  <c r="R33" i="9"/>
  <c r="W33" i="9" s="1"/>
  <c r="Q33" i="9"/>
  <c r="U33" i="9" s="1"/>
  <c r="P33" i="9"/>
  <c r="X32" i="9"/>
  <c r="V32" i="9"/>
  <c r="S32" i="9"/>
  <c r="R32" i="9"/>
  <c r="W32" i="9" s="1"/>
  <c r="Q32" i="9"/>
  <c r="U32" i="9" s="1"/>
  <c r="P32" i="9"/>
  <c r="T32" i="9" s="1"/>
  <c r="W31" i="9"/>
  <c r="V31" i="9"/>
  <c r="U31" i="9"/>
  <c r="S31" i="9"/>
  <c r="R31" i="9"/>
  <c r="Q31" i="9"/>
  <c r="P31" i="9"/>
  <c r="T31" i="9" s="1"/>
  <c r="X31" i="9" s="1"/>
  <c r="W30" i="9"/>
  <c r="U30" i="9"/>
  <c r="T30" i="9"/>
  <c r="X30" i="9" s="1"/>
  <c r="S30" i="9"/>
  <c r="V30" i="9" s="1"/>
  <c r="R30" i="9"/>
  <c r="Q30" i="9"/>
  <c r="P30" i="9"/>
  <c r="V29" i="9"/>
  <c r="S29" i="9"/>
  <c r="R29" i="9"/>
  <c r="W29" i="9" s="1"/>
  <c r="Q29" i="9"/>
  <c r="U29" i="9" s="1"/>
  <c r="P29" i="9"/>
  <c r="T29" i="9" s="1"/>
  <c r="X29" i="9" s="1"/>
  <c r="X28" i="9"/>
  <c r="V28" i="9"/>
  <c r="S28" i="9"/>
  <c r="R28" i="9"/>
  <c r="W28" i="9" s="1"/>
  <c r="Q28" i="9"/>
  <c r="U28" i="9" s="1"/>
  <c r="P28" i="9"/>
  <c r="T28" i="9" s="1"/>
  <c r="X27" i="9"/>
  <c r="W27" i="9"/>
  <c r="U27" i="9"/>
  <c r="S27" i="9"/>
  <c r="V27" i="9" s="1"/>
  <c r="R27" i="9"/>
  <c r="Q27" i="9"/>
  <c r="P27" i="9"/>
  <c r="T27" i="9" s="1"/>
  <c r="U26" i="9"/>
  <c r="T26" i="9"/>
  <c r="X26" i="9" s="1"/>
  <c r="S26" i="9"/>
  <c r="V26" i="9" s="1"/>
  <c r="R26" i="9"/>
  <c r="W26" i="9" s="1"/>
  <c r="Q26" i="9"/>
  <c r="P26" i="9"/>
  <c r="V25" i="9"/>
  <c r="T25" i="9"/>
  <c r="X25" i="9" s="1"/>
  <c r="S25" i="9"/>
  <c r="R25" i="9"/>
  <c r="W25" i="9" s="1"/>
  <c r="Q25" i="9"/>
  <c r="U25" i="9" s="1"/>
  <c r="P25" i="9"/>
  <c r="V24" i="9"/>
  <c r="S24" i="9"/>
  <c r="R24" i="9"/>
  <c r="W24" i="9" s="1"/>
  <c r="Q24" i="9"/>
  <c r="U24" i="9" s="1"/>
  <c r="P24" i="9"/>
  <c r="T24" i="9" s="1"/>
  <c r="X24" i="9" s="1"/>
  <c r="W23" i="9"/>
  <c r="V23" i="9"/>
  <c r="U23" i="9"/>
  <c r="S23" i="9"/>
  <c r="R23" i="9"/>
  <c r="Q23" i="9"/>
  <c r="P23" i="9"/>
  <c r="T23" i="9" s="1"/>
  <c r="X23" i="9" s="1"/>
  <c r="U22" i="9"/>
  <c r="S22" i="9"/>
  <c r="V22" i="9" s="1"/>
  <c r="R22" i="9"/>
  <c r="W22" i="9" s="1"/>
  <c r="Q22" i="9"/>
  <c r="P22" i="9"/>
  <c r="T22" i="9" s="1"/>
  <c r="X22" i="9" s="1"/>
  <c r="V21" i="9"/>
  <c r="T21" i="9"/>
  <c r="X21" i="9" s="1"/>
  <c r="S21" i="9"/>
  <c r="R21" i="9"/>
  <c r="W21" i="9" s="1"/>
  <c r="Q21" i="9"/>
  <c r="U21" i="9" s="1"/>
  <c r="P21" i="9"/>
  <c r="X20" i="9"/>
  <c r="V20" i="9"/>
  <c r="S20" i="9"/>
  <c r="R20" i="9"/>
  <c r="W20" i="9" s="1"/>
  <c r="Q20" i="9"/>
  <c r="U20" i="9" s="1"/>
  <c r="P20" i="9"/>
  <c r="T20" i="9" s="1"/>
  <c r="X16" i="9"/>
  <c r="W16" i="9"/>
  <c r="U16" i="9"/>
  <c r="S16" i="9"/>
  <c r="V16" i="9" s="1"/>
  <c r="R16" i="9"/>
  <c r="Q16" i="9"/>
  <c r="P16" i="9"/>
  <c r="T16" i="9" s="1"/>
  <c r="U15" i="9"/>
  <c r="T15" i="9"/>
  <c r="X15" i="9" s="1"/>
  <c r="S15" i="9"/>
  <c r="V15" i="9" s="1"/>
  <c r="R15" i="9"/>
  <c r="W15" i="9" s="1"/>
  <c r="Q15" i="9"/>
  <c r="P15" i="9"/>
  <c r="V14" i="9"/>
  <c r="T14" i="9"/>
  <c r="X14" i="9" s="1"/>
  <c r="S14" i="9"/>
  <c r="R14" i="9"/>
  <c r="W14" i="9" s="1"/>
  <c r="Q14" i="9"/>
  <c r="U14" i="9" s="1"/>
  <c r="P14" i="9"/>
  <c r="X13" i="9"/>
  <c r="V13" i="9"/>
  <c r="S13" i="9"/>
  <c r="R13" i="9"/>
  <c r="W13" i="9" s="1"/>
  <c r="Q13" i="9"/>
  <c r="U13" i="9" s="1"/>
  <c r="P13" i="9"/>
  <c r="T13" i="9" s="1"/>
  <c r="W12" i="9"/>
  <c r="V12" i="9"/>
  <c r="U12" i="9"/>
  <c r="S12" i="9"/>
  <c r="R12" i="9"/>
  <c r="Q12" i="9"/>
  <c r="P12" i="9"/>
  <c r="T12" i="9" s="1"/>
  <c r="X12" i="9" s="1"/>
  <c r="AC8" i="9"/>
  <c r="AB8" i="9"/>
  <c r="Z8" i="9"/>
  <c r="Y8" i="9"/>
  <c r="AD8" i="9" s="1"/>
  <c r="X8" i="9"/>
  <c r="W8" i="9"/>
  <c r="V8" i="9"/>
  <c r="AA8" i="9" s="1"/>
  <c r="U8" i="9"/>
  <c r="T8" i="9"/>
  <c r="AB7" i="9"/>
  <c r="AA7" i="9"/>
  <c r="Z7" i="9"/>
  <c r="Y7" i="9"/>
  <c r="AD7" i="9" s="1"/>
  <c r="X7" i="9"/>
  <c r="AC7" i="9" s="1"/>
  <c r="W7" i="9"/>
  <c r="V7" i="9"/>
  <c r="U7" i="9"/>
  <c r="T7" i="9"/>
  <c r="Z6" i="9"/>
  <c r="X6" i="9"/>
  <c r="AC6" i="9" s="1"/>
  <c r="W6" i="9"/>
  <c r="AB6" i="9" s="1"/>
  <c r="V6" i="9"/>
  <c r="AA6" i="9" s="1"/>
  <c r="U6" i="9"/>
  <c r="T6" i="9"/>
  <c r="Y6" i="9" s="1"/>
  <c r="AD6" i="9" s="1"/>
  <c r="AD5" i="9"/>
  <c r="Y5" i="9"/>
  <c r="X5" i="9"/>
  <c r="AC5" i="9" s="1"/>
  <c r="W5" i="9"/>
  <c r="AB5" i="9" s="1"/>
  <c r="V5" i="9"/>
  <c r="AA5" i="9" s="1"/>
  <c r="U5" i="9"/>
  <c r="Z5" i="9" s="1"/>
  <c r="T5" i="9"/>
  <c r="AD4" i="9"/>
  <c r="AC4" i="9"/>
  <c r="Y4" i="9"/>
  <c r="X4" i="9"/>
  <c r="W4" i="9"/>
  <c r="AB4" i="9" s="1"/>
  <c r="V4" i="9"/>
  <c r="AA4" i="9" s="1"/>
  <c r="U4" i="9"/>
  <c r="Z4" i="9" s="1"/>
  <c r="T4" i="9"/>
  <c r="V67" i="7"/>
  <c r="AA67" i="7" s="1"/>
  <c r="U67" i="7"/>
  <c r="Y67" i="7" s="1"/>
  <c r="T67" i="7"/>
  <c r="Z67" i="7" s="1"/>
  <c r="S67" i="7"/>
  <c r="X67" i="7" s="1"/>
  <c r="R67" i="7"/>
  <c r="W67" i="7" s="1"/>
  <c r="AA66" i="7"/>
  <c r="V66" i="7"/>
  <c r="U66" i="7"/>
  <c r="Y66" i="7" s="1"/>
  <c r="T66" i="7"/>
  <c r="Z66" i="7" s="1"/>
  <c r="S66" i="7"/>
  <c r="X66" i="7" s="1"/>
  <c r="R66" i="7"/>
  <c r="W66" i="7" s="1"/>
  <c r="Z65" i="7"/>
  <c r="Y65" i="7"/>
  <c r="X65" i="7"/>
  <c r="V65" i="7"/>
  <c r="AA65" i="7" s="1"/>
  <c r="U65" i="7"/>
  <c r="T65" i="7"/>
  <c r="S65" i="7"/>
  <c r="R65" i="7"/>
  <c r="W65" i="7" s="1"/>
  <c r="Z64" i="7"/>
  <c r="V64" i="7"/>
  <c r="AA64" i="7" s="1"/>
  <c r="U64" i="7"/>
  <c r="Y64" i="7" s="1"/>
  <c r="T64" i="7"/>
  <c r="S64" i="7"/>
  <c r="X64" i="7" s="1"/>
  <c r="R64" i="7"/>
  <c r="W64" i="7" s="1"/>
  <c r="Y63" i="7"/>
  <c r="X63" i="7"/>
  <c r="V63" i="7"/>
  <c r="AA63" i="7" s="1"/>
  <c r="U63" i="7"/>
  <c r="T63" i="7"/>
  <c r="Z63" i="7" s="1"/>
  <c r="S63" i="7"/>
  <c r="R63" i="7"/>
  <c r="W63" i="7" s="1"/>
  <c r="AA59" i="7"/>
  <c r="Z59" i="7"/>
  <c r="W59" i="7"/>
  <c r="V59" i="7"/>
  <c r="U59" i="7"/>
  <c r="Y59" i="7" s="1"/>
  <c r="T59" i="7"/>
  <c r="S59" i="7"/>
  <c r="X59" i="7" s="1"/>
  <c r="AB59" i="7" s="1"/>
  <c r="R59" i="7"/>
  <c r="AA58" i="7"/>
  <c r="Z58" i="7"/>
  <c r="Y58" i="7"/>
  <c r="V58" i="7"/>
  <c r="U58" i="7"/>
  <c r="T58" i="7"/>
  <c r="S58" i="7"/>
  <c r="X58" i="7" s="1"/>
  <c r="R58" i="7"/>
  <c r="W58" i="7" s="1"/>
  <c r="Z57" i="7"/>
  <c r="Y57" i="7"/>
  <c r="X57" i="7"/>
  <c r="V57" i="7"/>
  <c r="U57" i="7"/>
  <c r="AA57" i="7" s="1"/>
  <c r="T57" i="7"/>
  <c r="S57" i="7"/>
  <c r="R57" i="7"/>
  <c r="W57" i="7" s="1"/>
  <c r="X56" i="7"/>
  <c r="V56" i="7"/>
  <c r="U56" i="7"/>
  <c r="AA56" i="7" s="1"/>
  <c r="T56" i="7"/>
  <c r="Z56" i="7" s="1"/>
  <c r="S56" i="7"/>
  <c r="R56" i="7"/>
  <c r="W56" i="7" s="1"/>
  <c r="AA55" i="7"/>
  <c r="Y55" i="7"/>
  <c r="X55" i="7"/>
  <c r="W55" i="7"/>
  <c r="V55" i="7"/>
  <c r="U55" i="7"/>
  <c r="T55" i="7"/>
  <c r="Z55" i="7" s="1"/>
  <c r="S55" i="7"/>
  <c r="R55" i="7"/>
  <c r="Z54" i="7"/>
  <c r="V54" i="7"/>
  <c r="U54" i="7"/>
  <c r="T54" i="7"/>
  <c r="S54" i="7"/>
  <c r="X54" i="7" s="1"/>
  <c r="R54" i="7"/>
  <c r="W54" i="7" s="1"/>
  <c r="Y53" i="7"/>
  <c r="W53" i="7"/>
  <c r="V53" i="7"/>
  <c r="U53" i="7"/>
  <c r="AA53" i="7" s="1"/>
  <c r="T53" i="7"/>
  <c r="Z53" i="7" s="1"/>
  <c r="S53" i="7"/>
  <c r="X53" i="7" s="1"/>
  <c r="R53" i="7"/>
  <c r="X52" i="7"/>
  <c r="V52" i="7"/>
  <c r="U52" i="7"/>
  <c r="T52" i="7"/>
  <c r="Z52" i="7" s="1"/>
  <c r="S52" i="7"/>
  <c r="R52" i="7"/>
  <c r="W52" i="7" s="1"/>
  <c r="AA51" i="7"/>
  <c r="V51" i="7"/>
  <c r="U51" i="7"/>
  <c r="Y51" i="7" s="1"/>
  <c r="T51" i="7"/>
  <c r="Z51" i="7" s="1"/>
  <c r="S51" i="7"/>
  <c r="X51" i="7" s="1"/>
  <c r="R51" i="7"/>
  <c r="W51" i="7" s="1"/>
  <c r="AB51" i="7" s="1"/>
  <c r="AA50" i="7"/>
  <c r="Z50" i="7"/>
  <c r="Y50" i="7"/>
  <c r="V50" i="7"/>
  <c r="U50" i="7"/>
  <c r="T50" i="7"/>
  <c r="S50" i="7"/>
  <c r="X50" i="7" s="1"/>
  <c r="R50" i="7"/>
  <c r="W50" i="7" s="1"/>
  <c r="Z49" i="7"/>
  <c r="W49" i="7"/>
  <c r="V49" i="7"/>
  <c r="U49" i="7"/>
  <c r="T49" i="7"/>
  <c r="S49" i="7"/>
  <c r="X49" i="7" s="1"/>
  <c r="R49" i="7"/>
  <c r="AA48" i="7"/>
  <c r="Y48" i="7"/>
  <c r="X48" i="7"/>
  <c r="V48" i="7"/>
  <c r="U48" i="7"/>
  <c r="T48" i="7"/>
  <c r="Z48" i="7" s="1"/>
  <c r="S48" i="7"/>
  <c r="R48" i="7"/>
  <c r="W48" i="7" s="1"/>
  <c r="AB48" i="7" s="1"/>
  <c r="Z47" i="7"/>
  <c r="W47" i="7"/>
  <c r="V47" i="7"/>
  <c r="U47" i="7"/>
  <c r="T47" i="7"/>
  <c r="S47" i="7"/>
  <c r="X47" i="7" s="1"/>
  <c r="R47" i="7"/>
  <c r="AA46" i="7"/>
  <c r="Z46" i="7"/>
  <c r="Y46" i="7"/>
  <c r="V46" i="7"/>
  <c r="U46" i="7"/>
  <c r="T46" i="7"/>
  <c r="S46" i="7"/>
  <c r="X46" i="7" s="1"/>
  <c r="AB46" i="7" s="1"/>
  <c r="R46" i="7"/>
  <c r="W46" i="7" s="1"/>
  <c r="Z45" i="7"/>
  <c r="Y45" i="7"/>
  <c r="X45" i="7"/>
  <c r="V45" i="7"/>
  <c r="U45" i="7"/>
  <c r="AA45" i="7" s="1"/>
  <c r="T45" i="7"/>
  <c r="S45" i="7"/>
  <c r="R45" i="7"/>
  <c r="W45" i="7" s="1"/>
  <c r="AB45" i="7" s="1"/>
  <c r="Z44" i="7"/>
  <c r="X44" i="7"/>
  <c r="W44" i="7"/>
  <c r="V44" i="7"/>
  <c r="U44" i="7"/>
  <c r="T44" i="7"/>
  <c r="S44" i="7"/>
  <c r="R44" i="7"/>
  <c r="U40" i="7"/>
  <c r="S40" i="7"/>
  <c r="V40" i="7" s="1"/>
  <c r="R40" i="7"/>
  <c r="W40" i="7" s="1"/>
  <c r="Q40" i="7"/>
  <c r="P40" i="7"/>
  <c r="T40" i="7" s="1"/>
  <c r="X40" i="7" s="1"/>
  <c r="X39" i="7"/>
  <c r="V39" i="7"/>
  <c r="S39" i="7"/>
  <c r="R39" i="7"/>
  <c r="W39" i="7" s="1"/>
  <c r="Q39" i="7"/>
  <c r="U39" i="7" s="1"/>
  <c r="P39" i="7"/>
  <c r="T39" i="7" s="1"/>
  <c r="V38" i="7"/>
  <c r="T38" i="7"/>
  <c r="S38" i="7"/>
  <c r="R38" i="7"/>
  <c r="W38" i="7" s="1"/>
  <c r="Q38" i="7"/>
  <c r="U38" i="7" s="1"/>
  <c r="X38" i="7" s="1"/>
  <c r="P38" i="7"/>
  <c r="U37" i="7"/>
  <c r="X37" i="7" s="1"/>
  <c r="S37" i="7"/>
  <c r="V37" i="7" s="1"/>
  <c r="R37" i="7"/>
  <c r="W37" i="7" s="1"/>
  <c r="Q37" i="7"/>
  <c r="P37" i="7"/>
  <c r="T37" i="7" s="1"/>
  <c r="W36" i="7"/>
  <c r="U36" i="7"/>
  <c r="T36" i="7"/>
  <c r="X36" i="7" s="1"/>
  <c r="S36" i="7"/>
  <c r="V36" i="7" s="1"/>
  <c r="R36" i="7"/>
  <c r="Q36" i="7"/>
  <c r="P36" i="7"/>
  <c r="V35" i="7"/>
  <c r="S35" i="7"/>
  <c r="R35" i="7"/>
  <c r="W35" i="7" s="1"/>
  <c r="Q35" i="7"/>
  <c r="U35" i="7" s="1"/>
  <c r="P35" i="7"/>
  <c r="T35" i="7" s="1"/>
  <c r="X35" i="7" s="1"/>
  <c r="V34" i="7"/>
  <c r="U34" i="7"/>
  <c r="T34" i="7"/>
  <c r="S34" i="7"/>
  <c r="R34" i="7"/>
  <c r="W34" i="7" s="1"/>
  <c r="X34" i="7" s="1"/>
  <c r="Q34" i="7"/>
  <c r="P34" i="7"/>
  <c r="U33" i="7"/>
  <c r="X33" i="7" s="1"/>
  <c r="S33" i="7"/>
  <c r="V33" i="7" s="1"/>
  <c r="R33" i="7"/>
  <c r="W33" i="7" s="1"/>
  <c r="Q33" i="7"/>
  <c r="P33" i="7"/>
  <c r="T33" i="7" s="1"/>
  <c r="U32" i="7"/>
  <c r="S32" i="7"/>
  <c r="V32" i="7" s="1"/>
  <c r="R32" i="7"/>
  <c r="W32" i="7" s="1"/>
  <c r="Q32" i="7"/>
  <c r="P32" i="7"/>
  <c r="T32" i="7" s="1"/>
  <c r="X31" i="7"/>
  <c r="V31" i="7"/>
  <c r="S31" i="7"/>
  <c r="R31" i="7"/>
  <c r="W31" i="7" s="1"/>
  <c r="Q31" i="7"/>
  <c r="U31" i="7" s="1"/>
  <c r="P31" i="7"/>
  <c r="T31" i="7" s="1"/>
  <c r="V30" i="7"/>
  <c r="T30" i="7"/>
  <c r="S30" i="7"/>
  <c r="R30" i="7"/>
  <c r="W30" i="7" s="1"/>
  <c r="Q30" i="7"/>
  <c r="U30" i="7" s="1"/>
  <c r="X30" i="7" s="1"/>
  <c r="P30" i="7"/>
  <c r="U29" i="7"/>
  <c r="S29" i="7"/>
  <c r="V29" i="7" s="1"/>
  <c r="R29" i="7"/>
  <c r="W29" i="7" s="1"/>
  <c r="Q29" i="7"/>
  <c r="P29" i="7"/>
  <c r="T29" i="7" s="1"/>
  <c r="W28" i="7"/>
  <c r="U28" i="7"/>
  <c r="T28" i="7"/>
  <c r="X28" i="7" s="1"/>
  <c r="S28" i="7"/>
  <c r="V28" i="7" s="1"/>
  <c r="R28" i="7"/>
  <c r="Q28" i="7"/>
  <c r="P28" i="7"/>
  <c r="V27" i="7"/>
  <c r="T27" i="7"/>
  <c r="X27" i="7" s="1"/>
  <c r="S27" i="7"/>
  <c r="R27" i="7"/>
  <c r="W27" i="7" s="1"/>
  <c r="Q27" i="7"/>
  <c r="U27" i="7" s="1"/>
  <c r="P27" i="7"/>
  <c r="X26" i="7"/>
  <c r="V26" i="7"/>
  <c r="U26" i="7"/>
  <c r="T26" i="7"/>
  <c r="S26" i="7"/>
  <c r="R26" i="7"/>
  <c r="W26" i="7" s="1"/>
  <c r="Q26" i="7"/>
  <c r="P26" i="7"/>
  <c r="U25" i="7"/>
  <c r="X25" i="7" s="1"/>
  <c r="S25" i="7"/>
  <c r="V25" i="7" s="1"/>
  <c r="R25" i="7"/>
  <c r="W25" i="7" s="1"/>
  <c r="Q25" i="7"/>
  <c r="P25" i="7"/>
  <c r="T25" i="7" s="1"/>
  <c r="W24" i="7"/>
  <c r="U24" i="7"/>
  <c r="S24" i="7"/>
  <c r="V24" i="7" s="1"/>
  <c r="R24" i="7"/>
  <c r="Q24" i="7"/>
  <c r="P24" i="7"/>
  <c r="T24" i="7" s="1"/>
  <c r="V23" i="7"/>
  <c r="S23" i="7"/>
  <c r="R23" i="7"/>
  <c r="W23" i="7" s="1"/>
  <c r="Q23" i="7"/>
  <c r="U23" i="7" s="1"/>
  <c r="P23" i="7"/>
  <c r="T23" i="7" s="1"/>
  <c r="X23" i="7" s="1"/>
  <c r="V22" i="7"/>
  <c r="T22" i="7"/>
  <c r="S22" i="7"/>
  <c r="R22" i="7"/>
  <c r="W22" i="7" s="1"/>
  <c r="Q22" i="7"/>
  <c r="U22" i="7" s="1"/>
  <c r="P22" i="7"/>
  <c r="U21" i="7"/>
  <c r="X21" i="7" s="1"/>
  <c r="S21" i="7"/>
  <c r="V21" i="7" s="1"/>
  <c r="R21" i="7"/>
  <c r="W21" i="7" s="1"/>
  <c r="Q21" i="7"/>
  <c r="P21" i="7"/>
  <c r="T21" i="7" s="1"/>
  <c r="W20" i="7"/>
  <c r="U20" i="7"/>
  <c r="T20" i="7"/>
  <c r="X20" i="7" s="1"/>
  <c r="S20" i="7"/>
  <c r="V20" i="7" s="1"/>
  <c r="R20" i="7"/>
  <c r="Q20" i="7"/>
  <c r="P20" i="7"/>
  <c r="V15" i="7"/>
  <c r="S15" i="7"/>
  <c r="R15" i="7"/>
  <c r="W15" i="7" s="1"/>
  <c r="Q15" i="7"/>
  <c r="U15" i="7" s="1"/>
  <c r="P15" i="7"/>
  <c r="T15" i="7" s="1"/>
  <c r="X15" i="7" s="1"/>
  <c r="X14" i="7"/>
  <c r="V14" i="7"/>
  <c r="U14" i="7"/>
  <c r="T14" i="7"/>
  <c r="S14" i="7"/>
  <c r="R14" i="7"/>
  <c r="W14" i="7" s="1"/>
  <c r="Q14" i="7"/>
  <c r="P14" i="7"/>
  <c r="U13" i="7"/>
  <c r="S13" i="7"/>
  <c r="V13" i="7" s="1"/>
  <c r="R13" i="7"/>
  <c r="W13" i="7" s="1"/>
  <c r="Q13" i="7"/>
  <c r="P13" i="7"/>
  <c r="T13" i="7" s="1"/>
  <c r="W12" i="7"/>
  <c r="U12" i="7"/>
  <c r="S12" i="7"/>
  <c r="V12" i="7" s="1"/>
  <c r="R12" i="7"/>
  <c r="Q12" i="7"/>
  <c r="P12" i="7"/>
  <c r="T12" i="7" s="1"/>
  <c r="AD8" i="7"/>
  <c r="Y8" i="7"/>
  <c r="AE8" i="7" s="1"/>
  <c r="X8" i="7"/>
  <c r="W8" i="7"/>
  <c r="AC8" i="7" s="1"/>
  <c r="V8" i="7"/>
  <c r="AB8" i="7" s="1"/>
  <c r="AF8" i="7" s="1"/>
  <c r="T8" i="7"/>
  <c r="Z8" i="7" s="1"/>
  <c r="AF7" i="7"/>
  <c r="AE7" i="7"/>
  <c r="Z7" i="7"/>
  <c r="Y7" i="7"/>
  <c r="X7" i="7"/>
  <c r="AD7" i="7" s="1"/>
  <c r="W7" i="7"/>
  <c r="AC7" i="7" s="1"/>
  <c r="V7" i="7"/>
  <c r="AB7" i="7" s="1"/>
  <c r="T7" i="7"/>
  <c r="AE6" i="7"/>
  <c r="AD6" i="7"/>
  <c r="AB6" i="7"/>
  <c r="W6" i="7"/>
  <c r="AC6" i="7" s="1"/>
  <c r="V6" i="7"/>
  <c r="T6" i="7"/>
  <c r="Z6" i="7" s="1"/>
  <c r="AE5" i="7"/>
  <c r="AD5" i="7"/>
  <c r="AB5" i="7"/>
  <c r="Z5" i="7"/>
  <c r="Y5" i="7"/>
  <c r="X5" i="7"/>
  <c r="W5" i="7"/>
  <c r="AC5" i="7" s="1"/>
  <c r="AF5" i="7" s="1"/>
  <c r="T5" i="7"/>
  <c r="AE4" i="7"/>
  <c r="AC4" i="7"/>
  <c r="AB4" i="7"/>
  <c r="Y4" i="7"/>
  <c r="X4" i="7"/>
  <c r="AD4" i="7" s="1"/>
  <c r="W4" i="7"/>
  <c r="V4" i="7"/>
  <c r="T4" i="7"/>
  <c r="Z4" i="7" s="1"/>
  <c r="X66" i="6"/>
  <c r="V66" i="6"/>
  <c r="AA66" i="6" s="1"/>
  <c r="U66" i="6"/>
  <c r="Y66" i="6" s="1"/>
  <c r="T66" i="6"/>
  <c r="Z66" i="6" s="1"/>
  <c r="S66" i="6"/>
  <c r="R66" i="6"/>
  <c r="W66" i="6" s="1"/>
  <c r="AA65" i="6"/>
  <c r="Y65" i="6"/>
  <c r="W65" i="6"/>
  <c r="AB65" i="6" s="1"/>
  <c r="V65" i="6"/>
  <c r="U65" i="6"/>
  <c r="T65" i="6"/>
  <c r="Z65" i="6" s="1"/>
  <c r="S65" i="6"/>
  <c r="X65" i="6" s="1"/>
  <c r="R65" i="6"/>
  <c r="Z64" i="6"/>
  <c r="AB64" i="6" s="1"/>
  <c r="X64" i="6"/>
  <c r="V64" i="6"/>
  <c r="AA64" i="6" s="1"/>
  <c r="U64" i="6"/>
  <c r="Y64" i="6" s="1"/>
  <c r="T64" i="6"/>
  <c r="S64" i="6"/>
  <c r="R64" i="6"/>
  <c r="W64" i="6" s="1"/>
  <c r="Y63" i="6"/>
  <c r="W63" i="6"/>
  <c r="V63" i="6"/>
  <c r="AA63" i="6" s="1"/>
  <c r="U63" i="6"/>
  <c r="T63" i="6"/>
  <c r="Z63" i="6" s="1"/>
  <c r="S63" i="6"/>
  <c r="X63" i="6" s="1"/>
  <c r="R63" i="6"/>
  <c r="AA62" i="6"/>
  <c r="V62" i="6"/>
  <c r="U62" i="6"/>
  <c r="Y62" i="6" s="1"/>
  <c r="T62" i="6"/>
  <c r="Z62" i="6" s="1"/>
  <c r="AB62" i="6" s="1"/>
  <c r="S62" i="6"/>
  <c r="X62" i="6" s="1"/>
  <c r="R62" i="6"/>
  <c r="W62" i="6" s="1"/>
  <c r="Y58" i="6"/>
  <c r="W58" i="6"/>
  <c r="V58" i="6"/>
  <c r="U58" i="6"/>
  <c r="AA58" i="6" s="1"/>
  <c r="T58" i="6"/>
  <c r="Z58" i="6" s="1"/>
  <c r="S58" i="6"/>
  <c r="X58" i="6" s="1"/>
  <c r="R58" i="6"/>
  <c r="Z57" i="6"/>
  <c r="X57" i="6"/>
  <c r="U57" i="6"/>
  <c r="T57" i="6"/>
  <c r="S57" i="6"/>
  <c r="R57" i="6"/>
  <c r="W57" i="6" s="1"/>
  <c r="AA56" i="6"/>
  <c r="AB56" i="6" s="1"/>
  <c r="Y56" i="6"/>
  <c r="X56" i="6"/>
  <c r="V56" i="6"/>
  <c r="U56" i="6"/>
  <c r="T56" i="6"/>
  <c r="Z56" i="6" s="1"/>
  <c r="S56" i="6"/>
  <c r="R56" i="6"/>
  <c r="W56" i="6" s="1"/>
  <c r="Z55" i="6"/>
  <c r="W55" i="6"/>
  <c r="V55" i="6"/>
  <c r="U55" i="6"/>
  <c r="Y55" i="6" s="1"/>
  <c r="T55" i="6"/>
  <c r="S55" i="6"/>
  <c r="X55" i="6" s="1"/>
  <c r="R55" i="6"/>
  <c r="W51" i="6"/>
  <c r="V51" i="6"/>
  <c r="U51" i="6"/>
  <c r="S51" i="6"/>
  <c r="R51" i="6"/>
  <c r="Q51" i="6"/>
  <c r="P51" i="6"/>
  <c r="T51" i="6" s="1"/>
  <c r="X51" i="6" s="1"/>
  <c r="S50" i="6"/>
  <c r="V50" i="6" s="1"/>
  <c r="R50" i="6"/>
  <c r="W50" i="6" s="1"/>
  <c r="Q50" i="6"/>
  <c r="U50" i="6" s="1"/>
  <c r="P50" i="6"/>
  <c r="T50" i="6" s="1"/>
  <c r="W49" i="6"/>
  <c r="V49" i="6"/>
  <c r="U49" i="6"/>
  <c r="S49" i="6"/>
  <c r="R49" i="6"/>
  <c r="Q49" i="6"/>
  <c r="P49" i="6"/>
  <c r="T49" i="6" s="1"/>
  <c r="X49" i="6" s="1"/>
  <c r="W48" i="6"/>
  <c r="X48" i="6" s="1"/>
  <c r="V48" i="6"/>
  <c r="U48" i="6"/>
  <c r="T48" i="6"/>
  <c r="S48" i="6"/>
  <c r="R48" i="6"/>
  <c r="Q48" i="6"/>
  <c r="P48" i="6"/>
  <c r="V47" i="6"/>
  <c r="U47" i="6"/>
  <c r="T47" i="6"/>
  <c r="S47" i="6"/>
  <c r="R47" i="6"/>
  <c r="W47" i="6" s="1"/>
  <c r="Q47" i="6"/>
  <c r="P47" i="6"/>
  <c r="S46" i="6"/>
  <c r="V46" i="6" s="1"/>
  <c r="R46" i="6"/>
  <c r="W46" i="6" s="1"/>
  <c r="Q46" i="6"/>
  <c r="U46" i="6" s="1"/>
  <c r="X46" i="6" s="1"/>
  <c r="P46" i="6"/>
  <c r="T46" i="6" s="1"/>
  <c r="V45" i="6"/>
  <c r="U45" i="6"/>
  <c r="T45" i="6"/>
  <c r="S45" i="6"/>
  <c r="R45" i="6"/>
  <c r="W45" i="6" s="1"/>
  <c r="Q45" i="6"/>
  <c r="P45" i="6"/>
  <c r="W44" i="6"/>
  <c r="V44" i="6"/>
  <c r="T44" i="6"/>
  <c r="S44" i="6"/>
  <c r="R44" i="6"/>
  <c r="Q44" i="6"/>
  <c r="U44" i="6" s="1"/>
  <c r="P44" i="6"/>
  <c r="U43" i="6"/>
  <c r="T43" i="6"/>
  <c r="X43" i="6" s="1"/>
  <c r="S43" i="6"/>
  <c r="V43" i="6" s="1"/>
  <c r="R43" i="6"/>
  <c r="W43" i="6" s="1"/>
  <c r="Q43" i="6"/>
  <c r="P43" i="6"/>
  <c r="W42" i="6"/>
  <c r="S42" i="6"/>
  <c r="V42" i="6" s="1"/>
  <c r="R42" i="6"/>
  <c r="Q42" i="6"/>
  <c r="U42" i="6" s="1"/>
  <c r="P42" i="6"/>
  <c r="T42" i="6" s="1"/>
  <c r="X42" i="6" s="1"/>
  <c r="X41" i="6"/>
  <c r="W41" i="6"/>
  <c r="V41" i="6"/>
  <c r="T41" i="6"/>
  <c r="S41" i="6"/>
  <c r="R41" i="6"/>
  <c r="Q41" i="6"/>
  <c r="U41" i="6" s="1"/>
  <c r="P41" i="6"/>
  <c r="W40" i="6"/>
  <c r="V40" i="6"/>
  <c r="U40" i="6"/>
  <c r="T40" i="6"/>
  <c r="X40" i="6" s="1"/>
  <c r="S40" i="6"/>
  <c r="R40" i="6"/>
  <c r="Q40" i="6"/>
  <c r="P40" i="6"/>
  <c r="T39" i="6"/>
  <c r="S39" i="6"/>
  <c r="V39" i="6" s="1"/>
  <c r="R39" i="6"/>
  <c r="W39" i="6" s="1"/>
  <c r="Q39" i="6"/>
  <c r="U39" i="6" s="1"/>
  <c r="P39" i="6"/>
  <c r="V38" i="6"/>
  <c r="T38" i="6"/>
  <c r="S38" i="6"/>
  <c r="R38" i="6"/>
  <c r="W38" i="6" s="1"/>
  <c r="Q38" i="6"/>
  <c r="U38" i="6" s="1"/>
  <c r="P38" i="6"/>
  <c r="W37" i="6"/>
  <c r="T37" i="6"/>
  <c r="S37" i="6"/>
  <c r="V37" i="6" s="1"/>
  <c r="R37" i="6"/>
  <c r="Q37" i="6"/>
  <c r="U37" i="6" s="1"/>
  <c r="X37" i="6" s="1"/>
  <c r="P37" i="6"/>
  <c r="W36" i="6"/>
  <c r="V36" i="6"/>
  <c r="U36" i="6"/>
  <c r="S36" i="6"/>
  <c r="R36" i="6"/>
  <c r="Q36" i="6"/>
  <c r="P36" i="6"/>
  <c r="T36" i="6" s="1"/>
  <c r="W35" i="6"/>
  <c r="T35" i="6"/>
  <c r="S35" i="6"/>
  <c r="V35" i="6" s="1"/>
  <c r="R35" i="6"/>
  <c r="Q35" i="6"/>
  <c r="U35" i="6" s="1"/>
  <c r="P35" i="6"/>
  <c r="V34" i="6"/>
  <c r="T34" i="6"/>
  <c r="X34" i="6" s="1"/>
  <c r="S34" i="6"/>
  <c r="R34" i="6"/>
  <c r="W34" i="6" s="1"/>
  <c r="Q34" i="6"/>
  <c r="U34" i="6" s="1"/>
  <c r="P34" i="6"/>
  <c r="W33" i="6"/>
  <c r="T33" i="6"/>
  <c r="S33" i="6"/>
  <c r="V33" i="6" s="1"/>
  <c r="R33" i="6"/>
  <c r="Q33" i="6"/>
  <c r="U33" i="6" s="1"/>
  <c r="X33" i="6" s="1"/>
  <c r="P33" i="6"/>
  <c r="W32" i="6"/>
  <c r="V32" i="6"/>
  <c r="U32" i="6"/>
  <c r="S32" i="6"/>
  <c r="R32" i="6"/>
  <c r="Q32" i="6"/>
  <c r="P32" i="6"/>
  <c r="T32" i="6" s="1"/>
  <c r="T31" i="6"/>
  <c r="S31" i="6"/>
  <c r="V31" i="6" s="1"/>
  <c r="R31" i="6"/>
  <c r="W31" i="6" s="1"/>
  <c r="Q31" i="6"/>
  <c r="U31" i="6" s="1"/>
  <c r="P31" i="6"/>
  <c r="V30" i="6"/>
  <c r="T30" i="6"/>
  <c r="S30" i="6"/>
  <c r="R30" i="6"/>
  <c r="W30" i="6" s="1"/>
  <c r="Q30" i="6"/>
  <c r="U30" i="6" s="1"/>
  <c r="P30" i="6"/>
  <c r="W29" i="6"/>
  <c r="T29" i="6"/>
  <c r="S29" i="6"/>
  <c r="V29" i="6" s="1"/>
  <c r="R29" i="6"/>
  <c r="Q29" i="6"/>
  <c r="U29" i="6" s="1"/>
  <c r="X29" i="6" s="1"/>
  <c r="P29" i="6"/>
  <c r="W28" i="6"/>
  <c r="V28" i="6"/>
  <c r="U28" i="6"/>
  <c r="S28" i="6"/>
  <c r="R28" i="6"/>
  <c r="Q28" i="6"/>
  <c r="P28" i="6"/>
  <c r="T28" i="6" s="1"/>
  <c r="T27" i="6"/>
  <c r="S27" i="6"/>
  <c r="V27" i="6" s="1"/>
  <c r="R27" i="6"/>
  <c r="W27" i="6" s="1"/>
  <c r="Q27" i="6"/>
  <c r="U27" i="6" s="1"/>
  <c r="P27" i="6"/>
  <c r="V26" i="6"/>
  <c r="T26" i="6"/>
  <c r="X26" i="6" s="1"/>
  <c r="S26" i="6"/>
  <c r="R26" i="6"/>
  <c r="W26" i="6" s="1"/>
  <c r="Q26" i="6"/>
  <c r="U26" i="6" s="1"/>
  <c r="P26" i="6"/>
  <c r="W25" i="6"/>
  <c r="T25" i="6"/>
  <c r="S25" i="6"/>
  <c r="V25" i="6" s="1"/>
  <c r="X25" i="6" s="1"/>
  <c r="R25" i="6"/>
  <c r="Q25" i="6"/>
  <c r="U25" i="6" s="1"/>
  <c r="P25" i="6"/>
  <c r="W24" i="6"/>
  <c r="V24" i="6"/>
  <c r="U24" i="6"/>
  <c r="S24" i="6"/>
  <c r="R24" i="6"/>
  <c r="Q24" i="6"/>
  <c r="P24" i="6"/>
  <c r="T24" i="6" s="1"/>
  <c r="X24" i="6" s="1"/>
  <c r="W20" i="6"/>
  <c r="T20" i="6"/>
  <c r="X20" i="6" s="1"/>
  <c r="S20" i="6"/>
  <c r="V20" i="6" s="1"/>
  <c r="R20" i="6"/>
  <c r="Q20" i="6"/>
  <c r="U20" i="6" s="1"/>
  <c r="P20" i="6"/>
  <c r="W19" i="6"/>
  <c r="V19" i="6"/>
  <c r="S19" i="6"/>
  <c r="R19" i="6"/>
  <c r="Q19" i="6"/>
  <c r="U19" i="6" s="1"/>
  <c r="P19" i="6"/>
  <c r="T19" i="6" s="1"/>
  <c r="X19" i="6" s="1"/>
  <c r="X18" i="6"/>
  <c r="W18" i="6"/>
  <c r="T18" i="6"/>
  <c r="S18" i="6"/>
  <c r="V18" i="6" s="1"/>
  <c r="R18" i="6"/>
  <c r="Q18" i="6"/>
  <c r="U18" i="6" s="1"/>
  <c r="P18" i="6"/>
  <c r="W17" i="6"/>
  <c r="V17" i="6"/>
  <c r="U17" i="6"/>
  <c r="S17" i="6"/>
  <c r="R17" i="6"/>
  <c r="Q17" i="6"/>
  <c r="P17" i="6"/>
  <c r="T17" i="6" s="1"/>
  <c r="W16" i="6"/>
  <c r="T16" i="6"/>
  <c r="S16" i="6"/>
  <c r="V16" i="6" s="1"/>
  <c r="R16" i="6"/>
  <c r="Q16" i="6"/>
  <c r="U16" i="6" s="1"/>
  <c r="P16" i="6"/>
  <c r="V15" i="6"/>
  <c r="T15" i="6"/>
  <c r="S15" i="6"/>
  <c r="R15" i="6"/>
  <c r="W15" i="6" s="1"/>
  <c r="Q15" i="6"/>
  <c r="U15" i="6" s="1"/>
  <c r="P15" i="6"/>
  <c r="AD7" i="6"/>
  <c r="AA7" i="6"/>
  <c r="Y7" i="6"/>
  <c r="AE7" i="6" s="1"/>
  <c r="X7" i="6"/>
  <c r="W7" i="6"/>
  <c r="AC7" i="6" s="1"/>
  <c r="V7" i="6"/>
  <c r="AB7" i="6" s="1"/>
  <c r="T7" i="6"/>
  <c r="Z7" i="6" s="1"/>
  <c r="AF7" i="6" s="1"/>
  <c r="AD6" i="6"/>
  <c r="AA6" i="6"/>
  <c r="AF6" i="6" s="1"/>
  <c r="Y6" i="6"/>
  <c r="AE6" i="6" s="1"/>
  <c r="X6" i="6"/>
  <c r="W6" i="6"/>
  <c r="AC6" i="6" s="1"/>
  <c r="V6" i="6"/>
  <c r="AB6" i="6" s="1"/>
  <c r="T6" i="6"/>
  <c r="Z6" i="6" s="1"/>
  <c r="AD5" i="6"/>
  <c r="AA5" i="6"/>
  <c r="Y5" i="6"/>
  <c r="AE5" i="6" s="1"/>
  <c r="X5" i="6"/>
  <c r="W5" i="6"/>
  <c r="AC5" i="6" s="1"/>
  <c r="V5" i="6"/>
  <c r="AB5" i="6" s="1"/>
  <c r="T5" i="6"/>
  <c r="Z5" i="6" s="1"/>
  <c r="AF5" i="6" s="1"/>
  <c r="AD4" i="6"/>
  <c r="AA4" i="6"/>
  <c r="Y4" i="6"/>
  <c r="AE4" i="6" s="1"/>
  <c r="X4" i="6"/>
  <c r="W4" i="6"/>
  <c r="AC4" i="6" s="1"/>
  <c r="V4" i="6"/>
  <c r="AB4" i="6" s="1"/>
  <c r="T4" i="6"/>
  <c r="Z4" i="6" s="1"/>
  <c r="AF4" i="6" s="1"/>
  <c r="U198" i="3"/>
  <c r="P198" i="3"/>
  <c r="N198" i="3"/>
  <c r="J198" i="3"/>
  <c r="G198" i="3"/>
  <c r="U197" i="3"/>
  <c r="P197" i="3"/>
  <c r="N197" i="3"/>
  <c r="J197" i="3"/>
  <c r="G197" i="3"/>
  <c r="P196" i="3"/>
  <c r="N196" i="3"/>
  <c r="J196" i="3"/>
  <c r="G196" i="3"/>
  <c r="U196" i="3" s="1"/>
  <c r="P195" i="3"/>
  <c r="N195" i="3"/>
  <c r="J195" i="3"/>
  <c r="G195" i="3"/>
  <c r="U195" i="3" s="1"/>
  <c r="P194" i="3"/>
  <c r="N194" i="3"/>
  <c r="J194" i="3"/>
  <c r="G194" i="3"/>
  <c r="U194" i="3" s="1"/>
  <c r="P193" i="3"/>
  <c r="N193" i="3"/>
  <c r="J193" i="3"/>
  <c r="G193" i="3"/>
  <c r="U193" i="3" s="1"/>
  <c r="U192" i="3"/>
  <c r="P192" i="3"/>
  <c r="N192" i="3"/>
  <c r="J192" i="3"/>
  <c r="G192" i="3"/>
  <c r="U191" i="3"/>
  <c r="P191" i="3"/>
  <c r="N191" i="3"/>
  <c r="J191" i="3"/>
  <c r="G191" i="3"/>
  <c r="P190" i="3"/>
  <c r="N190" i="3"/>
  <c r="J190" i="3"/>
  <c r="G190" i="3"/>
  <c r="U190" i="3" s="1"/>
  <c r="U189" i="3"/>
  <c r="P189" i="3"/>
  <c r="N189" i="3"/>
  <c r="J189" i="3"/>
  <c r="G189" i="3"/>
  <c r="P188" i="3"/>
  <c r="N188" i="3"/>
  <c r="J188" i="3"/>
  <c r="G188" i="3"/>
  <c r="U188" i="3" s="1"/>
  <c r="U187" i="3"/>
  <c r="P187" i="3"/>
  <c r="N187" i="3"/>
  <c r="J187" i="3"/>
  <c r="G187" i="3"/>
  <c r="U186" i="3"/>
  <c r="P186" i="3"/>
  <c r="N186" i="3"/>
  <c r="J186" i="3"/>
  <c r="G186" i="3"/>
  <c r="U185" i="3"/>
  <c r="P185" i="3"/>
  <c r="N185" i="3"/>
  <c r="J185" i="3"/>
  <c r="G185" i="3"/>
  <c r="P184" i="3"/>
  <c r="N184" i="3"/>
  <c r="J184" i="3"/>
  <c r="G184" i="3"/>
  <c r="U184" i="3" s="1"/>
  <c r="P183" i="3"/>
  <c r="N183" i="3"/>
  <c r="J183" i="3"/>
  <c r="G183" i="3"/>
  <c r="U183" i="3" s="1"/>
  <c r="P182" i="3"/>
  <c r="N182" i="3"/>
  <c r="J182" i="3"/>
  <c r="G182" i="3"/>
  <c r="U182" i="3" s="1"/>
  <c r="P181" i="3"/>
  <c r="N181" i="3"/>
  <c r="J181" i="3"/>
  <c r="G181" i="3"/>
  <c r="U181" i="3" s="1"/>
  <c r="U180" i="3"/>
  <c r="P180" i="3"/>
  <c r="N180" i="3"/>
  <c r="J180" i="3"/>
  <c r="G180" i="3"/>
  <c r="U179" i="3"/>
  <c r="P179" i="3"/>
  <c r="N179" i="3"/>
  <c r="J179" i="3"/>
  <c r="G179" i="3"/>
  <c r="P178" i="3"/>
  <c r="N178" i="3"/>
  <c r="J178" i="3"/>
  <c r="G178" i="3"/>
  <c r="U178" i="3" s="1"/>
  <c r="U177" i="3"/>
  <c r="P177" i="3"/>
  <c r="N177" i="3"/>
  <c r="J177" i="3"/>
  <c r="G177" i="3"/>
  <c r="U176" i="3"/>
  <c r="P176" i="3"/>
  <c r="N176" i="3"/>
  <c r="J176" i="3"/>
  <c r="G176" i="3"/>
  <c r="U175" i="3"/>
  <c r="P175" i="3"/>
  <c r="N175" i="3"/>
  <c r="J175" i="3"/>
  <c r="G175" i="3"/>
  <c r="U174" i="3"/>
  <c r="P174" i="3"/>
  <c r="N174" i="3"/>
  <c r="J174" i="3"/>
  <c r="G174" i="3"/>
  <c r="U173" i="3"/>
  <c r="P173" i="3"/>
  <c r="N173" i="3"/>
  <c r="J173" i="3"/>
  <c r="G173" i="3"/>
  <c r="P172" i="3"/>
  <c r="N172" i="3"/>
  <c r="J172" i="3"/>
  <c r="G172" i="3"/>
  <c r="U172" i="3" s="1"/>
  <c r="P171" i="3"/>
  <c r="N171" i="3"/>
  <c r="J171" i="3"/>
  <c r="G171" i="3"/>
  <c r="U171" i="3" s="1"/>
  <c r="P170" i="3"/>
  <c r="N170" i="3"/>
  <c r="J170" i="3"/>
  <c r="G170" i="3"/>
  <c r="U170" i="3" s="1"/>
  <c r="P169" i="3"/>
  <c r="N169" i="3"/>
  <c r="J169" i="3"/>
  <c r="G169" i="3"/>
  <c r="U169" i="3" s="1"/>
  <c r="U168" i="3"/>
  <c r="P168" i="3"/>
  <c r="N168" i="3"/>
  <c r="J168" i="3"/>
  <c r="G168" i="3"/>
  <c r="P167" i="3"/>
  <c r="N167" i="3"/>
  <c r="J167" i="3"/>
  <c r="U167" i="3" s="1"/>
  <c r="G167" i="3"/>
  <c r="P166" i="3"/>
  <c r="N166" i="3"/>
  <c r="J166" i="3"/>
  <c r="G166" i="3"/>
  <c r="P165" i="3"/>
  <c r="N165" i="3"/>
  <c r="J165" i="3"/>
  <c r="U165" i="3" s="1"/>
  <c r="G165" i="3"/>
  <c r="P164" i="3"/>
  <c r="N164" i="3"/>
  <c r="J164" i="3"/>
  <c r="G164" i="3"/>
  <c r="U164" i="3" s="1"/>
  <c r="U163" i="3"/>
  <c r="P163" i="3"/>
  <c r="N163" i="3"/>
  <c r="J163" i="3"/>
  <c r="G163" i="3"/>
  <c r="U162" i="3"/>
  <c r="P162" i="3"/>
  <c r="N162" i="3"/>
  <c r="J162" i="3"/>
  <c r="G162" i="3"/>
  <c r="P161" i="3"/>
  <c r="N161" i="3"/>
  <c r="U161" i="3" s="1"/>
  <c r="J161" i="3"/>
  <c r="G161" i="3"/>
  <c r="P160" i="3"/>
  <c r="N160" i="3"/>
  <c r="J160" i="3"/>
  <c r="G160" i="3"/>
  <c r="U160" i="3" s="1"/>
  <c r="P159" i="3"/>
  <c r="N159" i="3"/>
  <c r="J159" i="3"/>
  <c r="G159" i="3"/>
  <c r="U159" i="3" s="1"/>
  <c r="P158" i="3"/>
  <c r="N158" i="3"/>
  <c r="J158" i="3"/>
  <c r="G158" i="3"/>
  <c r="U158" i="3" s="1"/>
  <c r="P157" i="3"/>
  <c r="N157" i="3"/>
  <c r="J157" i="3"/>
  <c r="G157" i="3"/>
  <c r="U157" i="3" s="1"/>
  <c r="U156" i="3"/>
  <c r="P156" i="3"/>
  <c r="N156" i="3"/>
  <c r="J156" i="3"/>
  <c r="G156" i="3"/>
  <c r="P155" i="3"/>
  <c r="N155" i="3"/>
  <c r="J155" i="3"/>
  <c r="U155" i="3" s="1"/>
  <c r="G155" i="3"/>
  <c r="P154" i="3"/>
  <c r="N154" i="3"/>
  <c r="J154" i="3"/>
  <c r="G154" i="3"/>
  <c r="P153" i="3"/>
  <c r="N153" i="3"/>
  <c r="J153" i="3"/>
  <c r="U153" i="3" s="1"/>
  <c r="G153" i="3"/>
  <c r="U152" i="3"/>
  <c r="P152" i="3"/>
  <c r="N152" i="3"/>
  <c r="J152" i="3"/>
  <c r="G152" i="3"/>
  <c r="U151" i="3"/>
  <c r="P151" i="3"/>
  <c r="N151" i="3"/>
  <c r="J151" i="3"/>
  <c r="G151" i="3"/>
  <c r="P150" i="3"/>
  <c r="N150" i="3"/>
  <c r="U150" i="3" s="1"/>
  <c r="J150" i="3"/>
  <c r="G150" i="3"/>
  <c r="N149" i="3"/>
  <c r="J149" i="3"/>
  <c r="G149" i="3"/>
  <c r="P148" i="3"/>
  <c r="N148" i="3"/>
  <c r="J148" i="3"/>
  <c r="U148" i="3" s="1"/>
  <c r="G148" i="3"/>
  <c r="U147" i="3"/>
  <c r="P147" i="3"/>
  <c r="N147" i="3"/>
  <c r="J147" i="3"/>
  <c r="G147" i="3"/>
  <c r="U146" i="3"/>
  <c r="P146" i="3"/>
  <c r="N146" i="3"/>
  <c r="J146" i="3"/>
  <c r="G146" i="3"/>
  <c r="P145" i="3"/>
  <c r="N145" i="3"/>
  <c r="U145" i="3" s="1"/>
  <c r="J145" i="3"/>
  <c r="G145" i="3"/>
  <c r="P144" i="3"/>
  <c r="N144" i="3"/>
  <c r="J144" i="3"/>
  <c r="G144" i="3"/>
  <c r="P143" i="3"/>
  <c r="N143" i="3"/>
  <c r="J143" i="3"/>
  <c r="G143" i="3"/>
  <c r="U142" i="3"/>
  <c r="P142" i="3"/>
  <c r="N142" i="3"/>
  <c r="J142" i="3"/>
  <c r="G142" i="3"/>
  <c r="U141" i="3"/>
  <c r="P141" i="3"/>
  <c r="N141" i="3"/>
  <c r="J141" i="3"/>
  <c r="G141" i="3"/>
  <c r="P140" i="3"/>
  <c r="N140" i="3"/>
  <c r="J140" i="3"/>
  <c r="G140" i="3"/>
  <c r="U140" i="3" s="1"/>
  <c r="P139" i="3"/>
  <c r="U139" i="3" s="1"/>
  <c r="N139" i="3"/>
  <c r="J139" i="3"/>
  <c r="G139" i="3"/>
  <c r="U132" i="3"/>
  <c r="P132" i="3"/>
  <c r="N132" i="3"/>
  <c r="J132" i="3"/>
  <c r="G132" i="3"/>
  <c r="P131" i="3"/>
  <c r="N131" i="3"/>
  <c r="J131" i="3"/>
  <c r="G131" i="3"/>
  <c r="U131" i="3" s="1"/>
  <c r="U130" i="3"/>
  <c r="P130" i="3"/>
  <c r="N130" i="3"/>
  <c r="J130" i="3"/>
  <c r="G130" i="3"/>
  <c r="P129" i="3"/>
  <c r="N129" i="3"/>
  <c r="J129" i="3"/>
  <c r="G129" i="3"/>
  <c r="U129" i="3" s="1"/>
  <c r="U128" i="3"/>
  <c r="P128" i="3"/>
  <c r="N128" i="3"/>
  <c r="J128" i="3"/>
  <c r="G128" i="3"/>
  <c r="U127" i="3"/>
  <c r="P127" i="3"/>
  <c r="N127" i="3"/>
  <c r="J127" i="3"/>
  <c r="G127" i="3"/>
  <c r="P126" i="3"/>
  <c r="N126" i="3"/>
  <c r="J126" i="3"/>
  <c r="G126" i="3"/>
  <c r="U126" i="3" s="1"/>
  <c r="P125" i="3"/>
  <c r="N125" i="3"/>
  <c r="J125" i="3"/>
  <c r="G125" i="3"/>
  <c r="U125" i="3" s="1"/>
  <c r="P124" i="3"/>
  <c r="N124" i="3"/>
  <c r="J124" i="3"/>
  <c r="G124" i="3"/>
  <c r="U124" i="3" s="1"/>
  <c r="P123" i="3"/>
  <c r="N123" i="3"/>
  <c r="J123" i="3"/>
  <c r="G123" i="3"/>
  <c r="U123" i="3" s="1"/>
  <c r="P122" i="3"/>
  <c r="N122" i="3"/>
  <c r="J122" i="3"/>
  <c r="G122" i="3"/>
  <c r="U122" i="3" s="1"/>
  <c r="U121" i="3"/>
  <c r="P121" i="3"/>
  <c r="N121" i="3"/>
  <c r="J121" i="3"/>
  <c r="G121" i="3"/>
  <c r="U120" i="3"/>
  <c r="P120" i="3"/>
  <c r="N120" i="3"/>
  <c r="J120" i="3"/>
  <c r="G120" i="3"/>
  <c r="U119" i="3"/>
  <c r="P119" i="3"/>
  <c r="N119" i="3"/>
  <c r="J119" i="3"/>
  <c r="G119" i="3"/>
  <c r="U118" i="3"/>
  <c r="P118" i="3"/>
  <c r="N118" i="3"/>
  <c r="J118" i="3"/>
  <c r="G118" i="3"/>
  <c r="U117" i="3"/>
  <c r="P117" i="3"/>
  <c r="N117" i="3"/>
  <c r="J117" i="3"/>
  <c r="G117" i="3"/>
  <c r="U116" i="3"/>
  <c r="P116" i="3"/>
  <c r="N116" i="3"/>
  <c r="J116" i="3"/>
  <c r="G116" i="3"/>
  <c r="U115" i="3"/>
  <c r="P115" i="3"/>
  <c r="N115" i="3"/>
  <c r="J115" i="3"/>
  <c r="G115" i="3"/>
  <c r="P114" i="3"/>
  <c r="N114" i="3"/>
  <c r="J114" i="3"/>
  <c r="G114" i="3"/>
  <c r="U114" i="3" s="1"/>
  <c r="P113" i="3"/>
  <c r="N113" i="3"/>
  <c r="J113" i="3"/>
  <c r="G113" i="3"/>
  <c r="U113" i="3" s="1"/>
  <c r="P112" i="3"/>
  <c r="N112" i="3"/>
  <c r="J112" i="3"/>
  <c r="G112" i="3"/>
  <c r="U112" i="3" s="1"/>
  <c r="P111" i="3"/>
  <c r="N111" i="3"/>
  <c r="J111" i="3"/>
  <c r="G111" i="3"/>
  <c r="U111" i="3" s="1"/>
  <c r="P110" i="3"/>
  <c r="N110" i="3"/>
  <c r="J110" i="3"/>
  <c r="G110" i="3"/>
  <c r="U110" i="3" s="1"/>
  <c r="U109" i="3"/>
  <c r="P109" i="3"/>
  <c r="N109" i="3"/>
  <c r="J109" i="3"/>
  <c r="G109" i="3"/>
  <c r="P108" i="3"/>
  <c r="N108" i="3"/>
  <c r="J108" i="3"/>
  <c r="U108" i="3" s="1"/>
  <c r="G108" i="3"/>
  <c r="P107" i="3"/>
  <c r="N107" i="3"/>
  <c r="J107" i="3"/>
  <c r="G107" i="3"/>
  <c r="U107" i="3" s="1"/>
  <c r="P106" i="3"/>
  <c r="N106" i="3"/>
  <c r="J106" i="3"/>
  <c r="U106" i="3" s="1"/>
  <c r="G106" i="3"/>
  <c r="P105" i="3"/>
  <c r="N105" i="3"/>
  <c r="J105" i="3"/>
  <c r="G105" i="3"/>
  <c r="U105" i="3" s="1"/>
  <c r="U104" i="3"/>
  <c r="P104" i="3"/>
  <c r="N104" i="3"/>
  <c r="J104" i="3"/>
  <c r="G104" i="3"/>
  <c r="U103" i="3"/>
  <c r="P103" i="3"/>
  <c r="N103" i="3"/>
  <c r="J103" i="3"/>
  <c r="G103" i="3"/>
  <c r="P102" i="3"/>
  <c r="N102" i="3"/>
  <c r="U102" i="3" s="1"/>
  <c r="J102" i="3"/>
  <c r="G102" i="3"/>
  <c r="P101" i="3"/>
  <c r="N101" i="3"/>
  <c r="J101" i="3"/>
  <c r="G101" i="3"/>
  <c r="U101" i="3" s="1"/>
  <c r="P100" i="3"/>
  <c r="N100" i="3"/>
  <c r="J100" i="3"/>
  <c r="G100" i="3"/>
  <c r="U100" i="3" s="1"/>
  <c r="P99" i="3"/>
  <c r="N99" i="3"/>
  <c r="J99" i="3"/>
  <c r="G99" i="3"/>
  <c r="P98" i="3"/>
  <c r="N98" i="3"/>
  <c r="J98" i="3"/>
  <c r="G98" i="3"/>
  <c r="U98" i="3" s="1"/>
  <c r="P97" i="3"/>
  <c r="N97" i="3"/>
  <c r="J97" i="3"/>
  <c r="U97" i="3" s="1"/>
  <c r="G97" i="3"/>
  <c r="P96" i="3"/>
  <c r="U96" i="3" s="1"/>
  <c r="N96" i="3"/>
  <c r="J96" i="3"/>
  <c r="G96" i="3"/>
  <c r="P95" i="3"/>
  <c r="N95" i="3"/>
  <c r="J95" i="3"/>
  <c r="G95" i="3"/>
  <c r="U94" i="3"/>
  <c r="P94" i="3"/>
  <c r="N94" i="3"/>
  <c r="J94" i="3"/>
  <c r="G94" i="3"/>
  <c r="P93" i="3"/>
  <c r="N93" i="3"/>
  <c r="J93" i="3"/>
  <c r="U93" i="3" s="1"/>
  <c r="G93" i="3"/>
  <c r="P92" i="3"/>
  <c r="N92" i="3"/>
  <c r="J92" i="3"/>
  <c r="G92" i="3"/>
  <c r="U92" i="3" s="1"/>
  <c r="U91" i="3"/>
  <c r="P91" i="3"/>
  <c r="N91" i="3"/>
  <c r="J91" i="3"/>
  <c r="G91" i="3"/>
  <c r="U90" i="3"/>
  <c r="P90" i="3"/>
  <c r="N90" i="3"/>
  <c r="J90" i="3"/>
  <c r="G90" i="3"/>
  <c r="P89" i="3"/>
  <c r="N89" i="3"/>
  <c r="J89" i="3"/>
  <c r="G89" i="3"/>
  <c r="U89" i="3" s="1"/>
  <c r="P88" i="3"/>
  <c r="J88" i="3"/>
  <c r="G88" i="3"/>
  <c r="U87" i="3"/>
  <c r="P87" i="3"/>
  <c r="N87" i="3"/>
  <c r="J87" i="3"/>
  <c r="G87" i="3"/>
  <c r="P86" i="3"/>
  <c r="N86" i="3"/>
  <c r="U86" i="3" s="1"/>
  <c r="J86" i="3"/>
  <c r="G86" i="3"/>
  <c r="P85" i="3"/>
  <c r="N85" i="3"/>
  <c r="U85" i="3" s="1"/>
  <c r="J85" i="3"/>
  <c r="G85" i="3"/>
  <c r="P84" i="3"/>
  <c r="N84" i="3"/>
  <c r="J84" i="3"/>
  <c r="G84" i="3"/>
  <c r="U84" i="3" s="1"/>
  <c r="N83" i="3"/>
  <c r="J83" i="3"/>
  <c r="G83" i="3"/>
  <c r="P82" i="3"/>
  <c r="N82" i="3"/>
  <c r="U82" i="3" s="1"/>
  <c r="J82" i="3"/>
  <c r="G82" i="3"/>
  <c r="P81" i="3"/>
  <c r="N81" i="3"/>
  <c r="U81" i="3" s="1"/>
  <c r="J81" i="3"/>
  <c r="G81" i="3"/>
  <c r="U80" i="3"/>
  <c r="P80" i="3"/>
  <c r="N80" i="3"/>
  <c r="J80" i="3"/>
  <c r="G80" i="3"/>
  <c r="P79" i="3"/>
  <c r="N79" i="3"/>
  <c r="J79" i="3"/>
  <c r="G79" i="3"/>
  <c r="P78" i="3"/>
  <c r="N78" i="3"/>
  <c r="J78" i="3"/>
  <c r="G78" i="3"/>
  <c r="U78" i="3" s="1"/>
  <c r="P77" i="3"/>
  <c r="N77" i="3"/>
  <c r="J77" i="3"/>
  <c r="G77" i="3"/>
  <c r="U77" i="3" s="1"/>
  <c r="U76" i="3"/>
  <c r="P76" i="3"/>
  <c r="N76" i="3"/>
  <c r="J76" i="3"/>
  <c r="G76" i="3"/>
  <c r="U75" i="3"/>
  <c r="P75" i="3"/>
  <c r="N75" i="3"/>
  <c r="J75" i="3"/>
  <c r="G75" i="3"/>
  <c r="P74" i="3"/>
  <c r="N74" i="3"/>
  <c r="J74" i="3"/>
  <c r="U74" i="3" s="1"/>
  <c r="G74" i="3"/>
  <c r="P73" i="3"/>
  <c r="N73" i="3"/>
  <c r="J73" i="3"/>
  <c r="G73" i="3"/>
  <c r="U73" i="3" s="1"/>
  <c r="U65" i="3"/>
  <c r="P65" i="3"/>
  <c r="N65" i="3"/>
  <c r="J65" i="3"/>
  <c r="G65" i="3"/>
  <c r="P64" i="3"/>
  <c r="N64" i="3"/>
  <c r="J64" i="3"/>
  <c r="G64" i="3"/>
  <c r="U64" i="3" s="1"/>
  <c r="U63" i="3"/>
  <c r="P63" i="3"/>
  <c r="N63" i="3"/>
  <c r="J63" i="3"/>
  <c r="G63" i="3"/>
  <c r="U62" i="3"/>
  <c r="P62" i="3"/>
  <c r="N62" i="3"/>
  <c r="J62" i="3"/>
  <c r="G62" i="3"/>
  <c r="P61" i="3"/>
  <c r="N61" i="3"/>
  <c r="J61" i="3"/>
  <c r="G61" i="3"/>
  <c r="U61" i="3" s="1"/>
  <c r="U60" i="3"/>
  <c r="P60" i="3"/>
  <c r="N60" i="3"/>
  <c r="J60" i="3"/>
  <c r="G60" i="3"/>
  <c r="P59" i="3"/>
  <c r="N59" i="3"/>
  <c r="J59" i="3"/>
  <c r="G59" i="3"/>
  <c r="U59" i="3" s="1"/>
  <c r="U58" i="3"/>
  <c r="P58" i="3"/>
  <c r="N58" i="3"/>
  <c r="J58" i="3"/>
  <c r="G58" i="3"/>
  <c r="P57" i="3"/>
  <c r="N57" i="3"/>
  <c r="J57" i="3"/>
  <c r="G57" i="3"/>
  <c r="U57" i="3" s="1"/>
  <c r="P56" i="3"/>
  <c r="N56" i="3"/>
  <c r="J56" i="3"/>
  <c r="G56" i="3"/>
  <c r="U56" i="3" s="1"/>
  <c r="U55" i="3"/>
  <c r="P55" i="3"/>
  <c r="N55" i="3"/>
  <c r="J55" i="3"/>
  <c r="G55" i="3"/>
  <c r="P54" i="3"/>
  <c r="N54" i="3"/>
  <c r="J54" i="3"/>
  <c r="G54" i="3"/>
  <c r="U54" i="3" s="1"/>
  <c r="U53" i="3"/>
  <c r="P53" i="3"/>
  <c r="N53" i="3"/>
  <c r="J53" i="3"/>
  <c r="G53" i="3"/>
  <c r="P52" i="3"/>
  <c r="N52" i="3"/>
  <c r="J52" i="3"/>
  <c r="G52" i="3"/>
  <c r="U52" i="3" s="1"/>
  <c r="P51" i="3"/>
  <c r="N51" i="3"/>
  <c r="J51" i="3"/>
  <c r="G51" i="3"/>
  <c r="U51" i="3" s="1"/>
  <c r="U50" i="3"/>
  <c r="P50" i="3"/>
  <c r="N50" i="3"/>
  <c r="J50" i="3"/>
  <c r="G50" i="3"/>
  <c r="P49" i="3"/>
  <c r="N49" i="3"/>
  <c r="J49" i="3"/>
  <c r="G49" i="3"/>
  <c r="U49" i="3" s="1"/>
  <c r="U48" i="3"/>
  <c r="P48" i="3"/>
  <c r="N48" i="3"/>
  <c r="J48" i="3"/>
  <c r="G48" i="3"/>
  <c r="P47" i="3"/>
  <c r="N47" i="3"/>
  <c r="J47" i="3"/>
  <c r="G47" i="3"/>
  <c r="P46" i="3"/>
  <c r="N46" i="3"/>
  <c r="J46" i="3"/>
  <c r="G46" i="3"/>
  <c r="U46" i="3" s="1"/>
  <c r="U45" i="3"/>
  <c r="P45" i="3"/>
  <c r="N45" i="3"/>
  <c r="J45" i="3"/>
  <c r="G45" i="3"/>
  <c r="P44" i="3"/>
  <c r="N44" i="3"/>
  <c r="J44" i="3"/>
  <c r="G44" i="3"/>
  <c r="U44" i="3" s="1"/>
  <c r="P43" i="3"/>
  <c r="U43" i="3" s="1"/>
  <c r="N43" i="3"/>
  <c r="J43" i="3"/>
  <c r="G43" i="3"/>
  <c r="U42" i="3"/>
  <c r="P42" i="3"/>
  <c r="N42" i="3"/>
  <c r="J42" i="3"/>
  <c r="G42" i="3"/>
  <c r="P41" i="3"/>
  <c r="N41" i="3"/>
  <c r="J41" i="3"/>
  <c r="U41" i="3" s="1"/>
  <c r="G41" i="3"/>
  <c r="P40" i="3"/>
  <c r="N40" i="3"/>
  <c r="G40" i="3"/>
  <c r="U40" i="3" s="1"/>
  <c r="P39" i="3"/>
  <c r="N39" i="3"/>
  <c r="G39" i="3"/>
  <c r="U39" i="3" s="1"/>
  <c r="P38" i="3"/>
  <c r="N38" i="3"/>
  <c r="U38" i="3" s="1"/>
  <c r="J38" i="3"/>
  <c r="G38" i="3"/>
  <c r="P37" i="3"/>
  <c r="N37" i="3"/>
  <c r="J37" i="3"/>
  <c r="G37" i="3"/>
  <c r="P36" i="3"/>
  <c r="N36" i="3"/>
  <c r="J36" i="3"/>
  <c r="G36" i="3"/>
  <c r="U36" i="3" s="1"/>
  <c r="U35" i="3"/>
  <c r="P35" i="3"/>
  <c r="N35" i="3"/>
  <c r="J35" i="3"/>
  <c r="G35" i="3"/>
  <c r="P34" i="3"/>
  <c r="N34" i="3"/>
  <c r="J34" i="3"/>
  <c r="G34" i="3"/>
  <c r="U34" i="3" s="1"/>
  <c r="P33" i="3"/>
  <c r="N33" i="3"/>
  <c r="U33" i="3" s="1"/>
  <c r="J33" i="3"/>
  <c r="G33" i="3"/>
  <c r="P32" i="3"/>
  <c r="N32" i="3"/>
  <c r="J32" i="3"/>
  <c r="G32" i="3"/>
  <c r="U32" i="3" s="1"/>
  <c r="P31" i="3"/>
  <c r="N31" i="3"/>
  <c r="J31" i="3"/>
  <c r="G31" i="3"/>
  <c r="U31" i="3" s="1"/>
  <c r="U30" i="3"/>
  <c r="P30" i="3"/>
  <c r="N30" i="3"/>
  <c r="J30" i="3"/>
  <c r="G30" i="3"/>
  <c r="P29" i="3"/>
  <c r="N29" i="3"/>
  <c r="J29" i="3"/>
  <c r="G29" i="3"/>
  <c r="U29" i="3" s="1"/>
  <c r="U28" i="3"/>
  <c r="P28" i="3"/>
  <c r="N28" i="3"/>
  <c r="J28" i="3"/>
  <c r="G28" i="3"/>
  <c r="U27" i="3"/>
  <c r="P27" i="3"/>
  <c r="N27" i="3"/>
  <c r="J27" i="3"/>
  <c r="G27" i="3"/>
  <c r="P26" i="3"/>
  <c r="N26" i="3"/>
  <c r="J26" i="3"/>
  <c r="U26" i="3" s="1"/>
  <c r="G26" i="3"/>
  <c r="P25" i="3"/>
  <c r="N25" i="3"/>
  <c r="J25" i="3"/>
  <c r="G25" i="3"/>
  <c r="P24" i="3"/>
  <c r="N24" i="3"/>
  <c r="J24" i="3"/>
  <c r="G24" i="3"/>
  <c r="U24" i="3" s="1"/>
  <c r="P23" i="3"/>
  <c r="U23" i="3" s="1"/>
  <c r="N23" i="3"/>
  <c r="J23" i="3"/>
  <c r="G23" i="3"/>
  <c r="U22" i="3"/>
  <c r="P22" i="3"/>
  <c r="N22" i="3"/>
  <c r="J22" i="3"/>
  <c r="G22" i="3"/>
  <c r="U21" i="3"/>
  <c r="P21" i="3"/>
  <c r="N21" i="3"/>
  <c r="J21" i="3"/>
  <c r="G21" i="3"/>
  <c r="P20" i="3"/>
  <c r="N20" i="3"/>
  <c r="J20" i="3"/>
  <c r="U20" i="3" s="1"/>
  <c r="G20" i="3"/>
  <c r="P19" i="3"/>
  <c r="N19" i="3"/>
  <c r="J19" i="3"/>
  <c r="G19" i="3"/>
  <c r="U19" i="3" s="1"/>
  <c r="U18" i="3"/>
  <c r="P18" i="3"/>
  <c r="N18" i="3"/>
  <c r="J18" i="3"/>
  <c r="G18" i="3"/>
  <c r="P17" i="3"/>
  <c r="N17" i="3"/>
  <c r="J17" i="3"/>
  <c r="G17" i="3"/>
  <c r="U17" i="3" s="1"/>
  <c r="P16" i="3"/>
  <c r="N16" i="3"/>
  <c r="U16" i="3" s="1"/>
  <c r="J16" i="3"/>
  <c r="G16" i="3"/>
  <c r="P15" i="3"/>
  <c r="N15" i="3"/>
  <c r="J15" i="3"/>
  <c r="G15" i="3"/>
  <c r="U15" i="3" s="1"/>
  <c r="N14" i="3"/>
  <c r="J14" i="3"/>
  <c r="G14" i="3"/>
  <c r="U14" i="3" s="1"/>
  <c r="U13" i="3"/>
  <c r="P13" i="3"/>
  <c r="N13" i="3"/>
  <c r="J13" i="3"/>
  <c r="G13" i="3"/>
  <c r="P12" i="3"/>
  <c r="N12" i="3"/>
  <c r="J12" i="3"/>
  <c r="G12" i="3"/>
  <c r="U12" i="3" s="1"/>
  <c r="P11" i="3"/>
  <c r="N11" i="3"/>
  <c r="U11" i="3" s="1"/>
  <c r="J11" i="3"/>
  <c r="G11" i="3"/>
  <c r="P10" i="3"/>
  <c r="N10" i="3"/>
  <c r="J10" i="3"/>
  <c r="G10" i="3"/>
  <c r="U10" i="3" s="1"/>
  <c r="U9" i="3"/>
  <c r="P9" i="3"/>
  <c r="N9" i="3"/>
  <c r="J9" i="3"/>
  <c r="G9" i="3"/>
  <c r="U8" i="3"/>
  <c r="P8" i="3"/>
  <c r="N8" i="3"/>
  <c r="J8" i="3"/>
  <c r="G8" i="3"/>
  <c r="P7" i="3"/>
  <c r="N7" i="3"/>
  <c r="J7" i="3"/>
  <c r="G7" i="3"/>
  <c r="U7" i="3" s="1"/>
  <c r="P6" i="3"/>
  <c r="U6" i="3" s="1"/>
  <c r="N6" i="3"/>
  <c r="J6" i="3"/>
  <c r="G6" i="3"/>
  <c r="X45" i="6" l="1"/>
  <c r="U166" i="3"/>
  <c r="X30" i="6"/>
  <c r="X50" i="6"/>
  <c r="X22" i="7"/>
  <c r="X29" i="7"/>
  <c r="AB44" i="7"/>
  <c r="AB63" i="7"/>
  <c r="AA49" i="7"/>
  <c r="Y49" i="7"/>
  <c r="AB49" i="7" s="1"/>
  <c r="U83" i="3"/>
  <c r="U99" i="3"/>
  <c r="U144" i="3"/>
  <c r="X17" i="6"/>
  <c r="AB66" i="6"/>
  <c r="X32" i="7"/>
  <c r="AB65" i="7"/>
  <c r="AB67" i="7"/>
  <c r="X15" i="6"/>
  <c r="X47" i="6"/>
  <c r="AA50" i="9"/>
  <c r="Y50" i="9"/>
  <c r="U79" i="3"/>
  <c r="X28" i="6"/>
  <c r="X31" i="6"/>
  <c r="X44" i="6"/>
  <c r="X38" i="6"/>
  <c r="U47" i="3"/>
  <c r="U95" i="3"/>
  <c r="U143" i="3"/>
  <c r="AA55" i="6"/>
  <c r="AB55" i="6" s="1"/>
  <c r="AB63" i="6"/>
  <c r="X13" i="7"/>
  <c r="AB58" i="7"/>
  <c r="AB64" i="7"/>
  <c r="U37" i="3"/>
  <c r="U154" i="3"/>
  <c r="X32" i="6"/>
  <c r="X35" i="6"/>
  <c r="Y57" i="6"/>
  <c r="AB57" i="6" s="1"/>
  <c r="AA57" i="6"/>
  <c r="Y45" i="9"/>
  <c r="AA45" i="9"/>
  <c r="U25" i="3"/>
  <c r="X12" i="7"/>
  <c r="AB53" i="7"/>
  <c r="Y56" i="7"/>
  <c r="AB56" i="7" s="1"/>
  <c r="AB66" i="7"/>
  <c r="AA54" i="7"/>
  <c r="Y54" i="7"/>
  <c r="X27" i="6"/>
  <c r="AB58" i="6"/>
  <c r="AA44" i="7"/>
  <c r="Y44" i="7"/>
  <c r="AA49" i="9"/>
  <c r="Y49" i="9"/>
  <c r="X36" i="6"/>
  <c r="X39" i="6"/>
  <c r="U88" i="3"/>
  <c r="U149" i="3"/>
  <c r="X16" i="6"/>
  <c r="X24" i="7"/>
  <c r="Y47" i="7"/>
  <c r="AB47" i="7" s="1"/>
  <c r="AA47" i="7"/>
  <c r="AA47" i="9"/>
  <c r="Y47" i="9"/>
  <c r="AF6" i="7"/>
  <c r="AA52" i="7"/>
  <c r="Y52" i="7"/>
  <c r="AB52" i="7" s="1"/>
  <c r="AA59" i="9"/>
  <c r="Y59" i="9"/>
  <c r="AB50" i="7"/>
  <c r="AB55" i="7"/>
  <c r="Y56" i="9"/>
  <c r="AA56" i="9"/>
  <c r="AB57" i="7"/>
  <c r="AA58" i="9"/>
  <c r="Y58" i="9"/>
  <c r="AF4" i="7"/>
  <c r="AA48" i="9"/>
  <c r="Y48" i="9"/>
  <c r="AB54"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
ID#AAABUdhFJ3Y
    (2024-08-26 05:10:06)
TC updated
	-Tanu Shree
----
TC updated
	-Tanu Shree
----
updated
	-Tanu Shree
----
Since I am doing automation, I have updated script count
	-Reenaz Fathima
----
Since I am doing automation, I have updated script count
	-Reenaz Fathima</t>
        </r>
      </text>
    </comment>
  </commentList>
  <extLst>
    <ext xmlns:r="http://schemas.openxmlformats.org/officeDocument/2006/relationships" uri="GoogleSheetsCustomDataVersion2">
      <go:sheetsCustomData xmlns:go="http://customooxmlschemas.google.com/" r:id="rId1" roundtripDataSignature="AMtx7mg0uyIT1r7OxPyIcv3JWGo82qrcg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300-000002000000}">
      <text>
        <r>
          <rPr>
            <sz val="10"/>
            <color rgb="FF000000"/>
            <rFont val="Arial"/>
            <scheme val="minor"/>
          </rPr>
          <t>======
ID#AAABUdhFJ2w
    (2024-08-26 05:10:06)
Based on number of user story and modules to be tested and the complexity of the feature</t>
        </r>
      </text>
    </comment>
    <comment ref="B29" authorId="0" shapeId="0" xr:uid="{00000000-0006-0000-0300-000005000000}">
      <text>
        <r>
          <rPr>
            <sz val="10"/>
            <color rgb="FF000000"/>
            <rFont val="Arial"/>
            <scheme val="minor"/>
          </rPr>
          <t>======
ID#AAABUdhFJ14
    (2024-08-26 05:10:06)
Based on number of user story and modules to be tested and the complexity of the feature</t>
        </r>
      </text>
    </comment>
    <comment ref="B51" authorId="0" shapeId="0" xr:uid="{00000000-0006-0000-0300-000003000000}">
      <text>
        <r>
          <rPr>
            <sz val="10"/>
            <color rgb="FF000000"/>
            <rFont val="Arial"/>
            <scheme val="minor"/>
          </rPr>
          <t>======
ID#AAABUdhFJ2o
    (2024-08-26 05:10:06)
Based on number of user story and modules to be tested and the complexity of the feature</t>
        </r>
      </text>
    </comment>
    <comment ref="B75" authorId="0" shapeId="0" xr:uid="{00000000-0006-0000-0300-000001000000}">
      <text>
        <r>
          <rPr>
            <sz val="10"/>
            <color rgb="FF000000"/>
            <rFont val="Arial"/>
            <scheme val="minor"/>
          </rPr>
          <t>======
ID#AAABUdhFJ3U
    (2024-08-26 05:10:06)
Based on number of user story and modules to be tested and the complexity of the feature</t>
        </r>
      </text>
    </comment>
    <comment ref="B102" authorId="0" shapeId="0" xr:uid="{00000000-0006-0000-0300-000004000000}">
      <text>
        <r>
          <rPr>
            <sz val="10"/>
            <color rgb="FF000000"/>
            <rFont val="Arial"/>
            <scheme val="minor"/>
          </rPr>
          <t>======
ID#AAABUdhFJ2M
    (2024-08-26 05:10:06)
Based on number of user story and modules to be tested and the complexity of the feature</t>
        </r>
      </text>
    </comment>
  </commentList>
  <extLst>
    <ext xmlns:r="http://schemas.openxmlformats.org/officeDocument/2006/relationships" uri="GoogleSheetsCustomDataVersion2">
      <go:sheetsCustomData xmlns:go="http://customooxmlschemas.google.com/" r:id="rId1" roundtripDataSignature="AMtx7miYNzHkoHUGmkxES1ENBCoT9jDsE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Q19" authorId="0" shapeId="0" xr:uid="{00000000-0006-0000-0400-000004000000}">
      <text>
        <r>
          <rPr>
            <sz val="10"/>
            <color rgb="FF000000"/>
            <rFont val="Arial"/>
            <scheme val="minor"/>
          </rPr>
          <t>======
ID#AAABUdhFJ2U
    (2024-08-26 05:10:06)
Preparing and updating training plan and scores</t>
        </r>
      </text>
    </comment>
    <comment ref="Q53" authorId="0" shapeId="0" xr:uid="{00000000-0006-0000-0400-000003000000}">
      <text>
        <r>
          <rPr>
            <sz val="10"/>
            <color rgb="FF000000"/>
            <rFont val="Arial"/>
            <scheme val="minor"/>
          </rPr>
          <t>======
ID#AAABUdhFJ3A
    (2024-08-26 05:10:06)
Not doing any other responsibility for improving doc/flow charts/test cases management</t>
        </r>
      </text>
    </comment>
    <comment ref="H59" authorId="0" shapeId="0" xr:uid="{00000000-0006-0000-0400-000005000000}">
      <text>
        <r>
          <rPr>
            <sz val="10"/>
            <color rgb="FF000000"/>
            <rFont val="Arial"/>
            <scheme val="minor"/>
          </rPr>
          <t>======
ID#AAABUdhFJ2A
    (2024-08-26 05:10:06)
We are still exploring applications and training phase , because complete testing has not yet begun on our project.</t>
        </r>
      </text>
    </comment>
    <comment ref="Q59" authorId="0" shapeId="0" xr:uid="{00000000-0006-0000-0400-000002000000}">
      <text>
        <r>
          <rPr>
            <sz val="10"/>
            <color rgb="FF000000"/>
            <rFont val="Arial"/>
            <scheme val="minor"/>
          </rPr>
          <t>======
ID#AAABUdhFJ3E
    (2024-08-26 05:10:06)
Adding flow charts in figma</t>
        </r>
      </text>
    </comment>
    <comment ref="Q60" authorId="0" shapeId="0" xr:uid="{00000000-0006-0000-0400-000001000000}">
      <text>
        <r>
          <rPr>
            <sz val="10"/>
            <color rgb="FF000000"/>
            <rFont val="Arial"/>
            <scheme val="minor"/>
          </rPr>
          <t>======
ID#AAABUdhFJ3Q
    (2024-08-26 05:10:06)
Maintaining training plans, tasks and scores for Automation</t>
        </r>
      </text>
    </comment>
    <comment ref="J86" authorId="0" shapeId="0" xr:uid="{00000000-0006-0000-0400-000006000000}">
      <text>
        <r>
          <rPr>
            <sz val="10"/>
            <color rgb="FF000000"/>
            <rFont val="Arial"/>
            <scheme val="minor"/>
          </rPr>
          <t>======
ID#AAABUdhFJ18
    (2024-08-26 05:10:06)
1 day leave</t>
        </r>
      </text>
    </comment>
  </commentList>
  <extLst>
    <ext xmlns:r="http://schemas.openxmlformats.org/officeDocument/2006/relationships" uri="GoogleSheetsCustomDataVersion2">
      <go:sheetsCustomData xmlns:go="http://customooxmlschemas.google.com/" r:id="rId1" roundtripDataSignature="AMtx7mgAdl+m0DqVkHhfMZABWIxac01J9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I32" authorId="0" shapeId="0" xr:uid="{00000000-0006-0000-0500-000004000000}">
      <text>
        <r>
          <rPr>
            <sz val="10"/>
            <color rgb="FF000000"/>
            <rFont val="Arial"/>
            <scheme val="minor"/>
          </rPr>
          <t>======
ID#AAABUdhFJ3I
    (2024-08-26 05:10:06)
Actual target is 367 ,I am just marking it  to the target value to ensure that the actual does not  exceed the target value</t>
        </r>
      </text>
    </comment>
    <comment ref="Q55" authorId="0" shapeId="0" xr:uid="{00000000-0006-0000-0500-000005000000}">
      <text>
        <r>
          <rPr>
            <sz val="10"/>
            <color rgb="FF000000"/>
            <rFont val="Arial"/>
            <scheme val="minor"/>
          </rPr>
          <t>======
ID#AAABUdhFJ28
    (2024-08-26 05:10:06)
Adding flow charts in figma</t>
        </r>
      </text>
    </comment>
    <comment ref="Q56" authorId="0" shapeId="0" xr:uid="{00000000-0006-0000-0500-00000B000000}">
      <text>
        <r>
          <rPr>
            <sz val="10"/>
            <color rgb="FF000000"/>
            <rFont val="Arial"/>
            <scheme val="minor"/>
          </rPr>
          <t>======
ID#AAABUdhFJ2Y
    (2024-08-26 05:10:06)
Adding flow charts in figma</t>
        </r>
      </text>
    </comment>
    <comment ref="Q57" authorId="0" shapeId="0" xr:uid="{00000000-0006-0000-0500-000002000000}">
      <text>
        <r>
          <rPr>
            <sz val="10"/>
            <color rgb="FF000000"/>
            <rFont val="Arial"/>
            <scheme val="minor"/>
          </rPr>
          <t>======
ID#AAABUdhFJ3c
    (2024-08-26 05:10:06)
Adding flow charts in figma</t>
        </r>
      </text>
    </comment>
    <comment ref="Q58" authorId="0" shapeId="0" xr:uid="{00000000-0006-0000-0500-000003000000}">
      <text>
        <r>
          <rPr>
            <sz val="10"/>
            <color rgb="FF000000"/>
            <rFont val="Arial"/>
            <scheme val="minor"/>
          </rPr>
          <t>======
ID#AAABUdhFJ3M
    (2024-08-26 05:10:06)
Adding flow charts in figma</t>
        </r>
      </text>
    </comment>
    <comment ref="H62" authorId="0" shapeId="0" xr:uid="{00000000-0006-0000-0500-000001000000}">
      <text>
        <r>
          <rPr>
            <sz val="10"/>
            <color rgb="FF000000"/>
            <rFont val="Arial"/>
            <scheme val="minor"/>
          </rPr>
          <t>======
ID#AAABUdhFJ3o
    (2024-08-26 05:10:06)
We are still exploring applications and training phase , because complete testing has not yet begun on our project.</t>
        </r>
      </text>
    </comment>
    <comment ref="Q62" authorId="0" shapeId="0" xr:uid="{00000000-0006-0000-0500-000009000000}">
      <text>
        <r>
          <rPr>
            <sz val="10"/>
            <color rgb="FF000000"/>
            <rFont val="Arial"/>
            <scheme val="minor"/>
          </rPr>
          <t>======
ID#AAABUdhFJ2g
    (2024-08-26 05:10:06)
Adding flow charts in figma</t>
        </r>
      </text>
    </comment>
    <comment ref="Q63" authorId="0" shapeId="0" xr:uid="{00000000-0006-0000-0500-000007000000}">
      <text>
        <r>
          <rPr>
            <sz val="10"/>
            <color rgb="FF000000"/>
            <rFont val="Arial"/>
            <scheme val="minor"/>
          </rPr>
          <t>======
ID#AAABUdhFJ20
    (2024-08-26 05:10:06)
Adding flow charts in figma</t>
        </r>
      </text>
    </comment>
    <comment ref="Q64" authorId="0" shapeId="0" xr:uid="{00000000-0006-0000-0500-00000A000000}">
      <text>
        <r>
          <rPr>
            <sz val="10"/>
            <color rgb="FF000000"/>
            <rFont val="Arial"/>
            <scheme val="minor"/>
          </rPr>
          <t>======
ID#AAABUdhFJ2s
    (2024-08-26 05:10:06)
Adding flow charts in figma</t>
        </r>
      </text>
    </comment>
    <comment ref="Q65" authorId="0" shapeId="0" xr:uid="{00000000-0006-0000-0500-000006000000}">
      <text>
        <r>
          <rPr>
            <sz val="10"/>
            <color rgb="FF000000"/>
            <rFont val="Arial"/>
            <scheme val="minor"/>
          </rPr>
          <t>======
ID#AAABUdhFJ24
    (2024-08-26 05:10:06)
Adding flow charts in figma</t>
        </r>
      </text>
    </comment>
    <comment ref="Q66" authorId="0" shapeId="0" xr:uid="{00000000-0006-0000-0500-00000C000000}">
      <text>
        <r>
          <rPr>
            <sz val="10"/>
            <color rgb="FF000000"/>
            <rFont val="Arial"/>
            <scheme val="minor"/>
          </rPr>
          <t>======
ID#AAABUdhFJ2E
    (2024-08-26 05:10:06)
Adding flow charts in figma</t>
        </r>
      </text>
    </comment>
    <comment ref="J87" authorId="0" shapeId="0" xr:uid="{00000000-0006-0000-0500-000008000000}">
      <text>
        <r>
          <rPr>
            <sz val="10"/>
            <color rgb="FF000000"/>
            <rFont val="Arial"/>
            <scheme val="minor"/>
          </rPr>
          <t>======
ID#AAABUdhFJ2k
    (2024-08-26 05:10:06)
1 day leave</t>
        </r>
      </text>
    </comment>
  </commentList>
  <extLst>
    <ext xmlns:r="http://schemas.openxmlformats.org/officeDocument/2006/relationships" uri="GoogleSheetsCustomDataVersion2">
      <go:sheetsCustomData xmlns:go="http://customooxmlschemas.google.com/" r:id="rId1" roundtripDataSignature="AMtx7mgGN+QgIgpppkSv64oDXm47PInKGQ=="/>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F6" authorId="0" shapeId="0" xr:uid="{00000000-0006-0000-0600-000003000000}">
      <text>
        <r>
          <rPr>
            <sz val="10"/>
            <color rgb="FF000000"/>
            <rFont val="Arial"/>
            <scheme val="minor"/>
          </rPr>
          <t>======
ID#AAABUdhFJ2c
    (2024-08-26 05:10:06)
Received client appreciation
	-Vinuta Bhosale</t>
        </r>
      </text>
    </comment>
    <comment ref="K20" authorId="0" shapeId="0" xr:uid="{00000000-0006-0000-0600-000002000000}">
      <text>
        <r>
          <rPr>
            <sz val="10"/>
            <color rgb="FF000000"/>
            <rFont val="Arial"/>
            <scheme val="minor"/>
          </rPr>
          <t>======
ID#AAABUdhFJ3g
    (2024-08-26 05:10:06)
Marriage leave
	-Tanu Shree</t>
        </r>
      </text>
    </comment>
    <comment ref="I53" authorId="0" shapeId="0" xr:uid="{00000000-0006-0000-0600-000004000000}">
      <text>
        <r>
          <rPr>
            <sz val="10"/>
            <color rgb="FF000000"/>
            <rFont val="Arial"/>
            <scheme val="minor"/>
          </rPr>
          <t>======
ID#AAABUdhFJ2Q
    (2024-08-26 05:10:06)
Actual target is 377 ,I am just marking it  to the target value to ensure that the actual does not  exceed the target</t>
        </r>
      </text>
    </comment>
    <comment ref="J88" authorId="0" shapeId="0" xr:uid="{00000000-0006-0000-0600-000001000000}">
      <text>
        <r>
          <rPr>
            <sz val="10"/>
            <color rgb="FF000000"/>
            <rFont val="Arial"/>
            <scheme val="minor"/>
          </rPr>
          <t>======
ID#AAABUdhFJ3k
    (2024-08-26 05:10:06)
1 day leave</t>
        </r>
      </text>
    </comment>
  </commentList>
  <extLst>
    <ext xmlns:r="http://schemas.openxmlformats.org/officeDocument/2006/relationships" uri="GoogleSheetsCustomDataVersion2">
      <go:sheetsCustomData xmlns:go="http://customooxmlschemas.google.com/" r:id="rId1" roundtripDataSignature="AMtx7mjeuGMy6TJqLNyL+SV9686aHD1qVg=="/>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J89" authorId="0" shapeId="0" xr:uid="{00000000-0006-0000-0700-000001000000}">
      <text>
        <r>
          <rPr>
            <sz val="10"/>
            <color rgb="FF000000"/>
            <rFont val="Arial"/>
            <scheme val="minor"/>
          </rPr>
          <t>======
ID#AAABUdhFJ10
    (2024-08-26 05:10:06)
1 day leave</t>
        </r>
      </text>
    </comment>
  </commentList>
  <extLst>
    <ext xmlns:r="http://schemas.openxmlformats.org/officeDocument/2006/relationships" uri="GoogleSheetsCustomDataVersion2">
      <go:sheetsCustomData xmlns:go="http://customooxmlschemas.google.com/" r:id="rId1" roundtripDataSignature="AMtx7miMGb9WXL/KQIjEPh823U4bjSLQTg=="/>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J89" authorId="0" shapeId="0" xr:uid="{00000000-0006-0000-0800-000001000000}">
      <text>
        <r>
          <rPr>
            <sz val="10"/>
            <color rgb="FF000000"/>
            <rFont val="Arial"/>
            <scheme val="minor"/>
          </rPr>
          <t>======
ID#AAABUdhFJ2I
    (2024-08-26 05:10:06)
1 day leave</t>
        </r>
      </text>
    </comment>
  </commentList>
  <extLst>
    <ext xmlns:r="http://schemas.openxmlformats.org/officeDocument/2006/relationships" uri="GoogleSheetsCustomDataVersion2">
      <go:sheetsCustomData xmlns:go="http://customooxmlschemas.google.com/" r:id="rId1" roundtripDataSignature="AMtx7mglZ1kiPMCZ42nitbu6nlNH42tVsA=="/>
    </ext>
  </extLst>
</comments>
</file>

<file path=xl/sharedStrings.xml><?xml version="1.0" encoding="utf-8"?>
<sst xmlns="http://schemas.openxmlformats.org/spreadsheetml/2006/main" count="3733" uniqueCount="449">
  <si>
    <t>Intern</t>
  </si>
  <si>
    <t>S.N</t>
  </si>
  <si>
    <t>KRA Parameter</t>
  </si>
  <si>
    <t>Weightage</t>
  </si>
  <si>
    <t>Description</t>
  </si>
  <si>
    <t>A</t>
  </si>
  <si>
    <t>SLA</t>
  </si>
  <si>
    <t>Production</t>
  </si>
  <si>
    <t>Individual monthly targets must be met to receive weightage for the production KRA. Anyone exceeding their target will receive full weightage.</t>
  </si>
  <si>
    <t>Quality</t>
  </si>
  <si>
    <t>To be eligible for Quality weightage, the targeted Quality percentage must be achieved. Individual Quality targets will be set by the Team Leader or Manager.</t>
  </si>
  <si>
    <t>Attendance</t>
  </si>
  <si>
    <t>Anyone who takes more than 2 leaves in a month will receive a score of 0.</t>
  </si>
  <si>
    <t>B</t>
  </si>
  <si>
    <t>Operational Excellence</t>
  </si>
  <si>
    <t>DTOUCH/Soft Skill</t>
  </si>
  <si>
    <t>Complete inactive in Dtouch will get 0. Will not not eligible for 10%. The scores will be shared by DTouch team</t>
  </si>
  <si>
    <t>Jr. QA Engineer</t>
  </si>
  <si>
    <t>QA Engineer</t>
  </si>
  <si>
    <t>New initiatives</t>
  </si>
  <si>
    <t>Any additional contributions beyond their daily work, such as training, ISTQB preparation &amp; doing any other course which is related to our process, exploration of new tool for better &amp; faster QAing</t>
  </si>
  <si>
    <t>Sr. QA Engineer</t>
  </si>
  <si>
    <t>The team's quality score must meet the quality standards specified in the client's SLA. If the SLA is not met, the quality score will be 0.</t>
  </si>
  <si>
    <t>Any additional contributions beyond their daily work, such as training, ISTQB preparation &amp; doing any other course which is related to our process, exploration of new tool for better &amp; faster QAing.</t>
  </si>
  <si>
    <t>QA Lead</t>
  </si>
  <si>
    <t>Production ( Individual)</t>
  </si>
  <si>
    <t>Quality  (Team + Individual)</t>
  </si>
  <si>
    <t>The team's quality score must meet the quality standards specified in the client's SLA. If the SLA is not met, the quality score will be 0. Team production will impact quality .</t>
  </si>
  <si>
    <t>Any additional contributions beyond their daily work, such as training, ISTQB preparation &amp; doing any other course which is related to our process,managing team.</t>
  </si>
  <si>
    <t>S.N0</t>
  </si>
  <si>
    <t>Jr. QA</t>
  </si>
  <si>
    <t>QA</t>
  </si>
  <si>
    <t>Sr QA</t>
  </si>
  <si>
    <t>ADM</t>
  </si>
  <si>
    <t>NA</t>
  </si>
  <si>
    <t>PRODUCTION</t>
  </si>
  <si>
    <t>Testcases Writing</t>
  </si>
  <si>
    <t>Issues</t>
  </si>
  <si>
    <t>Testcase Execution</t>
  </si>
  <si>
    <t>TestCase Updation</t>
  </si>
  <si>
    <t>Ticket Verification</t>
  </si>
  <si>
    <t>Analysing the requirement
/ writing test condition</t>
  </si>
  <si>
    <t>Review work</t>
  </si>
  <si>
    <t>Test Scripts - Creation/updation</t>
  </si>
  <si>
    <t>Test Scripts - Execution</t>
  </si>
  <si>
    <t>QUALITY</t>
  </si>
  <si>
    <t xml:space="preserve">Issues types (Functional ,UI &amp; validations), Issues - High, Medium, Low, Issues Rejected &amp; Coverage of Testcases </t>
  </si>
  <si>
    <t>Daily report sharing with client (Are they using Proper format/ are they sending mail daily without fail)</t>
  </si>
  <si>
    <t>Effective communication with Manager/Lead/Presentation / Demo Skill &amp; Handling Internal/External Standup calls</t>
  </si>
  <si>
    <t>Task completion on time ( Are they finishing task within deadline by using smart way)</t>
  </si>
  <si>
    <t>Time Management ( Shift Time / response time/ Joining internal/external call on time/</t>
  </si>
  <si>
    <t>Course Completion</t>
  </si>
  <si>
    <t>Certification</t>
  </si>
  <si>
    <t>Value-add to the team</t>
  </si>
  <si>
    <t>Value-add to the customer</t>
  </si>
  <si>
    <t>ProjectName - Resource</t>
  </si>
  <si>
    <t>Category1</t>
  </si>
  <si>
    <t>Sub-Cat 1</t>
  </si>
  <si>
    <t>Sub-Cat 2</t>
  </si>
  <si>
    <t>Sub-Cat 3</t>
  </si>
  <si>
    <t>Sub-Cat 4</t>
  </si>
  <si>
    <t>Sub-Cat 5</t>
  </si>
  <si>
    <t>Category2</t>
  </si>
  <si>
    <t>JUNE'2024</t>
  </si>
  <si>
    <t>S.No</t>
  </si>
  <si>
    <t>Name</t>
  </si>
  <si>
    <t>Project Name</t>
  </si>
  <si>
    <t>Issues (60)</t>
  </si>
  <si>
    <t>Report Sharing (Are they using Proper format/ are they sending mail daily without fail) (Out of 10)</t>
  </si>
  <si>
    <t>Communication Effective communication with Manager/Lead/Presentation / Demo Skill &amp; Handling Internal/External Standup calls (Out of 10)</t>
  </si>
  <si>
    <t>Task Completion ( Are they finishing task within deadline by using smart way) (Out of 10)</t>
  </si>
  <si>
    <t>Time Management (( Shift Time / response time/ Joining internal/external call on time/)(Out of 10)</t>
  </si>
  <si>
    <t>Quality %</t>
  </si>
  <si>
    <t>Functional/UI &amp; validations (20)</t>
  </si>
  <si>
    <t>Priority (High/Medium/Low) (10)</t>
  </si>
  <si>
    <t>Coverage of Testcases (10)</t>
  </si>
  <si>
    <t>Rejected Issues (20)</t>
  </si>
  <si>
    <t>Total No. of Bugs found</t>
  </si>
  <si>
    <t>No of Functional Bugs found</t>
  </si>
  <si>
    <t>No of UI &amp; Validations Bugs found</t>
  </si>
  <si>
    <t>Out of 20</t>
  </si>
  <si>
    <t>No of High/Medium priority bugs found</t>
  </si>
  <si>
    <t>No of Low priority priority bugs found</t>
  </si>
  <si>
    <t>Out of 10</t>
  </si>
  <si>
    <t>Total No of Testcases written</t>
  </si>
  <si>
    <t>How many testcases written by User</t>
  </si>
  <si>
    <t>How many testcases missed by them</t>
  </si>
  <si>
    <t>No of valid Issues</t>
  </si>
  <si>
    <t>Raji (sample)</t>
  </si>
  <si>
    <t>Auxo</t>
  </si>
  <si>
    <t>Sasi(sample)</t>
  </si>
  <si>
    <t>Notabene</t>
  </si>
  <si>
    <t>Harikrishna</t>
  </si>
  <si>
    <t>Sravan Kumar</t>
  </si>
  <si>
    <t>SasiKumar</t>
  </si>
  <si>
    <t>Akyrian</t>
  </si>
  <si>
    <t>Aisiri</t>
  </si>
  <si>
    <t>IQHive</t>
  </si>
  <si>
    <t>Mythili</t>
  </si>
  <si>
    <t>Fora</t>
  </si>
  <si>
    <t>Reenaz</t>
  </si>
  <si>
    <t>Parkavi</t>
  </si>
  <si>
    <t>eBMS</t>
  </si>
  <si>
    <t>Suganya</t>
  </si>
  <si>
    <t>Indihood</t>
  </si>
  <si>
    <t>Vinuta</t>
  </si>
  <si>
    <t>Aswin</t>
  </si>
  <si>
    <t>Rajesh</t>
  </si>
  <si>
    <t>Rajjeshwari</t>
  </si>
  <si>
    <t>Pooja</t>
  </si>
  <si>
    <t>Gopikrishna</t>
  </si>
  <si>
    <t>Sharanya</t>
  </si>
  <si>
    <t>Shreevidya</t>
  </si>
  <si>
    <t>Gayathri J</t>
  </si>
  <si>
    <t>Guruprathipa</t>
  </si>
  <si>
    <t>Kuralarashan</t>
  </si>
  <si>
    <t>Pavithran</t>
  </si>
  <si>
    <t>Sowmiya</t>
  </si>
  <si>
    <t>Preetha</t>
  </si>
  <si>
    <t>Revathi</t>
  </si>
  <si>
    <t>Kiruthiga</t>
  </si>
  <si>
    <t>Divyashree</t>
  </si>
  <si>
    <t>Iyappan</t>
  </si>
  <si>
    <t>Murugan</t>
  </si>
  <si>
    <t>Janaki</t>
  </si>
  <si>
    <t>Mohamed Aslam</t>
  </si>
  <si>
    <t>OpusClip</t>
  </si>
  <si>
    <t>Surya</t>
  </si>
  <si>
    <t>Sathya S</t>
  </si>
  <si>
    <t>AV</t>
  </si>
  <si>
    <t>Nantha</t>
  </si>
  <si>
    <t>Gayathri P</t>
  </si>
  <si>
    <t xml:space="preserve">Radha </t>
  </si>
  <si>
    <t>Divya G</t>
  </si>
  <si>
    <t>Tanushree</t>
  </si>
  <si>
    <t>Swathi</t>
  </si>
  <si>
    <t>Avanti</t>
  </si>
  <si>
    <t>Nagavalli</t>
  </si>
  <si>
    <t xml:space="preserve">Jobin </t>
  </si>
  <si>
    <t>Indihood / AV</t>
  </si>
  <si>
    <t>Keerthana</t>
  </si>
  <si>
    <t>May'2024</t>
  </si>
  <si>
    <t>MAY'2024</t>
  </si>
  <si>
    <t xml:space="preserve">Aisiri </t>
  </si>
  <si>
    <t>Indihood / AV / Cocco mocco</t>
  </si>
  <si>
    <t>Radha</t>
  </si>
  <si>
    <t>April'2024</t>
  </si>
  <si>
    <t>Task</t>
  </si>
  <si>
    <t>Target/per person/per day</t>
  </si>
  <si>
    <t>Opusclip</t>
  </si>
  <si>
    <t>Iqhive</t>
  </si>
  <si>
    <t>Bench/Training</t>
  </si>
  <si>
    <t>Test Case writing</t>
  </si>
  <si>
    <t>Test  Execution</t>
  </si>
  <si>
    <t>Test case updation</t>
  </si>
  <si>
    <t>Retesting</t>
  </si>
  <si>
    <t xml:space="preserve">Project documentation </t>
  </si>
  <si>
    <t>Internal Review</t>
  </si>
  <si>
    <t>Test Scripts - Creation</t>
  </si>
  <si>
    <t>50 rows per day</t>
  </si>
  <si>
    <t>60 scripts per day</t>
  </si>
  <si>
    <t>Regression Cycle/ testcases executed</t>
  </si>
  <si>
    <t>20 per month</t>
  </si>
  <si>
    <t>Analysing the requirement/ writing test condition</t>
  </si>
  <si>
    <t>End-End test cases executed</t>
  </si>
  <si>
    <t>1 per person per month</t>
  </si>
  <si>
    <t>Site Scrub</t>
  </si>
  <si>
    <t>8973 per month</t>
  </si>
  <si>
    <t>Manual Certification Test 1</t>
  </si>
  <si>
    <t>80 percent</t>
  </si>
  <si>
    <t>Manual Certification Test 2</t>
  </si>
  <si>
    <t>Task Achivement / Coverage</t>
  </si>
  <si>
    <t>10 per day</t>
  </si>
  <si>
    <t>Automation Certification Test 1</t>
  </si>
  <si>
    <t>Automation Certification Test 2</t>
  </si>
  <si>
    <t>June'2024</t>
  </si>
  <si>
    <t>IPS</t>
  </si>
  <si>
    <t>426 per month</t>
  </si>
  <si>
    <t>July'2024</t>
  </si>
  <si>
    <t>Auxo- Spatial, Ihda, Intact, Aerodei</t>
  </si>
  <si>
    <t>Auxo- NYC SF</t>
  </si>
  <si>
    <t>Queries raised=3</t>
  </si>
  <si>
    <t>Test Execution</t>
  </si>
  <si>
    <t>SF Practice =50</t>
  </si>
  <si>
    <t>Case mgt = 20</t>
  </si>
  <si>
    <t>5 / hr</t>
  </si>
  <si>
    <t>SF trailhead = 30</t>
  </si>
  <si>
    <t>1 Per month</t>
  </si>
  <si>
    <t>Aug'2024</t>
  </si>
  <si>
    <t>Auxo- Spatial, Ihda, Intact, Aerodei,SF</t>
  </si>
  <si>
    <t>LevelBlue (AV)</t>
  </si>
  <si>
    <t>Test Case creation</t>
  </si>
  <si>
    <t>5/hr</t>
  </si>
  <si>
    <t>168 per month</t>
  </si>
  <si>
    <t>408 Per month</t>
  </si>
  <si>
    <t>Milestones Reached</t>
  </si>
  <si>
    <t>Manager Approval</t>
  </si>
  <si>
    <t>YES/NO</t>
  </si>
  <si>
    <t>Yes</t>
  </si>
  <si>
    <t>Sep'2024</t>
  </si>
  <si>
    <t>5/Hr</t>
  </si>
  <si>
    <t>1 cycle per day</t>
  </si>
  <si>
    <t>1 per month</t>
  </si>
  <si>
    <t>400 Per month</t>
  </si>
  <si>
    <t>yes</t>
  </si>
  <si>
    <t>Centre</t>
  </si>
  <si>
    <t>Name of the Employee</t>
  </si>
  <si>
    <t>Emp ID</t>
  </si>
  <si>
    <t>Designation</t>
  </si>
  <si>
    <t>Project (s)</t>
  </si>
  <si>
    <t>Month</t>
  </si>
  <si>
    <t>Individual Production</t>
  </si>
  <si>
    <t>Team Production</t>
  </si>
  <si>
    <t>Attrition</t>
  </si>
  <si>
    <t>Skill</t>
  </si>
  <si>
    <t>Dmax Sharing</t>
  </si>
  <si>
    <t>Production 15%</t>
  </si>
  <si>
    <t>Production 20 %</t>
  </si>
  <si>
    <t>Attrition 10%</t>
  </si>
  <si>
    <t>Quality 30%</t>
  </si>
  <si>
    <t>Skill 10%</t>
  </si>
  <si>
    <t>Dmax Sharing  15%</t>
  </si>
  <si>
    <t>Production (15%)</t>
  </si>
  <si>
    <t>Production(20%)</t>
  </si>
  <si>
    <t>Overall</t>
  </si>
  <si>
    <t>Target</t>
  </si>
  <si>
    <t>Actual</t>
  </si>
  <si>
    <t>Kollumangudi</t>
  </si>
  <si>
    <t>Rajarajeshwari.P</t>
  </si>
  <si>
    <t>DC1486</t>
  </si>
  <si>
    <t>Apr</t>
  </si>
  <si>
    <t>Chennai</t>
  </si>
  <si>
    <t>DC4771</t>
  </si>
  <si>
    <t>DC4183</t>
  </si>
  <si>
    <t>DC5145</t>
  </si>
  <si>
    <t>Addional Responsibility</t>
  </si>
  <si>
    <t>Production 45%</t>
  </si>
  <si>
    <t>Attendance 10%</t>
  </si>
  <si>
    <t>Additional Responsibility 5%</t>
  </si>
  <si>
    <t>Additional Responsibility</t>
  </si>
  <si>
    <t>DC1652</t>
  </si>
  <si>
    <t xml:space="preserve">QA Eng </t>
  </si>
  <si>
    <t>Divya R</t>
  </si>
  <si>
    <t>DC2155</t>
  </si>
  <si>
    <t>Kaup</t>
  </si>
  <si>
    <t>DK1145</t>
  </si>
  <si>
    <t>Divya.G</t>
  </si>
  <si>
    <t>DC1872</t>
  </si>
  <si>
    <t>Process Documentation</t>
  </si>
  <si>
    <t>Quality 55%</t>
  </si>
  <si>
    <t>Process Documentation 10%</t>
  </si>
  <si>
    <t>Sasikumar.B</t>
  </si>
  <si>
    <t>DC2081</t>
  </si>
  <si>
    <t xml:space="preserve">Sr. QA Eng </t>
  </si>
  <si>
    <t>Sathya.S</t>
  </si>
  <si>
    <t>DC1531</t>
  </si>
  <si>
    <t>Gayathri.P</t>
  </si>
  <si>
    <t>DC1519</t>
  </si>
  <si>
    <t>Sravan</t>
  </si>
  <si>
    <t>DC5252</t>
  </si>
  <si>
    <t>Bench</t>
  </si>
  <si>
    <t>DC5122</t>
  </si>
  <si>
    <t>Sithidevi.J</t>
  </si>
  <si>
    <t>Quality 35%</t>
  </si>
  <si>
    <t>Radha.S</t>
  </si>
  <si>
    <t>DC3924</t>
  </si>
  <si>
    <t xml:space="preserve">Jr. QA Eng </t>
  </si>
  <si>
    <t>DC3912</t>
  </si>
  <si>
    <t>Mahalakshmi G</t>
  </si>
  <si>
    <t>DC4063</t>
  </si>
  <si>
    <t>Revathi S</t>
  </si>
  <si>
    <t>DC4067</t>
  </si>
  <si>
    <t>Pratheepa</t>
  </si>
  <si>
    <t>DC4148</t>
  </si>
  <si>
    <t>Sourcewhale</t>
  </si>
  <si>
    <t>DC4733</t>
  </si>
  <si>
    <t xml:space="preserve"> Kaup</t>
  </si>
  <si>
    <t>DK1410</t>
  </si>
  <si>
    <t>Prajna K</t>
  </si>
  <si>
    <t>DK1419</t>
  </si>
  <si>
    <t>Varsha</t>
  </si>
  <si>
    <t>DK1421</t>
  </si>
  <si>
    <t>Aisiri Acharya</t>
  </si>
  <si>
    <t>DK1439</t>
  </si>
  <si>
    <t>Rakshitha</t>
  </si>
  <si>
    <t>DK1529</t>
  </si>
  <si>
    <t>Dhanashree GK</t>
  </si>
  <si>
    <t xml:space="preserve">DK1568
</t>
  </si>
  <si>
    <t>Jr. Business Development Executive</t>
  </si>
  <si>
    <t>DK1624</t>
  </si>
  <si>
    <t>DK1894</t>
  </si>
  <si>
    <t>ShreeVidhya</t>
  </si>
  <si>
    <t>DK1896</t>
  </si>
  <si>
    <t>TNP</t>
  </si>
  <si>
    <t>DC4745</t>
  </si>
  <si>
    <t>DC4778</t>
  </si>
  <si>
    <t>Jobin</t>
  </si>
  <si>
    <t>DC4747</t>
  </si>
  <si>
    <t>Sharanya Shetty</t>
  </si>
  <si>
    <t>DK1935</t>
  </si>
  <si>
    <t xml:space="preserve">Iyyapan S </t>
  </si>
  <si>
    <t xml:space="preserve">DC4817
</t>
  </si>
  <si>
    <t>Rajeshkanan M</t>
  </si>
  <si>
    <t>DC4820</t>
  </si>
  <si>
    <t xml:space="preserve">Sowmiya S </t>
  </si>
  <si>
    <t>DC4821</t>
  </si>
  <si>
    <t>AswinKumar</t>
  </si>
  <si>
    <t>DC4913</t>
  </si>
  <si>
    <t>Nanthagopal</t>
  </si>
  <si>
    <t>DC4912</t>
  </si>
  <si>
    <t>DC5461</t>
  </si>
  <si>
    <t>Kiruthiga.M</t>
  </si>
  <si>
    <t>DC3775</t>
  </si>
  <si>
    <t>Production 40%</t>
  </si>
  <si>
    <t>Quality 40%</t>
  </si>
  <si>
    <t>Guruprathiba</t>
  </si>
  <si>
    <t>DC4813</t>
  </si>
  <si>
    <t>DC4812</t>
  </si>
  <si>
    <t>DC5046</t>
  </si>
  <si>
    <t>DC5114</t>
  </si>
  <si>
    <t xml:space="preserve">Pavithran </t>
  </si>
  <si>
    <t>DC5090</t>
  </si>
  <si>
    <t>DC5229</t>
  </si>
  <si>
    <t>Soundarya Subramaniyan</t>
  </si>
  <si>
    <t>DC5067</t>
  </si>
  <si>
    <t>Training</t>
  </si>
  <si>
    <t>Shanmugapriya S</t>
  </si>
  <si>
    <t>DC5647</t>
  </si>
  <si>
    <t>Parkavi S</t>
  </si>
  <si>
    <t>DC5625</t>
  </si>
  <si>
    <t>QA Automation Engineer</t>
  </si>
  <si>
    <t>Keerthana S</t>
  </si>
  <si>
    <t>DC5681</t>
  </si>
  <si>
    <t>May</t>
  </si>
  <si>
    <t>Mathiraja S</t>
  </si>
  <si>
    <t>DC 5949</t>
  </si>
  <si>
    <t>DiDvya</t>
  </si>
  <si>
    <t xml:space="preserve">New initiatives </t>
  </si>
  <si>
    <t>New initiatives 5%</t>
  </si>
  <si>
    <t>Divya  R</t>
  </si>
  <si>
    <t>Production 10%</t>
  </si>
  <si>
    <t>New initiatives 15%</t>
  </si>
  <si>
    <t>June</t>
  </si>
  <si>
    <t>Vinuta Bhosale</t>
  </si>
  <si>
    <t>Swarupa Dash</t>
  </si>
  <si>
    <t>DC5972</t>
  </si>
  <si>
    <t>Priyadharshini</t>
  </si>
  <si>
    <t xml:space="preserve">DC6024
</t>
  </si>
  <si>
    <t>Kaviya Senthilkumar</t>
  </si>
  <si>
    <t>DC6025</t>
  </si>
  <si>
    <t>DC4817</t>
  </si>
  <si>
    <t>ATT</t>
  </si>
  <si>
    <t xml:space="preserve">Dmax Sharing	</t>
  </si>
  <si>
    <t>Production 35%</t>
  </si>
  <si>
    <t>Skill 10 %</t>
  </si>
  <si>
    <t xml:space="preserve">Attrition </t>
  </si>
  <si>
    <t>July</t>
  </si>
  <si>
    <t>Production 30%</t>
  </si>
  <si>
    <t>Quality 50%</t>
  </si>
  <si>
    <t>Bowthika</t>
  </si>
  <si>
    <t>DC6026</t>
  </si>
  <si>
    <t>Preethi</t>
  </si>
  <si>
    <t>DC6043</t>
  </si>
  <si>
    <t>Skill 5%</t>
  </si>
  <si>
    <t>Attendance 5%</t>
  </si>
  <si>
    <t>Thejaswaroopan S</t>
  </si>
  <si>
    <t>DC6044</t>
  </si>
  <si>
    <t>New initiatives 20%</t>
  </si>
  <si>
    <t>Kollu</t>
  </si>
  <si>
    <t>Sithidevi</t>
  </si>
  <si>
    <t>DC3552</t>
  </si>
  <si>
    <t>Joined on 29th July from medical leave</t>
  </si>
  <si>
    <t>Aug</t>
  </si>
  <si>
    <t>Rejected Issues (60)</t>
  </si>
  <si>
    <t>Out of 60</t>
  </si>
  <si>
    <t>Raji</t>
  </si>
  <si>
    <t>bench</t>
  </si>
  <si>
    <t xml:space="preserve">Gopi Krishna </t>
  </si>
  <si>
    <t>-</t>
  </si>
  <si>
    <t>Shanmugapriya</t>
  </si>
  <si>
    <t>Rajeshwari</t>
  </si>
  <si>
    <t>Swarupa</t>
  </si>
  <si>
    <t>Employee Name</t>
  </si>
  <si>
    <t>Project</t>
  </si>
  <si>
    <t>JUNE</t>
  </si>
  <si>
    <t>Dmax Shared 
(Yes/No)</t>
  </si>
  <si>
    <t>Shared By</t>
  </si>
  <si>
    <t>Acknowledged</t>
  </si>
  <si>
    <t>Sasi</t>
  </si>
  <si>
    <t>Jerene</t>
  </si>
  <si>
    <t>IQhive</t>
  </si>
  <si>
    <t>Manikandan</t>
  </si>
  <si>
    <t>HairKrishna</t>
  </si>
  <si>
    <t># of team members</t>
  </si>
  <si>
    <t>Target Fixed (Aug)</t>
  </si>
  <si>
    <t>Dmax Shared (June)</t>
  </si>
  <si>
    <t>PriyaDharshini</t>
  </si>
  <si>
    <t>Kaviya</t>
  </si>
  <si>
    <t>Rakshita</t>
  </si>
  <si>
    <t>Valli</t>
  </si>
  <si>
    <t>Soundarya</t>
  </si>
  <si>
    <t>Levelblue (AV)</t>
  </si>
  <si>
    <t>Rajesh Kanan</t>
  </si>
  <si>
    <t xml:space="preserve">Keerthana </t>
  </si>
  <si>
    <t>Swetha</t>
  </si>
  <si>
    <t>Sathya</t>
  </si>
  <si>
    <t>Udaya</t>
  </si>
  <si>
    <t>Please Dont Do any changes in this sheet</t>
  </si>
  <si>
    <t>Test scenario creation/Updation</t>
  </si>
  <si>
    <t>Test Scenario Execution</t>
  </si>
  <si>
    <t>Issue reported</t>
  </si>
  <si>
    <t>Issue rejected</t>
  </si>
  <si>
    <t>Ticket verification</t>
  </si>
  <si>
    <t>End to End flow</t>
  </si>
  <si>
    <t>Any other Task</t>
  </si>
  <si>
    <t>Production Details:</t>
  </si>
  <si>
    <t>Actuals</t>
  </si>
  <si>
    <t>Converted to Issue count</t>
  </si>
  <si>
    <t>Test scenarios Creation/Updation</t>
  </si>
  <si>
    <t>30 per person per day</t>
  </si>
  <si>
    <t>Actuals/target*Issue target</t>
  </si>
  <si>
    <t>Test scenario Execution/ReRun</t>
  </si>
  <si>
    <t>End-End Cases</t>
  </si>
  <si>
    <t>5 per person per day</t>
  </si>
  <si>
    <t>10 per person per day</t>
  </si>
  <si>
    <t>Total</t>
  </si>
  <si>
    <t>Feb</t>
  </si>
  <si>
    <t>Working days</t>
  </si>
  <si>
    <t>21*5 (based on issues)</t>
  </si>
  <si>
    <t>20*5</t>
  </si>
  <si>
    <t>Saturdays</t>
  </si>
  <si>
    <t>5*5</t>
  </si>
  <si>
    <t>Sunday</t>
  </si>
  <si>
    <t xml:space="preserve"> </t>
  </si>
  <si>
    <t>valid issues/total issue *100</t>
  </si>
  <si>
    <t>Target for Feb</t>
  </si>
  <si>
    <t>Actual for Feb</t>
  </si>
  <si>
    <t xml:space="preserve">Green </t>
  </si>
  <si>
    <t>Red</t>
  </si>
  <si>
    <t>Valid</t>
  </si>
  <si>
    <t>Invalid</t>
  </si>
  <si>
    <t xml:space="preserve">Addional Responsibility	</t>
  </si>
  <si>
    <t>SPOC role (Verifying other's issues &amp; Tc written)</t>
  </si>
  <si>
    <t>Sending status mail to client</t>
  </si>
  <si>
    <t>Lead standup call</t>
  </si>
  <si>
    <t xml:space="preserve">Process Documentation	</t>
  </si>
  <si>
    <t>Prepare documents which is helpful for training people</t>
  </si>
  <si>
    <t>Project related documents</t>
  </si>
  <si>
    <t>cntrl+c alt e s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</si>
</sst>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
  </numFmts>
  <fonts count="33" x14ac:knownFonts="1">
    <font>
      <sz val="10"/>
      <color rgb="FF000000"/>
      <name val="Arial"/>
      <scheme val="minor"/>
    </font>
    <font>
      <b/>
      <sz val="18"/>
      <color theme="1"/>
      <name val="Arial"/>
    </font>
    <font>
      <sz val="10"/>
      <color theme="1"/>
      <name val="Arial"/>
    </font>
    <font>
      <sz val="10"/>
      <name val="Arial"/>
    </font>
    <font>
      <b/>
      <sz val="11"/>
      <color rgb="FF000000"/>
      <name val="Calibri"/>
    </font>
    <font>
      <sz val="11"/>
      <color rgb="FF000000"/>
      <name val="Calibri"/>
    </font>
    <font>
      <sz val="11"/>
      <color rgb="FF0D0D0D"/>
      <name val="Calibri"/>
    </font>
    <font>
      <b/>
      <sz val="10"/>
      <color theme="1"/>
      <name val="Arial"/>
    </font>
    <font>
      <b/>
      <sz val="12"/>
      <color theme="1"/>
      <name val="Arial"/>
    </font>
    <font>
      <b/>
      <u/>
      <sz val="10"/>
      <color rgb="FF0000FF"/>
      <name val="Arial"/>
    </font>
    <font>
      <sz val="11"/>
      <color theme="1"/>
      <name val="Arial"/>
    </font>
    <font>
      <sz val="11"/>
      <color rgb="FF222222"/>
      <name val="Calibri"/>
    </font>
    <font>
      <sz val="11"/>
      <color theme="1"/>
      <name val="Calibri"/>
    </font>
    <font>
      <sz val="9"/>
      <color rgb="FF1F1F1F"/>
      <name val="Arial"/>
    </font>
    <font>
      <b/>
      <sz val="10"/>
      <color rgb="FFFFFFFF"/>
      <name val="Calibri"/>
    </font>
    <font>
      <b/>
      <sz val="12"/>
      <color theme="1"/>
      <name val="Calibri"/>
    </font>
    <font>
      <sz val="10"/>
      <color theme="1"/>
      <name val="Calibri"/>
    </font>
    <font>
      <sz val="10"/>
      <color theme="1"/>
      <name val="Calibri"/>
    </font>
    <font>
      <b/>
      <sz val="10"/>
      <color rgb="FFFFFFFF"/>
      <name val="Calibri"/>
    </font>
    <font>
      <sz val="10"/>
      <color theme="1"/>
      <name val="Arial"/>
    </font>
    <font>
      <b/>
      <u/>
      <sz val="10"/>
      <color rgb="FF1155CC"/>
      <name val="Arial"/>
    </font>
    <font>
      <b/>
      <u/>
      <sz val="10"/>
      <color rgb="FF0000FF"/>
      <name val="Arial"/>
    </font>
    <font>
      <b/>
      <sz val="36"/>
      <color theme="1"/>
      <name val="Calibri"/>
    </font>
    <font>
      <b/>
      <sz val="11"/>
      <color theme="1"/>
      <name val="Calibri"/>
    </font>
    <font>
      <sz val="10"/>
      <color theme="1"/>
      <name val="Arial"/>
      <family val="2"/>
    </font>
    <font>
      <b/>
      <sz val="10"/>
      <color rgb="FFFFFFFF"/>
      <name val="Calibri"/>
      <family val="2"/>
    </font>
    <font>
      <b/>
      <sz val="12"/>
      <color theme="1"/>
      <name val="Calibri"/>
      <family val="2"/>
    </font>
    <font>
      <sz val="10"/>
      <color rgb="FF000000"/>
      <name val="Arial"/>
      <family val="2"/>
      <scheme val="minor"/>
    </font>
    <font>
      <sz val="10"/>
      <name val="Arial"/>
      <family val="2"/>
    </font>
    <font>
      <sz val="10"/>
      <color theme="1"/>
      <name val="Calibri"/>
      <family val="2"/>
    </font>
    <font>
      <sz val="11"/>
      <color theme="1"/>
      <name val="Calibri"/>
      <family val="2"/>
    </font>
    <font>
      <b/>
      <sz val="10"/>
      <color theme="1"/>
      <name val="Calibri"/>
      <family val="2"/>
    </font>
    <font>
      <sz val="10"/>
      <color rgb="FF333333"/>
      <name val="Arial"/>
      <family val="2"/>
    </font>
  </fonts>
  <fills count="30">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DBE5F1"/>
        <bgColor rgb="FFDBE5F1"/>
      </patternFill>
    </fill>
    <fill>
      <patternFill patternType="solid">
        <fgColor rgb="FF00FF00"/>
        <bgColor rgb="FF00FF00"/>
      </patternFill>
    </fill>
    <fill>
      <patternFill patternType="solid">
        <fgColor rgb="FFFBD4B4"/>
        <bgColor rgb="FFFBD4B4"/>
      </patternFill>
    </fill>
    <fill>
      <patternFill patternType="solid">
        <fgColor rgb="FF000000"/>
        <bgColor rgb="FF000000"/>
      </patternFill>
    </fill>
    <fill>
      <patternFill patternType="solid">
        <fgColor rgb="FF969696"/>
        <bgColor rgb="FF969696"/>
      </patternFill>
    </fill>
    <fill>
      <patternFill patternType="solid">
        <fgColor rgb="FFFFCC00"/>
        <bgColor rgb="FFFFCC00"/>
      </patternFill>
    </fill>
    <fill>
      <patternFill patternType="solid">
        <fgColor rgb="FFC0C0C0"/>
        <bgColor rgb="FFC0C0C0"/>
      </patternFill>
    </fill>
    <fill>
      <patternFill patternType="solid">
        <fgColor theme="0"/>
        <bgColor theme="0"/>
      </patternFill>
    </fill>
    <fill>
      <patternFill patternType="solid">
        <fgColor rgb="FF99CCFF"/>
        <bgColor rgb="FF99CCFF"/>
      </patternFill>
    </fill>
    <fill>
      <patternFill patternType="solid">
        <fgColor rgb="FFCCCCFF"/>
        <bgColor rgb="FFCCCCFF"/>
      </patternFill>
    </fill>
    <fill>
      <patternFill patternType="solid">
        <fgColor rgb="FFCCFFFF"/>
        <bgColor rgb="FFCCFFFF"/>
      </patternFill>
    </fill>
    <fill>
      <patternFill patternType="solid">
        <fgColor rgb="FFFFFFCC"/>
        <bgColor rgb="FFFFFFCC"/>
      </patternFill>
    </fill>
    <fill>
      <patternFill patternType="solid">
        <fgColor rgb="FFFFCC99"/>
        <bgColor rgb="FFFFCC99"/>
      </patternFill>
    </fill>
    <fill>
      <patternFill patternType="solid">
        <fgColor rgb="FFCCCCCC"/>
        <bgColor rgb="FFCCCCCC"/>
      </patternFill>
    </fill>
    <fill>
      <patternFill patternType="solid">
        <fgColor rgb="FFCFE2F3"/>
        <bgColor rgb="FFCFE2F3"/>
      </patternFill>
    </fill>
    <fill>
      <patternFill patternType="solid">
        <fgColor rgb="FFEAD1DC"/>
        <bgColor rgb="FFEAD1D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
      <patternFill patternType="solid">
        <fgColor rgb="FFE06666"/>
        <bgColor rgb="FFE06666"/>
      </patternFill>
    </fill>
    <fill>
      <patternFill patternType="solid">
        <fgColor rgb="FF4A86E8"/>
        <bgColor rgb="FF4A86E8"/>
      </patternFill>
    </fill>
    <fill>
      <patternFill patternType="solid">
        <fgColor rgb="FFF9CB9C"/>
        <bgColor rgb="FFF9CB9C"/>
      </patternFill>
    </fill>
    <fill>
      <patternFill patternType="solid">
        <fgColor rgb="FFB6D7A8"/>
        <bgColor rgb="FFB6D7A8"/>
      </patternFill>
    </fill>
    <fill>
      <patternFill patternType="solid">
        <fgColor rgb="FFDD7E6B"/>
        <bgColor rgb="FFDD7E6B"/>
      </patternFill>
    </fill>
    <fill>
      <patternFill patternType="solid">
        <fgColor rgb="FFD9EAD3"/>
        <bgColor rgb="FFD9EAD3"/>
      </patternFill>
    </fill>
  </fills>
  <borders count="3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top/>
      <bottom style="thin">
        <color rgb="FF000000"/>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s>
  <cellStyleXfs count="1">
    <xf numFmtId="0" fontId="0" fillId="0" borderId="0"/>
  </cellStyleXfs>
  <cellXfs count="381">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2" fillId="2" borderId="0" xfId="0" applyFont="1" applyFill="1"/>
    <xf numFmtId="0" fontId="2" fillId="0" borderId="0" xfId="0" applyFont="1" applyAlignment="1">
      <alignment wrapText="1"/>
    </xf>
    <xf numFmtId="0" fontId="4" fillId="4" borderId="4" xfId="0" applyFont="1" applyFill="1" applyBorder="1" applyAlignment="1">
      <alignment horizontal="center"/>
    </xf>
    <xf numFmtId="0" fontId="4" fillId="4" borderId="4" xfId="0" applyFont="1" applyFill="1" applyBorder="1" applyAlignment="1">
      <alignment horizontal="center" wrapText="1"/>
    </xf>
    <xf numFmtId="0" fontId="5" fillId="0" borderId="4" xfId="0" applyFont="1" applyBorder="1" applyAlignment="1">
      <alignment horizontal="center"/>
    </xf>
    <xf numFmtId="0" fontId="4" fillId="3" borderId="4" xfId="0" applyFont="1" applyFill="1" applyBorder="1" applyAlignment="1">
      <alignment horizontal="left"/>
    </xf>
    <xf numFmtId="0" fontId="4" fillId="0" borderId="4" xfId="0" applyFont="1" applyBorder="1" applyAlignment="1">
      <alignment horizontal="center" wrapText="1"/>
    </xf>
    <xf numFmtId="0" fontId="5" fillId="0" borderId="4" xfId="0" applyFont="1" applyBorder="1" applyAlignment="1">
      <alignment horizontal="left"/>
    </xf>
    <xf numFmtId="0" fontId="6" fillId="0" borderId="4" xfId="0" applyFont="1" applyBorder="1" applyAlignment="1">
      <alignment wrapText="1"/>
    </xf>
    <xf numFmtId="0" fontId="5" fillId="0" borderId="4" xfId="0" applyFont="1" applyBorder="1" applyAlignment="1">
      <alignment wrapText="1"/>
    </xf>
    <xf numFmtId="0" fontId="5" fillId="0" borderId="4" xfId="0" applyFont="1" applyBorder="1" applyAlignment="1">
      <alignment horizontal="center" wrapText="1"/>
    </xf>
    <xf numFmtId="0" fontId="4" fillId="3" borderId="4" xfId="0" applyFont="1" applyFill="1" applyBorder="1" applyAlignment="1">
      <alignment horizontal="left" wrapText="1"/>
    </xf>
    <xf numFmtId="0" fontId="5" fillId="0" borderId="4" xfId="0" applyFont="1" applyBorder="1" applyAlignment="1">
      <alignment horizontal="left" wrapText="1"/>
    </xf>
    <xf numFmtId="0" fontId="5" fillId="0" borderId="4" xfId="0" applyFont="1" applyBorder="1"/>
    <xf numFmtId="0" fontId="5" fillId="0" borderId="0" xfId="0" applyFont="1"/>
    <xf numFmtId="0" fontId="5" fillId="0" borderId="0" xfId="0" applyFont="1" applyAlignment="1">
      <alignment horizontal="center"/>
    </xf>
    <xf numFmtId="0" fontId="4" fillId="0" borderId="4" xfId="0" applyFont="1" applyBorder="1" applyAlignment="1">
      <alignment horizontal="center"/>
    </xf>
    <xf numFmtId="0" fontId="6" fillId="0" borderId="4" xfId="0" applyFont="1" applyBorder="1"/>
    <xf numFmtId="0" fontId="2" fillId="0" borderId="4" xfId="0" applyFont="1" applyBorder="1" applyAlignment="1">
      <alignment horizontal="center"/>
    </xf>
    <xf numFmtId="0" fontId="4" fillId="3" borderId="4" xfId="0" applyFont="1" applyFill="1" applyBorder="1" applyAlignment="1">
      <alignment horizontal="center"/>
    </xf>
    <xf numFmtId="9" fontId="4" fillId="3" borderId="4" xfId="0" applyNumberFormat="1" applyFont="1" applyFill="1" applyBorder="1" applyAlignment="1">
      <alignment horizontal="center"/>
    </xf>
    <xf numFmtId="9" fontId="4" fillId="3" borderId="4" xfId="0" applyNumberFormat="1" applyFont="1" applyFill="1" applyBorder="1" applyAlignment="1">
      <alignment horizontal="center" wrapText="1"/>
    </xf>
    <xf numFmtId="0" fontId="7" fillId="3" borderId="4" xfId="0" applyFont="1" applyFill="1" applyBorder="1" applyAlignment="1">
      <alignment horizontal="center"/>
    </xf>
    <xf numFmtId="9" fontId="5" fillId="0" borderId="4" xfId="0" applyNumberFormat="1" applyFont="1" applyBorder="1" applyAlignment="1">
      <alignment horizontal="center"/>
    </xf>
    <xf numFmtId="9" fontId="5" fillId="0" borderId="4" xfId="0" applyNumberFormat="1" applyFont="1" applyBorder="1" applyAlignment="1">
      <alignment horizontal="center" wrapText="1"/>
    </xf>
    <xf numFmtId="9" fontId="2" fillId="0" borderId="4" xfId="0" applyNumberFormat="1" applyFont="1" applyBorder="1" applyAlignment="1">
      <alignment horizontal="center"/>
    </xf>
    <xf numFmtId="0" fontId="2" fillId="0" borderId="0" xfId="0" applyFont="1"/>
    <xf numFmtId="0" fontId="7" fillId="2" borderId="0" xfId="0" applyFont="1" applyFill="1" applyAlignment="1">
      <alignment horizontal="center"/>
    </xf>
    <xf numFmtId="0" fontId="7" fillId="2" borderId="0" xfId="0" applyFont="1" applyFill="1"/>
    <xf numFmtId="0" fontId="8" fillId="2" borderId="0" xfId="0" applyFont="1" applyFill="1" applyAlignment="1">
      <alignment horizontal="center"/>
    </xf>
    <xf numFmtId="0" fontId="7" fillId="2" borderId="0" xfId="0" applyFont="1" applyFill="1" applyAlignment="1">
      <alignment horizontal="center" wrapText="1"/>
    </xf>
    <xf numFmtId="0" fontId="2" fillId="0" borderId="0" xfId="0" applyFont="1" applyAlignment="1">
      <alignment horizontal="center"/>
    </xf>
    <xf numFmtId="0" fontId="9" fillId="4" borderId="5" xfId="0" applyFont="1" applyFill="1" applyBorder="1" applyAlignment="1">
      <alignment horizontal="center"/>
    </xf>
    <xf numFmtId="0" fontId="7" fillId="4" borderId="6" xfId="0" applyFont="1" applyFill="1" applyBorder="1"/>
    <xf numFmtId="0" fontId="7" fillId="4" borderId="6" xfId="0" applyFont="1" applyFill="1" applyBorder="1" applyAlignment="1">
      <alignment horizontal="center"/>
    </xf>
    <xf numFmtId="0" fontId="7" fillId="4" borderId="6" xfId="0" applyFont="1" applyFill="1" applyBorder="1" applyAlignment="1">
      <alignment horizontal="center" wrapText="1"/>
    </xf>
    <xf numFmtId="0" fontId="7" fillId="4" borderId="10" xfId="0" applyFont="1" applyFill="1" applyBorder="1" applyAlignment="1">
      <alignment horizontal="center" wrapText="1"/>
    </xf>
    <xf numFmtId="0" fontId="2" fillId="0" borderId="11" xfId="0" applyFont="1" applyBorder="1" applyAlignment="1">
      <alignment horizontal="center"/>
    </xf>
    <xf numFmtId="0" fontId="2" fillId="0" borderId="12" xfId="0" applyFont="1" applyBorder="1"/>
    <xf numFmtId="0" fontId="7" fillId="3" borderId="12" xfId="0" applyFont="1" applyFill="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7" xfId="0" applyFont="1" applyBorder="1"/>
    <xf numFmtId="0" fontId="7" fillId="0" borderId="0" xfId="0" applyFont="1" applyAlignment="1">
      <alignment horizontal="center"/>
    </xf>
    <xf numFmtId="0" fontId="7" fillId="0" borderId="17" xfId="0" applyFont="1" applyBorder="1" applyAlignment="1">
      <alignment horizontal="center"/>
    </xf>
    <xf numFmtId="10" fontId="2" fillId="0" borderId="17" xfId="0" applyNumberFormat="1" applyFont="1" applyBorder="1" applyAlignment="1">
      <alignment horizontal="center"/>
    </xf>
    <xf numFmtId="0" fontId="2" fillId="6" borderId="4" xfId="0" applyFont="1" applyFill="1" applyBorder="1" applyAlignment="1">
      <alignment horizontal="center"/>
    </xf>
    <xf numFmtId="0" fontId="2" fillId="6" borderId="4" xfId="0" applyFont="1" applyFill="1" applyBorder="1"/>
    <xf numFmtId="10" fontId="2" fillId="6" borderId="4" xfId="0" applyNumberFormat="1" applyFont="1" applyFill="1" applyBorder="1" applyAlignment="1">
      <alignment horizontal="center"/>
    </xf>
    <xf numFmtId="0" fontId="2" fillId="0" borderId="4" xfId="0" applyFont="1" applyBorder="1"/>
    <xf numFmtId="0" fontId="10" fillId="0" borderId="4" xfId="0" applyFont="1" applyBorder="1" applyAlignment="1">
      <alignment horizontal="center"/>
    </xf>
    <xf numFmtId="0" fontId="2" fillId="2" borderId="4" xfId="0" applyFont="1" applyFill="1" applyBorder="1" applyAlignment="1">
      <alignment horizontal="center"/>
    </xf>
    <xf numFmtId="0" fontId="1" fillId="3" borderId="0" xfId="0" applyFont="1" applyFill="1" applyAlignment="1">
      <alignment horizontal="center"/>
    </xf>
    <xf numFmtId="0" fontId="7" fillId="7" borderId="4" xfId="0" applyFont="1" applyFill="1" applyBorder="1" applyAlignment="1">
      <alignment horizontal="center"/>
    </xf>
    <xf numFmtId="0" fontId="7" fillId="7" borderId="3" xfId="0" applyFont="1" applyFill="1" applyBorder="1" applyAlignment="1">
      <alignment horizontal="center"/>
    </xf>
    <xf numFmtId="0" fontId="2" fillId="5" borderId="17" xfId="0" applyFont="1" applyFill="1" applyBorder="1" applyAlignment="1">
      <alignment horizontal="center"/>
    </xf>
    <xf numFmtId="0" fontId="2" fillId="5" borderId="21" xfId="0" applyFont="1" applyFill="1" applyBorder="1" applyAlignment="1">
      <alignment horizontal="center"/>
    </xf>
    <xf numFmtId="0" fontId="2" fillId="0" borderId="4" xfId="0" applyFont="1" applyBorder="1" applyAlignment="1">
      <alignment horizontal="right"/>
    </xf>
    <xf numFmtId="0" fontId="2" fillId="5" borderId="21" xfId="0" applyFont="1" applyFill="1" applyBorder="1" applyAlignment="1">
      <alignment horizontal="center" wrapText="1"/>
    </xf>
    <xf numFmtId="0" fontId="11" fillId="5" borderId="4" xfId="0" applyFont="1" applyFill="1" applyBorder="1" applyAlignment="1">
      <alignment horizontal="center"/>
    </xf>
    <xf numFmtId="0" fontId="11" fillId="5" borderId="3" xfId="0" applyFont="1" applyFill="1" applyBorder="1" applyAlignment="1">
      <alignment horizontal="center"/>
    </xf>
    <xf numFmtId="0" fontId="11" fillId="5" borderId="17" xfId="0" applyFont="1" applyFill="1" applyBorder="1" applyAlignment="1">
      <alignment horizontal="center"/>
    </xf>
    <xf numFmtId="0" fontId="11" fillId="5" borderId="21" xfId="0" applyFont="1" applyFill="1" applyBorder="1" applyAlignment="1">
      <alignment horizontal="center"/>
    </xf>
    <xf numFmtId="0" fontId="2" fillId="5" borderId="4" xfId="0" applyFont="1" applyFill="1" applyBorder="1" applyAlignment="1">
      <alignment horizontal="center"/>
    </xf>
    <xf numFmtId="0" fontId="12" fillId="5" borderId="4" xfId="0" applyFont="1" applyFill="1" applyBorder="1" applyAlignment="1">
      <alignment horizontal="center"/>
    </xf>
    <xf numFmtId="0" fontId="12" fillId="5" borderId="4" xfId="0" applyFont="1" applyFill="1" applyBorder="1" applyAlignment="1">
      <alignment horizontal="center" wrapText="1"/>
    </xf>
    <xf numFmtId="0" fontId="2" fillId="5" borderId="0" xfId="0" applyFont="1" applyFill="1" applyAlignment="1">
      <alignment horizontal="center"/>
    </xf>
    <xf numFmtId="0" fontId="12" fillId="5" borderId="0" xfId="0" applyFont="1" applyFill="1" applyAlignment="1">
      <alignment horizontal="center"/>
    </xf>
    <xf numFmtId="0" fontId="12" fillId="5" borderId="0" xfId="0" applyFont="1" applyFill="1" applyAlignment="1">
      <alignment horizontal="center" wrapText="1"/>
    </xf>
    <xf numFmtId="0" fontId="2" fillId="0" borderId="21" xfId="0" applyFont="1" applyBorder="1" applyAlignment="1">
      <alignment horizontal="center"/>
    </xf>
    <xf numFmtId="0" fontId="2" fillId="5" borderId="4" xfId="0" applyFont="1" applyFill="1" applyBorder="1" applyAlignment="1">
      <alignment horizontal="center" wrapText="1"/>
    </xf>
    <xf numFmtId="0" fontId="2" fillId="0" borderId="21" xfId="0" applyFont="1" applyBorder="1"/>
    <xf numFmtId="0" fontId="7" fillId="7" borderId="3" xfId="0" applyFont="1" applyFill="1" applyBorder="1" applyAlignment="1">
      <alignment horizontal="center" wrapText="1"/>
    </xf>
    <xf numFmtId="0" fontId="13" fillId="2" borderId="0" xfId="0" applyFont="1" applyFill="1"/>
    <xf numFmtId="0" fontId="14" fillId="9" borderId="21" xfId="0" applyFont="1" applyFill="1" applyBorder="1" applyAlignment="1">
      <alignment horizontal="center" wrapText="1"/>
    </xf>
    <xf numFmtId="0" fontId="15" fillId="12" borderId="0" xfId="0" applyFont="1" applyFill="1" applyAlignment="1">
      <alignment horizontal="center"/>
    </xf>
    <xf numFmtId="0" fontId="15" fillId="13" borderId="21" xfId="0" applyFont="1" applyFill="1" applyBorder="1" applyAlignment="1">
      <alignment horizontal="center"/>
    </xf>
    <xf numFmtId="0" fontId="16" fillId="2" borderId="17" xfId="0" applyFont="1" applyFill="1" applyBorder="1" applyAlignment="1">
      <alignment horizontal="center"/>
    </xf>
    <xf numFmtId="0" fontId="16" fillId="2" borderId="21" xfId="0" applyFont="1" applyFill="1" applyBorder="1" applyAlignment="1">
      <alignment horizontal="center"/>
    </xf>
    <xf numFmtId="0" fontId="12" fillId="13" borderId="21" xfId="0" applyFont="1" applyFill="1" applyBorder="1" applyAlignment="1">
      <alignment horizontal="center"/>
    </xf>
    <xf numFmtId="0" fontId="16" fillId="0" borderId="21" xfId="0" applyFont="1" applyBorder="1" applyAlignment="1">
      <alignment horizontal="center"/>
    </xf>
    <xf numFmtId="1" fontId="12" fillId="14" borderId="21" xfId="0" applyNumberFormat="1" applyFont="1" applyFill="1" applyBorder="1" applyAlignment="1">
      <alignment horizontal="center"/>
    </xf>
    <xf numFmtId="9" fontId="12" fillId="14" borderId="21" xfId="0" applyNumberFormat="1" applyFont="1" applyFill="1" applyBorder="1" applyAlignment="1">
      <alignment horizontal="center" wrapText="1"/>
    </xf>
    <xf numFmtId="10" fontId="12" fillId="15" borderId="21" xfId="0" applyNumberFormat="1" applyFont="1" applyFill="1" applyBorder="1" applyAlignment="1">
      <alignment horizontal="center"/>
    </xf>
    <xf numFmtId="164" fontId="12" fillId="16" borderId="21" xfId="0" applyNumberFormat="1" applyFont="1" applyFill="1" applyBorder="1" applyAlignment="1">
      <alignment horizontal="center"/>
    </xf>
    <xf numFmtId="164" fontId="12" fillId="16" borderId="4" xfId="0" applyNumberFormat="1" applyFont="1" applyFill="1" applyBorder="1" applyAlignment="1">
      <alignment horizontal="center"/>
    </xf>
    <xf numFmtId="164" fontId="2" fillId="12" borderId="0" xfId="0" applyNumberFormat="1" applyFont="1" applyFill="1" applyAlignment="1">
      <alignment horizontal="center"/>
    </xf>
    <xf numFmtId="0" fontId="12" fillId="0" borderId="4" xfId="0" applyFont="1" applyBorder="1" applyAlignment="1">
      <alignment horizontal="center"/>
    </xf>
    <xf numFmtId="0" fontId="2" fillId="2" borderId="25" xfId="0" applyFont="1" applyFill="1" applyBorder="1"/>
    <xf numFmtId="0" fontId="14" fillId="9" borderId="17" xfId="0" applyFont="1" applyFill="1" applyBorder="1" applyAlignment="1">
      <alignment horizontal="center" wrapText="1"/>
    </xf>
    <xf numFmtId="0" fontId="16" fillId="0" borderId="17" xfId="0" applyFont="1" applyBorder="1" applyAlignment="1">
      <alignment horizontal="center"/>
    </xf>
    <xf numFmtId="0" fontId="2" fillId="0" borderId="25" xfId="0" applyFont="1" applyBorder="1" applyAlignment="1">
      <alignment horizontal="center"/>
    </xf>
    <xf numFmtId="0" fontId="2" fillId="2" borderId="21" xfId="0" applyFont="1" applyFill="1" applyBorder="1"/>
    <xf numFmtId="0" fontId="12" fillId="0" borderId="21" xfId="0" applyFont="1" applyBorder="1" applyAlignment="1">
      <alignment horizontal="center"/>
    </xf>
    <xf numFmtId="0" fontId="12" fillId="14" borderId="21" xfId="0" applyFont="1" applyFill="1" applyBorder="1" applyAlignment="1">
      <alignment horizontal="center" wrapText="1"/>
    </xf>
    <xf numFmtId="9" fontId="12" fillId="14" borderId="21" xfId="0" applyNumberFormat="1" applyFont="1" applyFill="1" applyBorder="1" applyAlignment="1">
      <alignment horizontal="center"/>
    </xf>
    <xf numFmtId="9" fontId="12" fillId="14" borderId="4" xfId="0" applyNumberFormat="1" applyFont="1" applyFill="1" applyBorder="1" applyAlignment="1">
      <alignment horizontal="center" wrapText="1"/>
    </xf>
    <xf numFmtId="10" fontId="12" fillId="15" borderId="4" xfId="0" applyNumberFormat="1" applyFont="1" applyFill="1" applyBorder="1" applyAlignment="1">
      <alignment horizontal="center"/>
    </xf>
    <xf numFmtId="0" fontId="2" fillId="2" borderId="4" xfId="0" applyFont="1" applyFill="1" applyBorder="1"/>
    <xf numFmtId="0" fontId="16" fillId="2" borderId="4" xfId="0" applyFont="1" applyFill="1" applyBorder="1" applyAlignment="1">
      <alignment horizontal="center"/>
    </xf>
    <xf numFmtId="0" fontId="12" fillId="14" borderId="4" xfId="0" applyFont="1" applyFill="1" applyBorder="1" applyAlignment="1">
      <alignment horizontal="center" wrapText="1"/>
    </xf>
    <xf numFmtId="9" fontId="12" fillId="14" borderId="25" xfId="0" applyNumberFormat="1" applyFont="1" applyFill="1" applyBorder="1" applyAlignment="1">
      <alignment horizontal="center" wrapText="1"/>
    </xf>
    <xf numFmtId="0" fontId="14" fillId="2" borderId="17" xfId="0" applyFont="1" applyFill="1" applyBorder="1" applyAlignment="1">
      <alignment horizontal="center" wrapText="1"/>
    </xf>
    <xf numFmtId="0" fontId="14" fillId="2" borderId="21" xfId="0" applyFont="1" applyFill="1" applyBorder="1" applyAlignment="1">
      <alignment horizontal="center" wrapText="1"/>
    </xf>
    <xf numFmtId="0" fontId="2" fillId="12" borderId="0" xfId="0" applyFont="1" applyFill="1"/>
    <xf numFmtId="0" fontId="16" fillId="0" borderId="4" xfId="0" applyFont="1" applyBorder="1" applyAlignment="1">
      <alignment horizontal="center"/>
    </xf>
    <xf numFmtId="0" fontId="12" fillId="0" borderId="25" xfId="0" applyFont="1" applyBorder="1"/>
    <xf numFmtId="0" fontId="12" fillId="12" borderId="0" xfId="0" applyFont="1" applyFill="1"/>
    <xf numFmtId="0" fontId="12" fillId="0" borderId="0" xfId="0" applyFont="1"/>
    <xf numFmtId="0" fontId="12" fillId="9" borderId="17" xfId="0" applyFont="1" applyFill="1" applyBorder="1"/>
    <xf numFmtId="0" fontId="12" fillId="9" borderId="21" xfId="0" applyFont="1" applyFill="1" applyBorder="1"/>
    <xf numFmtId="1" fontId="12" fillId="14" borderId="21" xfId="0" applyNumberFormat="1" applyFont="1" applyFill="1" applyBorder="1"/>
    <xf numFmtId="9" fontId="17" fillId="14" borderId="21" xfId="0" applyNumberFormat="1" applyFont="1" applyFill="1" applyBorder="1" applyAlignment="1">
      <alignment horizontal="center" wrapText="1"/>
    </xf>
    <xf numFmtId="10" fontId="12" fillId="15" borderId="21" xfId="0" applyNumberFormat="1" applyFont="1" applyFill="1" applyBorder="1"/>
    <xf numFmtId="164" fontId="12" fillId="12" borderId="0" xfId="0" applyNumberFormat="1" applyFont="1" applyFill="1" applyAlignment="1">
      <alignment horizontal="center"/>
    </xf>
    <xf numFmtId="0" fontId="12" fillId="14" borderId="21" xfId="0" applyFont="1" applyFill="1" applyBorder="1" applyAlignment="1">
      <alignment horizontal="center"/>
    </xf>
    <xf numFmtId="0" fontId="12" fillId="13" borderId="4" xfId="0" applyFont="1" applyFill="1" applyBorder="1" applyAlignment="1">
      <alignment horizontal="center"/>
    </xf>
    <xf numFmtId="1" fontId="12" fillId="14" borderId="4" xfId="0" applyNumberFormat="1" applyFont="1" applyFill="1" applyBorder="1" applyAlignment="1">
      <alignment horizontal="center"/>
    </xf>
    <xf numFmtId="0" fontId="16" fillId="2" borderId="25" xfId="0" applyFont="1" applyFill="1" applyBorder="1" applyAlignment="1">
      <alignment horizontal="center"/>
    </xf>
    <xf numFmtId="0" fontId="12" fillId="13" borderId="25" xfId="0" applyFont="1" applyFill="1" applyBorder="1" applyAlignment="1">
      <alignment horizontal="center"/>
    </xf>
    <xf numFmtId="0" fontId="12" fillId="0" borderId="25" xfId="0" applyFont="1" applyBorder="1" applyAlignment="1">
      <alignment horizontal="center"/>
    </xf>
    <xf numFmtId="0" fontId="16" fillId="0" borderId="25" xfId="0" applyFont="1" applyBorder="1" applyAlignment="1">
      <alignment horizontal="center"/>
    </xf>
    <xf numFmtId="1" fontId="12" fillId="14" borderId="25" xfId="0" applyNumberFormat="1" applyFont="1" applyFill="1" applyBorder="1" applyAlignment="1">
      <alignment horizontal="center"/>
    </xf>
    <xf numFmtId="0" fontId="12" fillId="14" borderId="25" xfId="0" applyFont="1" applyFill="1" applyBorder="1" applyAlignment="1">
      <alignment horizontal="center"/>
    </xf>
    <xf numFmtId="9" fontId="17" fillId="14" borderId="25" xfId="0" applyNumberFormat="1" applyFont="1" applyFill="1" applyBorder="1" applyAlignment="1">
      <alignment horizontal="center" wrapText="1"/>
    </xf>
    <xf numFmtId="10" fontId="12" fillId="15" borderId="25" xfId="0" applyNumberFormat="1" applyFont="1" applyFill="1" applyBorder="1" applyAlignment="1">
      <alignment horizontal="center"/>
    </xf>
    <xf numFmtId="10" fontId="12" fillId="15" borderId="0" xfId="0" applyNumberFormat="1" applyFont="1" applyFill="1" applyAlignment="1">
      <alignment horizontal="center"/>
    </xf>
    <xf numFmtId="164" fontId="12" fillId="16" borderId="0" xfId="0" applyNumberFormat="1" applyFont="1" applyFill="1" applyAlignment="1">
      <alignment horizontal="center"/>
    </xf>
    <xf numFmtId="0" fontId="15" fillId="11" borderId="21" xfId="0" applyFont="1" applyFill="1" applyBorder="1" applyAlignment="1">
      <alignment horizontal="center"/>
    </xf>
    <xf numFmtId="9" fontId="15" fillId="11" borderId="21" xfId="0" applyNumberFormat="1" applyFont="1" applyFill="1" applyBorder="1" applyAlignment="1">
      <alignment horizontal="center"/>
    </xf>
    <xf numFmtId="0" fontId="15" fillId="11" borderId="25" xfId="0" applyFont="1" applyFill="1" applyBorder="1" applyAlignment="1">
      <alignment horizontal="center"/>
    </xf>
    <xf numFmtId="0" fontId="17" fillId="14" borderId="21" xfId="0" applyFont="1" applyFill="1" applyBorder="1" applyAlignment="1">
      <alignment horizontal="center" wrapText="1"/>
    </xf>
    <xf numFmtId="0" fontId="12" fillId="2" borderId="25" xfId="0" applyFont="1" applyFill="1" applyBorder="1"/>
    <xf numFmtId="9" fontId="12" fillId="2" borderId="25" xfId="0" applyNumberFormat="1" applyFont="1" applyFill="1" applyBorder="1"/>
    <xf numFmtId="0" fontId="12" fillId="2" borderId="0" xfId="0" applyFont="1" applyFill="1"/>
    <xf numFmtId="0" fontId="17" fillId="14" borderId="4" xfId="0" applyFont="1" applyFill="1" applyBorder="1" applyAlignment="1">
      <alignment horizontal="center" wrapText="1"/>
    </xf>
    <xf numFmtId="9" fontId="12" fillId="14" borderId="4" xfId="0" applyNumberFormat="1" applyFont="1" applyFill="1" applyBorder="1" applyAlignment="1">
      <alignment horizontal="center"/>
    </xf>
    <xf numFmtId="0" fontId="12" fillId="2" borderId="21" xfId="0" applyFont="1" applyFill="1" applyBorder="1"/>
    <xf numFmtId="9" fontId="12" fillId="2" borderId="21" xfId="0" applyNumberFormat="1" applyFont="1" applyFill="1" applyBorder="1"/>
    <xf numFmtId="0" fontId="12" fillId="2" borderId="4" xfId="0" applyFont="1" applyFill="1" applyBorder="1"/>
    <xf numFmtId="164" fontId="12" fillId="12" borderId="0" xfId="0" applyNumberFormat="1" applyFont="1" applyFill="1"/>
    <xf numFmtId="0" fontId="12" fillId="2" borderId="24" xfId="0" applyFont="1" applyFill="1" applyBorder="1"/>
    <xf numFmtId="0" fontId="2" fillId="2" borderId="21" xfId="0" applyFont="1" applyFill="1" applyBorder="1" applyAlignment="1">
      <alignment horizontal="center"/>
    </xf>
    <xf numFmtId="0" fontId="12" fillId="17" borderId="0" xfId="0" applyFont="1" applyFill="1"/>
    <xf numFmtId="0" fontId="2" fillId="0" borderId="21" xfId="0" applyFont="1" applyBorder="1" applyAlignment="1">
      <alignment horizontal="center" wrapText="1"/>
    </xf>
    <xf numFmtId="0" fontId="18" fillId="9" borderId="17" xfId="0" applyFont="1" applyFill="1" applyBorder="1" applyAlignment="1">
      <alignment horizontal="center" wrapText="1"/>
    </xf>
    <xf numFmtId="0" fontId="18" fillId="9" borderId="21" xfId="0" applyFont="1" applyFill="1" applyBorder="1" applyAlignment="1">
      <alignment horizontal="center" wrapText="1"/>
    </xf>
    <xf numFmtId="0" fontId="17" fillId="9" borderId="17" xfId="0" applyFont="1" applyFill="1" applyBorder="1"/>
    <xf numFmtId="0" fontId="17" fillId="9" borderId="21" xfId="0" applyFont="1" applyFill="1" applyBorder="1"/>
    <xf numFmtId="0" fontId="17" fillId="2" borderId="17" xfId="0" applyFont="1" applyFill="1" applyBorder="1" applyAlignment="1">
      <alignment horizontal="center"/>
    </xf>
    <xf numFmtId="0" fontId="17" fillId="2" borderId="21" xfId="0" applyFont="1" applyFill="1" applyBorder="1" applyAlignment="1">
      <alignment horizontal="center"/>
    </xf>
    <xf numFmtId="0" fontId="17" fillId="13" borderId="21" xfId="0" applyFont="1" applyFill="1" applyBorder="1" applyAlignment="1">
      <alignment horizontal="center"/>
    </xf>
    <xf numFmtId="0" fontId="17" fillId="0" borderId="21" xfId="0" applyFont="1" applyBorder="1" applyAlignment="1">
      <alignment horizontal="center"/>
    </xf>
    <xf numFmtId="10" fontId="17" fillId="15" borderId="21" xfId="0" applyNumberFormat="1" applyFont="1" applyFill="1" applyBorder="1" applyAlignment="1">
      <alignment horizontal="center"/>
    </xf>
    <xf numFmtId="164" fontId="17" fillId="16" borderId="21" xfId="0" applyNumberFormat="1" applyFont="1" applyFill="1" applyBorder="1" applyAlignment="1">
      <alignment horizontal="center"/>
    </xf>
    <xf numFmtId="164" fontId="17" fillId="16" borderId="4" xfId="0" applyNumberFormat="1" applyFont="1" applyFill="1" applyBorder="1" applyAlignment="1">
      <alignment horizontal="center"/>
    </xf>
    <xf numFmtId="164" fontId="17" fillId="12" borderId="0" xfId="0" applyNumberFormat="1" applyFont="1" applyFill="1" applyAlignment="1">
      <alignment horizontal="center"/>
    </xf>
    <xf numFmtId="0" fontId="17" fillId="0" borderId="17" xfId="0" applyFont="1" applyBorder="1" applyAlignment="1">
      <alignment horizontal="center"/>
    </xf>
    <xf numFmtId="9" fontId="17" fillId="14" borderId="21" xfId="0" applyNumberFormat="1" applyFont="1" applyFill="1" applyBorder="1" applyAlignment="1">
      <alignment horizontal="center"/>
    </xf>
    <xf numFmtId="0" fontId="19" fillId="0" borderId="25" xfId="0" applyFont="1" applyBorder="1" applyAlignment="1">
      <alignment horizontal="center"/>
    </xf>
    <xf numFmtId="0" fontId="19" fillId="0" borderId="21" xfId="0" applyFont="1" applyBorder="1" applyAlignment="1">
      <alignment horizontal="center"/>
    </xf>
    <xf numFmtId="0" fontId="12" fillId="0" borderId="4" xfId="0" applyFont="1" applyBorder="1" applyAlignment="1">
      <alignment horizontal="center" wrapText="1"/>
    </xf>
    <xf numFmtId="0" fontId="17" fillId="14" borderId="25" xfId="0" applyFont="1" applyFill="1" applyBorder="1" applyAlignment="1">
      <alignment horizontal="center" wrapText="1"/>
    </xf>
    <xf numFmtId="164" fontId="12" fillId="0" borderId="0" xfId="0" applyNumberFormat="1" applyFont="1" applyAlignment="1">
      <alignment horizontal="center"/>
    </xf>
    <xf numFmtId="164" fontId="2" fillId="0" borderId="0" xfId="0" applyNumberFormat="1" applyFont="1" applyAlignment="1">
      <alignment horizontal="center"/>
    </xf>
    <xf numFmtId="0" fontId="19" fillId="0" borderId="4" xfId="0" applyFont="1" applyBorder="1" applyAlignment="1">
      <alignment horizontal="center"/>
    </xf>
    <xf numFmtId="9" fontId="12" fillId="14" borderId="25" xfId="0" applyNumberFormat="1" applyFont="1" applyFill="1" applyBorder="1" applyAlignment="1">
      <alignment horizontal="center"/>
    </xf>
    <xf numFmtId="0" fontId="17" fillId="0" borderId="4" xfId="0" applyFont="1" applyBorder="1" applyAlignment="1">
      <alignment horizontal="center"/>
    </xf>
    <xf numFmtId="9" fontId="17" fillId="14" borderId="4" xfId="0" applyNumberFormat="1" applyFont="1" applyFill="1" applyBorder="1" applyAlignment="1">
      <alignment horizontal="center" wrapText="1"/>
    </xf>
    <xf numFmtId="10" fontId="17" fillId="15" borderId="4" xfId="0" applyNumberFormat="1" applyFont="1" applyFill="1" applyBorder="1" applyAlignment="1">
      <alignment horizontal="center"/>
    </xf>
    <xf numFmtId="0" fontId="17" fillId="2" borderId="4" xfId="0" applyFont="1" applyFill="1" applyBorder="1" applyAlignment="1">
      <alignment horizontal="center"/>
    </xf>
    <xf numFmtId="0" fontId="17" fillId="13" borderId="4" xfId="0" applyFont="1" applyFill="1" applyBorder="1" applyAlignment="1">
      <alignment horizontal="center"/>
    </xf>
    <xf numFmtId="0" fontId="20" fillId="4" borderId="26" xfId="0" applyFont="1" applyFill="1" applyBorder="1" applyAlignment="1">
      <alignment horizontal="center"/>
    </xf>
    <xf numFmtId="0" fontId="7" fillId="4" borderId="21" xfId="0" applyFont="1" applyFill="1" applyBorder="1"/>
    <xf numFmtId="0" fontId="2" fillId="4" borderId="21" xfId="0" applyFont="1" applyFill="1" applyBorder="1"/>
    <xf numFmtId="0" fontId="7" fillId="4" borderId="21" xfId="0" applyFont="1" applyFill="1" applyBorder="1" applyAlignment="1">
      <alignment horizontal="center" wrapText="1"/>
    </xf>
    <xf numFmtId="0" fontId="7" fillId="4" borderId="27" xfId="0" applyFont="1" applyFill="1" applyBorder="1" applyAlignment="1">
      <alignment horizontal="center" wrapText="1"/>
    </xf>
    <xf numFmtId="0" fontId="2" fillId="0" borderId="28" xfId="0" applyFont="1" applyBorder="1"/>
    <xf numFmtId="0" fontId="2" fillId="0" borderId="29" xfId="0" applyFont="1" applyBorder="1"/>
    <xf numFmtId="0" fontId="2" fillId="3" borderId="29" xfId="0" applyFont="1" applyFill="1" applyBorder="1"/>
    <xf numFmtId="0" fontId="7" fillId="3" borderId="29" xfId="0" applyFont="1" applyFill="1" applyBorder="1" applyAlignment="1">
      <alignment horizontal="center"/>
    </xf>
    <xf numFmtId="0" fontId="2" fillId="0" borderId="30" xfId="0" applyFont="1" applyBorder="1"/>
    <xf numFmtId="0" fontId="7" fillId="0" borderId="21" xfId="0" applyFont="1" applyBorder="1" applyAlignment="1">
      <alignment horizontal="center"/>
    </xf>
    <xf numFmtId="10" fontId="2" fillId="0" borderId="21" xfId="0" applyNumberFormat="1" applyFont="1" applyBorder="1"/>
    <xf numFmtId="0" fontId="2" fillId="2" borderId="17" xfId="0" applyFont="1" applyFill="1" applyBorder="1" applyAlignment="1">
      <alignment horizontal="center"/>
    </xf>
    <xf numFmtId="0" fontId="2" fillId="6" borderId="21" xfId="0" applyFont="1" applyFill="1" applyBorder="1" applyAlignment="1">
      <alignment horizontal="center"/>
    </xf>
    <xf numFmtId="0" fontId="2" fillId="2" borderId="24" xfId="0" applyFont="1" applyFill="1" applyBorder="1"/>
    <xf numFmtId="0" fontId="2" fillId="18" borderId="21" xfId="0" applyFont="1" applyFill="1" applyBorder="1"/>
    <xf numFmtId="0" fontId="7" fillId="20" borderId="4" xfId="0" applyFont="1" applyFill="1" applyBorder="1" applyAlignment="1">
      <alignment horizontal="center"/>
    </xf>
    <xf numFmtId="0" fontId="7" fillId="0" borderId="4" xfId="0" applyFont="1" applyBorder="1" applyAlignment="1">
      <alignment horizontal="center"/>
    </xf>
    <xf numFmtId="0" fontId="12" fillId="21" borderId="0" xfId="0" applyFont="1" applyFill="1"/>
    <xf numFmtId="0" fontId="12" fillId="0" borderId="24" xfId="0" applyFont="1" applyBorder="1"/>
    <xf numFmtId="0" fontId="23" fillId="22" borderId="21" xfId="0" applyFont="1" applyFill="1" applyBorder="1"/>
    <xf numFmtId="0" fontId="23" fillId="22" borderId="21" xfId="0" applyFont="1" applyFill="1" applyBorder="1" applyAlignment="1">
      <alignment horizontal="center"/>
    </xf>
    <xf numFmtId="0" fontId="12" fillId="0" borderId="21" xfId="0" applyFont="1" applyBorder="1"/>
    <xf numFmtId="0" fontId="23" fillId="23" borderId="25" xfId="0" applyFont="1" applyFill="1" applyBorder="1"/>
    <xf numFmtId="0" fontId="12" fillId="25" borderId="21" xfId="0" applyFont="1" applyFill="1" applyBorder="1"/>
    <xf numFmtId="0" fontId="23" fillId="7" borderId="21" xfId="0" applyFont="1" applyFill="1" applyBorder="1" applyAlignment="1">
      <alignment horizontal="center"/>
    </xf>
    <xf numFmtId="0" fontId="12" fillId="7" borderId="21" xfId="0" applyFont="1" applyFill="1" applyBorder="1"/>
    <xf numFmtId="0" fontId="12" fillId="0" borderId="0" xfId="0" applyFont="1" applyAlignment="1">
      <alignment horizontal="right"/>
    </xf>
    <xf numFmtId="0" fontId="12" fillId="5" borderId="21" xfId="0" applyFont="1" applyFill="1" applyBorder="1" applyAlignment="1">
      <alignment horizontal="center"/>
    </xf>
    <xf numFmtId="0" fontId="12" fillId="5" borderId="21" xfId="0" applyFont="1" applyFill="1" applyBorder="1" applyAlignment="1">
      <alignment horizontal="center" wrapText="1"/>
    </xf>
    <xf numFmtId="1" fontId="12" fillId="5" borderId="21" xfId="0" applyNumberFormat="1" applyFont="1" applyFill="1" applyBorder="1" applyAlignment="1">
      <alignment horizontal="center" wrapText="1"/>
    </xf>
    <xf numFmtId="1" fontId="12" fillId="5" borderId="21" xfId="0" applyNumberFormat="1" applyFont="1" applyFill="1" applyBorder="1"/>
    <xf numFmtId="0" fontId="12" fillId="0" borderId="25" xfId="0" applyFont="1" applyBorder="1" applyAlignment="1">
      <alignment horizontal="right"/>
    </xf>
    <xf numFmtId="0" fontId="12" fillId="5" borderId="21" xfId="0" applyFont="1" applyFill="1" applyBorder="1"/>
    <xf numFmtId="0" fontId="12" fillId="0" borderId="21" xfId="0" applyFont="1" applyBorder="1" applyAlignment="1">
      <alignment horizontal="right"/>
    </xf>
    <xf numFmtId="165" fontId="12" fillId="0" borderId="0" xfId="0" applyNumberFormat="1" applyFont="1"/>
    <xf numFmtId="0" fontId="23" fillId="26" borderId="21" xfId="0" applyFont="1" applyFill="1" applyBorder="1"/>
    <xf numFmtId="0" fontId="12" fillId="26" borderId="21" xfId="0" applyFont="1" applyFill="1" applyBorder="1"/>
    <xf numFmtId="0" fontId="12" fillId="22" borderId="21" xfId="0" applyFont="1" applyFill="1" applyBorder="1"/>
    <xf numFmtId="0" fontId="23" fillId="27" borderId="21" xfId="0" applyFont="1" applyFill="1" applyBorder="1"/>
    <xf numFmtId="0" fontId="12" fillId="27" borderId="21" xfId="0" applyFont="1" applyFill="1" applyBorder="1"/>
    <xf numFmtId="0" fontId="23" fillId="28" borderId="21" xfId="0" applyFont="1" applyFill="1" applyBorder="1"/>
    <xf numFmtId="0" fontId="23" fillId="0" borderId="21" xfId="0" applyFont="1" applyBorder="1"/>
    <xf numFmtId="0" fontId="12" fillId="22" borderId="21" xfId="0" applyFont="1" applyFill="1" applyBorder="1" applyAlignment="1">
      <alignment horizontal="right"/>
    </xf>
    <xf numFmtId="0" fontId="12" fillId="27" borderId="21" xfId="0" applyFont="1" applyFill="1" applyBorder="1" applyAlignment="1">
      <alignment horizontal="right"/>
    </xf>
    <xf numFmtId="0" fontId="23" fillId="4" borderId="0" xfId="0" applyFont="1" applyFill="1"/>
    <xf numFmtId="0" fontId="12" fillId="4" borderId="0" xfId="0" applyFont="1" applyFill="1" applyAlignment="1">
      <alignment horizontal="right"/>
    </xf>
    <xf numFmtId="0" fontId="23" fillId="23" borderId="21" xfId="0" applyFont="1" applyFill="1" applyBorder="1"/>
    <xf numFmtId="0" fontId="12" fillId="23" borderId="21" xfId="0" applyFont="1" applyFill="1" applyBorder="1"/>
    <xf numFmtId="0" fontId="23" fillId="23" borderId="21" xfId="0" applyFont="1" applyFill="1" applyBorder="1" applyAlignment="1">
      <alignment horizontal="right"/>
    </xf>
    <xf numFmtId="0" fontId="12" fillId="29" borderId="21" xfId="0" applyFont="1" applyFill="1" applyBorder="1"/>
    <xf numFmtId="0" fontId="12" fillId="29" borderId="21" xfId="0" applyFont="1" applyFill="1" applyBorder="1" applyAlignment="1">
      <alignment horizontal="right"/>
    </xf>
    <xf numFmtId="0" fontId="23" fillId="23" borderId="0" xfId="0" applyFont="1" applyFill="1"/>
    <xf numFmtId="9" fontId="12" fillId="0" borderId="0" xfId="0" applyNumberFormat="1" applyFont="1" applyAlignment="1">
      <alignment horizontal="right"/>
    </xf>
    <xf numFmtId="0" fontId="3" fillId="0" borderId="21" xfId="0" applyFont="1" applyBorder="1"/>
    <xf numFmtId="0" fontId="3" fillId="0" borderId="17" xfId="0" applyFont="1" applyBorder="1"/>
    <xf numFmtId="0" fontId="15" fillId="11" borderId="24" xfId="0" applyFont="1" applyFill="1" applyBorder="1"/>
    <xf numFmtId="0" fontId="15" fillId="11" borderId="23" xfId="0" applyFont="1" applyFill="1" applyBorder="1"/>
    <xf numFmtId="9" fontId="15" fillId="11" borderId="24" xfId="0" applyNumberFormat="1" applyFont="1" applyFill="1" applyBorder="1"/>
    <xf numFmtId="0" fontId="1" fillId="3" borderId="1" xfId="0" applyFont="1" applyFill="1" applyBorder="1" applyAlignment="1">
      <alignment horizontal="center"/>
    </xf>
    <xf numFmtId="0" fontId="3" fillId="0" borderId="2" xfId="0" applyFont="1" applyBorder="1"/>
    <xf numFmtId="0" fontId="3" fillId="0" borderId="3" xfId="0" applyFont="1" applyBorder="1"/>
    <xf numFmtId="0" fontId="2" fillId="5" borderId="1" xfId="0" applyFont="1" applyFill="1" applyBorder="1" applyAlignment="1">
      <alignment horizontal="center" wrapText="1"/>
    </xf>
    <xf numFmtId="0" fontId="2" fillId="5" borderId="1" xfId="0" applyFont="1" applyFill="1" applyBorder="1" applyAlignment="1">
      <alignment horizontal="center"/>
    </xf>
    <xf numFmtId="0" fontId="7" fillId="4" borderId="7" xfId="0" applyFont="1" applyFill="1" applyBorder="1" applyAlignment="1">
      <alignment horizontal="center"/>
    </xf>
    <xf numFmtId="0" fontId="3" fillId="0" borderId="8" xfId="0" applyFont="1" applyBorder="1"/>
    <xf numFmtId="0" fontId="3" fillId="0" borderId="9" xfId="0" applyFont="1" applyBorder="1"/>
    <xf numFmtId="0" fontId="7" fillId="3" borderId="13" xfId="0" applyFont="1" applyFill="1" applyBorder="1" applyAlignment="1">
      <alignment horizontal="center"/>
    </xf>
    <xf numFmtId="0" fontId="3" fillId="0" borderId="14" xfId="0" applyFont="1" applyBorder="1"/>
    <xf numFmtId="0" fontId="3" fillId="0" borderId="15" xfId="0" applyFont="1" applyBorder="1"/>
    <xf numFmtId="0" fontId="1" fillId="3" borderId="18" xfId="0" applyFont="1" applyFill="1" applyBorder="1" applyAlignment="1">
      <alignment horizontal="center"/>
    </xf>
    <xf numFmtId="0" fontId="3" fillId="0" borderId="19" xfId="0" applyFont="1" applyBorder="1"/>
    <xf numFmtId="0" fontId="3" fillId="0" borderId="20" xfId="0" applyFont="1" applyBorder="1"/>
    <xf numFmtId="0" fontId="15" fillId="12" borderId="0" xfId="0" applyFont="1" applyFill="1" applyAlignment="1">
      <alignment horizontal="center"/>
    </xf>
    <xf numFmtId="0" fontId="0" fillId="0" borderId="0" xfId="0"/>
    <xf numFmtId="0" fontId="15" fillId="10" borderId="25" xfId="0" applyFont="1" applyFill="1" applyBorder="1" applyAlignment="1">
      <alignment horizontal="center"/>
    </xf>
    <xf numFmtId="0" fontId="3" fillId="0" borderId="21" xfId="0" applyFont="1" applyBorder="1"/>
    <xf numFmtId="0" fontId="15" fillId="11" borderId="23" xfId="0" applyFont="1" applyFill="1" applyBorder="1" applyAlignment="1">
      <alignment horizontal="center"/>
    </xf>
    <xf numFmtId="0" fontId="3" fillId="0" borderId="17" xfId="0" applyFont="1" applyBorder="1"/>
    <xf numFmtId="9" fontId="15" fillId="11" borderId="24" xfId="0" applyNumberFormat="1" applyFont="1" applyFill="1" applyBorder="1" applyAlignment="1">
      <alignment horizontal="center"/>
    </xf>
    <xf numFmtId="0" fontId="15" fillId="11" borderId="24" xfId="0" applyFont="1" applyFill="1" applyBorder="1" applyAlignment="1">
      <alignment horizontal="center"/>
    </xf>
    <xf numFmtId="9" fontId="15" fillId="11" borderId="23" xfId="0" applyNumberFormat="1" applyFont="1" applyFill="1" applyBorder="1" applyAlignment="1">
      <alignment horizontal="center"/>
    </xf>
    <xf numFmtId="0" fontId="1" fillId="3" borderId="18" xfId="0" applyFont="1" applyFill="1" applyBorder="1"/>
    <xf numFmtId="0" fontId="2" fillId="4" borderId="25" xfId="0" applyFont="1" applyFill="1" applyBorder="1"/>
    <xf numFmtId="0" fontId="21" fillId="19" borderId="23" xfId="0" applyFont="1" applyFill="1" applyBorder="1" applyAlignment="1">
      <alignment horizontal="center"/>
    </xf>
    <xf numFmtId="0" fontId="7" fillId="19" borderId="23" xfId="0" applyFont="1" applyFill="1" applyBorder="1" applyAlignment="1">
      <alignment horizontal="center"/>
    </xf>
    <xf numFmtId="0" fontId="7" fillId="20" borderId="1" xfId="0" applyFont="1" applyFill="1" applyBorder="1" applyAlignment="1">
      <alignment horizontal="center"/>
    </xf>
    <xf numFmtId="0" fontId="22" fillId="21" borderId="0" xfId="0" applyFont="1" applyFill="1"/>
    <xf numFmtId="0" fontId="23" fillId="24" borderId="25" xfId="0" applyFont="1" applyFill="1" applyBorder="1" applyAlignment="1">
      <alignment horizontal="center"/>
    </xf>
    <xf numFmtId="0" fontId="25" fillId="2" borderId="0" xfId="0" applyFont="1" applyFill="1" applyAlignment="1">
      <alignment horizontal="center" wrapText="1"/>
    </xf>
    <xf numFmtId="0" fontId="25" fillId="8" borderId="0" xfId="0" applyFont="1" applyFill="1" applyAlignment="1">
      <alignment horizontal="center" wrapText="1"/>
    </xf>
    <xf numFmtId="0" fontId="26" fillId="2" borderId="0" xfId="0" applyFont="1" applyFill="1" applyAlignment="1">
      <alignment horizontal="center"/>
    </xf>
    <xf numFmtId="9" fontId="26" fillId="2" borderId="0" xfId="0" applyNumberFormat="1" applyFont="1" applyFill="1" applyAlignment="1">
      <alignment horizontal="center"/>
    </xf>
    <xf numFmtId="0" fontId="24" fillId="2" borderId="0" xfId="0" applyFont="1" applyFill="1"/>
    <xf numFmtId="0" fontId="27" fillId="0" borderId="0" xfId="0" applyFont="1"/>
    <xf numFmtId="0" fontId="25" fillId="9" borderId="4" xfId="0" applyFont="1" applyFill="1" applyBorder="1" applyAlignment="1">
      <alignment horizontal="center" wrapText="1"/>
    </xf>
    <xf numFmtId="0" fontId="25" fillId="9" borderId="3" xfId="0" applyFont="1" applyFill="1" applyBorder="1" applyAlignment="1">
      <alignment horizontal="center" wrapText="1"/>
    </xf>
    <xf numFmtId="0" fontId="25" fillId="9" borderId="21" xfId="0" applyFont="1" applyFill="1" applyBorder="1" applyAlignment="1">
      <alignment horizontal="center" wrapText="1"/>
    </xf>
    <xf numFmtId="0" fontId="26" fillId="10" borderId="2" xfId="0" applyFont="1" applyFill="1" applyBorder="1" applyAlignment="1">
      <alignment horizontal="center"/>
    </xf>
    <xf numFmtId="0" fontId="28" fillId="0" borderId="3" xfId="0" applyFont="1" applyBorder="1"/>
    <xf numFmtId="0" fontId="26" fillId="11" borderId="22" xfId="0" applyFont="1" applyFill="1" applyBorder="1" applyAlignment="1">
      <alignment horizontal="center"/>
    </xf>
    <xf numFmtId="9" fontId="26" fillId="11" borderId="22" xfId="0" applyNumberFormat="1" applyFont="1" applyFill="1" applyBorder="1" applyAlignment="1">
      <alignment horizontal="center"/>
    </xf>
    <xf numFmtId="0" fontId="26" fillId="11" borderId="23" xfId="0" applyFont="1" applyFill="1" applyBorder="1" applyAlignment="1">
      <alignment horizontal="center"/>
    </xf>
    <xf numFmtId="0" fontId="26" fillId="12" borderId="0" xfId="0" applyFont="1" applyFill="1" applyAlignment="1">
      <alignment horizontal="center"/>
    </xf>
    <xf numFmtId="0" fontId="24" fillId="0" borderId="0" xfId="0" applyFont="1"/>
    <xf numFmtId="0" fontId="24" fillId="9" borderId="17" xfId="0" applyFont="1" applyFill="1" applyBorder="1"/>
    <xf numFmtId="0" fontId="24" fillId="9" borderId="21" xfId="0" applyFont="1" applyFill="1" applyBorder="1"/>
    <xf numFmtId="0" fontId="26" fillId="13" borderId="21" xfId="0" applyFont="1" applyFill="1" applyBorder="1" applyAlignment="1">
      <alignment horizontal="center"/>
    </xf>
    <xf numFmtId="0" fontId="28" fillId="0" borderId="21" xfId="0" applyFont="1" applyBorder="1"/>
    <xf numFmtId="0" fontId="28" fillId="0" borderId="17" xfId="0" applyFont="1" applyBorder="1"/>
    <xf numFmtId="0" fontId="27" fillId="0" borderId="0" xfId="0" applyFont="1"/>
    <xf numFmtId="0" fontId="29" fillId="2" borderId="17" xfId="0" applyFont="1" applyFill="1" applyBorder="1" applyAlignment="1">
      <alignment horizontal="center"/>
    </xf>
    <xf numFmtId="0" fontId="29" fillId="2" borderId="21" xfId="0" applyFont="1" applyFill="1" applyBorder="1" applyAlignment="1">
      <alignment horizontal="center"/>
    </xf>
    <xf numFmtId="0" fontId="30" fillId="13" borderId="21" xfId="0" applyFont="1" applyFill="1" applyBorder="1" applyAlignment="1">
      <alignment horizontal="center"/>
    </xf>
    <xf numFmtId="0" fontId="29" fillId="0" borderId="21" xfId="0" applyFont="1" applyBorder="1" applyAlignment="1">
      <alignment horizontal="center"/>
    </xf>
    <xf numFmtId="0" fontId="24" fillId="0" borderId="21" xfId="0" applyFont="1" applyBorder="1" applyAlignment="1">
      <alignment horizontal="center"/>
    </xf>
    <xf numFmtId="1" fontId="30" fillId="14" borderId="21" xfId="0" applyNumberFormat="1" applyFont="1" applyFill="1" applyBorder="1" applyAlignment="1">
      <alignment horizontal="center"/>
    </xf>
    <xf numFmtId="1" fontId="24" fillId="14" borderId="21" xfId="0" applyNumberFormat="1" applyFont="1" applyFill="1" applyBorder="1" applyAlignment="1">
      <alignment horizontal="center"/>
    </xf>
    <xf numFmtId="9" fontId="30" fillId="14" borderId="21" xfId="0" applyNumberFormat="1" applyFont="1" applyFill="1" applyBorder="1" applyAlignment="1">
      <alignment horizontal="center" wrapText="1"/>
    </xf>
    <xf numFmtId="9" fontId="24" fillId="14" borderId="21" xfId="0" applyNumberFormat="1" applyFont="1" applyFill="1" applyBorder="1" applyAlignment="1">
      <alignment horizontal="center"/>
    </xf>
    <xf numFmtId="10" fontId="30" fillId="15" borderId="21" xfId="0" applyNumberFormat="1" applyFont="1" applyFill="1" applyBorder="1" applyAlignment="1">
      <alignment horizontal="center"/>
    </xf>
    <xf numFmtId="10" fontId="24" fillId="15" borderId="21" xfId="0" applyNumberFormat="1" applyFont="1" applyFill="1" applyBorder="1"/>
    <xf numFmtId="164" fontId="30" fillId="16" borderId="21" xfId="0" applyNumberFormat="1" applyFont="1" applyFill="1" applyBorder="1" applyAlignment="1">
      <alignment horizontal="center"/>
    </xf>
    <xf numFmtId="164" fontId="30" fillId="16" borderId="4" xfId="0" applyNumberFormat="1" applyFont="1" applyFill="1" applyBorder="1" applyAlignment="1">
      <alignment horizontal="center"/>
    </xf>
    <xf numFmtId="164" fontId="24" fillId="12" borderId="0" xfId="0" applyNumberFormat="1" applyFont="1" applyFill="1" applyAlignment="1">
      <alignment horizontal="center"/>
    </xf>
    <xf numFmtId="1" fontId="24" fillId="0" borderId="21" xfId="0" applyNumberFormat="1" applyFont="1" applyBorder="1" applyAlignment="1">
      <alignment horizontal="center"/>
    </xf>
    <xf numFmtId="0" fontId="30" fillId="0" borderId="4" xfId="0" applyFont="1" applyBorder="1" applyAlignment="1">
      <alignment horizontal="center"/>
    </xf>
    <xf numFmtId="0" fontId="30" fillId="13" borderId="24" xfId="0" applyFont="1" applyFill="1" applyBorder="1" applyAlignment="1">
      <alignment horizontal="center"/>
    </xf>
    <xf numFmtId="1" fontId="30" fillId="14" borderId="24" xfId="0" applyNumberFormat="1" applyFont="1" applyFill="1" applyBorder="1" applyAlignment="1">
      <alignment horizontal="center"/>
    </xf>
    <xf numFmtId="0" fontId="24" fillId="2" borderId="25" xfId="0" applyFont="1" applyFill="1" applyBorder="1"/>
    <xf numFmtId="1" fontId="24" fillId="2" borderId="25" xfId="0" applyNumberFormat="1" applyFont="1" applyFill="1" applyBorder="1"/>
    <xf numFmtId="9" fontId="24" fillId="2" borderId="25" xfId="0" applyNumberFormat="1" applyFont="1" applyFill="1" applyBorder="1"/>
    <xf numFmtId="10" fontId="24" fillId="2" borderId="25" xfId="0" applyNumberFormat="1" applyFont="1" applyFill="1" applyBorder="1"/>
    <xf numFmtId="164" fontId="24" fillId="2" borderId="25" xfId="0" applyNumberFormat="1" applyFont="1" applyFill="1" applyBorder="1"/>
    <xf numFmtId="164" fontId="24" fillId="2" borderId="0" xfId="0" applyNumberFormat="1" applyFont="1" applyFill="1"/>
    <xf numFmtId="164" fontId="24" fillId="12" borderId="0" xfId="0" applyNumberFormat="1" applyFont="1" applyFill="1"/>
    <xf numFmtId="0" fontId="25" fillId="9" borderId="17" xfId="0" applyFont="1" applyFill="1" applyBorder="1" applyAlignment="1">
      <alignment horizontal="center" wrapText="1"/>
    </xf>
    <xf numFmtId="0" fontId="31" fillId="10" borderId="25" xfId="0" applyFont="1" applyFill="1" applyBorder="1" applyAlignment="1">
      <alignment horizontal="center"/>
    </xf>
    <xf numFmtId="0" fontId="31" fillId="11" borderId="24" xfId="0" applyFont="1" applyFill="1" applyBorder="1" applyAlignment="1">
      <alignment horizontal="center"/>
    </xf>
    <xf numFmtId="9" fontId="31" fillId="11" borderId="24" xfId="0" applyNumberFormat="1" applyFont="1" applyFill="1" applyBorder="1" applyAlignment="1">
      <alignment horizontal="center"/>
    </xf>
    <xf numFmtId="0" fontId="31" fillId="11" borderId="23" xfId="0" applyFont="1" applyFill="1" applyBorder="1" applyAlignment="1">
      <alignment horizontal="center"/>
    </xf>
    <xf numFmtId="0" fontId="31" fillId="12" borderId="0" xfId="0" applyFont="1" applyFill="1" applyAlignment="1">
      <alignment horizontal="center"/>
    </xf>
    <xf numFmtId="0" fontId="31" fillId="13" borderId="21" xfId="0" applyFont="1" applyFill="1" applyBorder="1" applyAlignment="1">
      <alignment horizontal="center"/>
    </xf>
    <xf numFmtId="9" fontId="31" fillId="13" borderId="21" xfId="0" applyNumberFormat="1" applyFont="1" applyFill="1" applyBorder="1" applyAlignment="1">
      <alignment horizontal="center"/>
    </xf>
    <xf numFmtId="0" fontId="29" fillId="13" borderId="21" xfId="0" applyFont="1" applyFill="1" applyBorder="1" applyAlignment="1">
      <alignment horizontal="center"/>
    </xf>
    <xf numFmtId="0" fontId="29" fillId="14" borderId="21" xfId="0" applyFont="1" applyFill="1" applyBorder="1" applyAlignment="1">
      <alignment horizontal="center" wrapText="1"/>
    </xf>
    <xf numFmtId="9" fontId="29" fillId="14" borderId="21" xfId="0" applyNumberFormat="1" applyFont="1" applyFill="1" applyBorder="1" applyAlignment="1">
      <alignment horizontal="center" wrapText="1"/>
    </xf>
    <xf numFmtId="10" fontId="29" fillId="15" borderId="21" xfId="0" applyNumberFormat="1" applyFont="1" applyFill="1" applyBorder="1" applyAlignment="1">
      <alignment horizontal="center"/>
    </xf>
    <xf numFmtId="164" fontId="29" fillId="16" borderId="21" xfId="0" applyNumberFormat="1" applyFont="1" applyFill="1" applyBorder="1" applyAlignment="1">
      <alignment horizontal="center"/>
    </xf>
    <xf numFmtId="164" fontId="29" fillId="16" borderId="4" xfId="0" applyNumberFormat="1" applyFont="1" applyFill="1" applyBorder="1" applyAlignment="1">
      <alignment horizontal="center"/>
    </xf>
    <xf numFmtId="0" fontId="29" fillId="0" borderId="17" xfId="0" applyFont="1" applyBorder="1" applyAlignment="1">
      <alignment horizontal="center"/>
    </xf>
    <xf numFmtId="9" fontId="29" fillId="14" borderId="21" xfId="0" applyNumberFormat="1" applyFont="1" applyFill="1" applyBorder="1" applyAlignment="1">
      <alignment horizontal="center"/>
    </xf>
    <xf numFmtId="0" fontId="24" fillId="0" borderId="25" xfId="0" applyFont="1" applyBorder="1" applyAlignment="1">
      <alignment horizontal="center"/>
    </xf>
    <xf numFmtId="0" fontId="24" fillId="2" borderId="17" xfId="0" applyFont="1" applyFill="1" applyBorder="1"/>
    <xf numFmtId="0" fontId="24" fillId="2" borderId="21" xfId="0" applyFont="1" applyFill="1" applyBorder="1"/>
    <xf numFmtId="0" fontId="24" fillId="13" borderId="21" xfId="0" applyFont="1" applyFill="1" applyBorder="1"/>
    <xf numFmtId="0" fontId="24" fillId="0" borderId="21" xfId="0" applyFont="1" applyBorder="1"/>
    <xf numFmtId="1" fontId="24" fillId="2" borderId="21" xfId="0" applyNumberFormat="1" applyFont="1" applyFill="1" applyBorder="1"/>
    <xf numFmtId="0" fontId="24" fillId="0" borderId="4" xfId="0" applyFont="1" applyBorder="1"/>
    <xf numFmtId="0" fontId="24" fillId="12" borderId="0" xfId="0" applyFont="1" applyFill="1" applyAlignment="1">
      <alignment horizontal="center"/>
    </xf>
    <xf numFmtId="0" fontId="26" fillId="10" borderId="25" xfId="0" applyFont="1" applyFill="1" applyBorder="1" applyAlignment="1">
      <alignment horizontal="center"/>
    </xf>
    <xf numFmtId="9" fontId="26" fillId="10" borderId="25" xfId="0" applyNumberFormat="1" applyFont="1" applyFill="1" applyBorder="1" applyAlignment="1">
      <alignment horizontal="center"/>
    </xf>
    <xf numFmtId="10" fontId="26" fillId="10" borderId="25" xfId="0" applyNumberFormat="1" applyFont="1" applyFill="1" applyBorder="1" applyAlignment="1">
      <alignment horizontal="center"/>
    </xf>
    <xf numFmtId="10" fontId="26" fillId="11" borderId="24" xfId="0" applyNumberFormat="1" applyFont="1" applyFill="1" applyBorder="1" applyAlignment="1">
      <alignment horizontal="center"/>
    </xf>
    <xf numFmtId="9" fontId="26" fillId="11" borderId="24" xfId="0" applyNumberFormat="1" applyFont="1" applyFill="1" applyBorder="1" applyAlignment="1">
      <alignment horizontal="center"/>
    </xf>
    <xf numFmtId="164" fontId="26" fillId="11" borderId="24" xfId="0" applyNumberFormat="1" applyFont="1" applyFill="1" applyBorder="1" applyAlignment="1">
      <alignment horizontal="center"/>
    </xf>
    <xf numFmtId="9" fontId="26" fillId="13" borderId="21" xfId="0" applyNumberFormat="1" applyFont="1" applyFill="1" applyBorder="1" applyAlignment="1">
      <alignment horizontal="center"/>
    </xf>
    <xf numFmtId="10" fontId="26" fillId="13" borderId="21" xfId="0" applyNumberFormat="1" applyFont="1" applyFill="1" applyBorder="1" applyAlignment="1">
      <alignment horizontal="center"/>
    </xf>
    <xf numFmtId="0" fontId="30" fillId="0" borderId="21" xfId="0" applyFont="1" applyBorder="1" applyAlignment="1">
      <alignment horizontal="center" wrapText="1"/>
    </xf>
    <xf numFmtId="0" fontId="30" fillId="0" borderId="21" xfId="0" applyFont="1" applyBorder="1" applyAlignment="1">
      <alignment horizontal="center"/>
    </xf>
    <xf numFmtId="0" fontId="24" fillId="0" borderId="0" xfId="0" applyFont="1" applyAlignment="1">
      <alignment horizontal="center"/>
    </xf>
    <xf numFmtId="0" fontId="30" fillId="14" borderId="21" xfId="0" applyFont="1" applyFill="1" applyBorder="1" applyAlignment="1">
      <alignment horizontal="center" wrapText="1"/>
    </xf>
    <xf numFmtId="9" fontId="30" fillId="14" borderId="21" xfId="0" applyNumberFormat="1" applyFont="1" applyFill="1" applyBorder="1" applyAlignment="1">
      <alignment horizontal="center"/>
    </xf>
    <xf numFmtId="9" fontId="30" fillId="14" borderId="4" xfId="0" applyNumberFormat="1" applyFont="1" applyFill="1" applyBorder="1" applyAlignment="1">
      <alignment horizontal="center" wrapText="1"/>
    </xf>
    <xf numFmtId="10" fontId="30" fillId="15" borderId="4" xfId="0" applyNumberFormat="1" applyFont="1" applyFill="1" applyBorder="1" applyAlignment="1">
      <alignment horizontal="center"/>
    </xf>
    <xf numFmtId="0" fontId="24" fillId="2" borderId="4" xfId="0" applyFont="1" applyFill="1" applyBorder="1"/>
    <xf numFmtId="0" fontId="29" fillId="2" borderId="4" xfId="0" applyFont="1" applyFill="1" applyBorder="1" applyAlignment="1">
      <alignment horizontal="center"/>
    </xf>
    <xf numFmtId="0" fontId="29" fillId="2" borderId="3" xfId="0" applyFont="1" applyFill="1" applyBorder="1" applyAlignment="1">
      <alignment horizontal="center"/>
    </xf>
    <xf numFmtId="0" fontId="24" fillId="0" borderId="25" xfId="0" applyFont="1" applyBorder="1"/>
    <xf numFmtId="0" fontId="29" fillId="14" borderId="4" xfId="0" applyFont="1" applyFill="1" applyBorder="1" applyAlignment="1">
      <alignment horizontal="center" wrapText="1"/>
    </xf>
    <xf numFmtId="0" fontId="30" fillId="14" borderId="4" xfId="0" applyFont="1" applyFill="1" applyBorder="1" applyAlignment="1">
      <alignment horizontal="center" wrapText="1"/>
    </xf>
    <xf numFmtId="9" fontId="30" fillId="14" borderId="25" xfId="0" applyNumberFormat="1" applyFont="1" applyFill="1" applyBorder="1" applyAlignment="1">
      <alignment horizontal="center" wrapText="1"/>
    </xf>
    <xf numFmtId="0" fontId="25" fillId="2" borderId="17" xfId="0" applyFont="1" applyFill="1" applyBorder="1" applyAlignment="1">
      <alignment horizontal="center" wrapText="1"/>
    </xf>
    <xf numFmtId="0" fontId="25" fillId="2" borderId="21" xfId="0" applyFont="1" applyFill="1" applyBorder="1" applyAlignment="1">
      <alignment horizontal="center" wrapText="1"/>
    </xf>
    <xf numFmtId="9" fontId="24" fillId="2" borderId="21" xfId="0" applyNumberFormat="1" applyFont="1" applyFill="1" applyBorder="1"/>
    <xf numFmtId="10" fontId="24" fillId="2" borderId="21" xfId="0" applyNumberFormat="1" applyFont="1" applyFill="1" applyBorder="1"/>
    <xf numFmtId="164" fontId="24" fillId="2" borderId="21" xfId="0" applyNumberFormat="1" applyFont="1" applyFill="1" applyBorder="1"/>
    <xf numFmtId="164" fontId="24" fillId="16" borderId="24" xfId="0" applyNumberFormat="1" applyFont="1" applyFill="1" applyBorder="1"/>
    <xf numFmtId="0" fontId="24" fillId="12" borderId="0" xfId="0" applyFont="1" applyFill="1"/>
    <xf numFmtId="164" fontId="26" fillId="11" borderId="0" xfId="0" applyNumberFormat="1" applyFont="1" applyFill="1" applyAlignment="1">
      <alignment horizontal="center"/>
    </xf>
    <xf numFmtId="164" fontId="26" fillId="12" borderId="0" xfId="0" applyNumberFormat="1" applyFont="1" applyFill="1" applyAlignment="1">
      <alignment horizontal="center"/>
    </xf>
    <xf numFmtId="0" fontId="28" fillId="0" borderId="25" xfId="0" applyFont="1" applyBorder="1"/>
    <xf numFmtId="164" fontId="30" fillId="16" borderId="25" xfId="0" applyNumberFormat="1" applyFont="1" applyFill="1" applyBorder="1" applyAlignment="1">
      <alignment horizontal="center"/>
    </xf>
    <xf numFmtId="0" fontId="24" fillId="0" borderId="4" xfId="0" applyFont="1" applyBorder="1" applyAlignment="1">
      <alignment horizontal="center"/>
    </xf>
    <xf numFmtId="0" fontId="24" fillId="14" borderId="21" xfId="0" applyFont="1" applyFill="1" applyBorder="1" applyAlignment="1">
      <alignment horizontal="center"/>
    </xf>
    <xf numFmtId="0" fontId="24" fillId="17" borderId="0" xfId="0" applyFont="1" applyFill="1"/>
    <xf numFmtId="0" fontId="29" fillId="0" borderId="4" xfId="0" applyFont="1" applyBorder="1" applyAlignment="1">
      <alignment horizontal="center"/>
    </xf>
    <xf numFmtId="0" fontId="29" fillId="14" borderId="21" xfId="0" applyFont="1" applyFill="1" applyBorder="1" applyAlignment="1">
      <alignment horizontal="center"/>
    </xf>
    <xf numFmtId="1" fontId="30" fillId="0" borderId="21" xfId="0" applyNumberFormat="1" applyFont="1" applyBorder="1" applyAlignment="1">
      <alignment horizontal="center"/>
    </xf>
    <xf numFmtId="164" fontId="24" fillId="0" borderId="0" xfId="0" applyNumberFormat="1" applyFont="1"/>
    <xf numFmtId="9" fontId="24" fillId="0" borderId="25" xfId="0" applyNumberFormat="1" applyFont="1" applyBorder="1"/>
    <xf numFmtId="10" fontId="24" fillId="0" borderId="25" xfId="0" applyNumberFormat="1" applyFont="1" applyBorder="1"/>
    <xf numFmtId="164" fontId="24" fillId="0" borderId="25" xfId="0" applyNumberFormat="1" applyFont="1" applyBorder="1"/>
    <xf numFmtId="0" fontId="32" fillId="14" borderId="21" xfId="0" applyFont="1" applyFill="1" applyBorder="1" applyAlignment="1">
      <alignment horizontal="center"/>
    </xf>
    <xf numFmtId="9" fontId="2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no/" TargetMode="External"/><Relationship Id="rId2" Type="http://schemas.openxmlformats.org/officeDocument/2006/relationships/hyperlink" Target="http://s.no/" TargetMode="External"/><Relationship Id="rId1" Type="http://schemas.openxmlformats.org/officeDocument/2006/relationships/hyperlink" Target="http://s.no/"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defaultColWidth="12.6640625" defaultRowHeight="15" customHeight="1" x14ac:dyDescent="0.25"/>
  <cols>
    <col min="1" max="1" width="10.109375" customWidth="1"/>
    <col min="2" max="2" width="19.44140625" customWidth="1"/>
    <col min="3" max="3" width="12.77734375" customWidth="1"/>
    <col min="4" max="4" width="106.33203125" customWidth="1"/>
    <col min="5" max="6" width="12.6640625" customWidth="1"/>
  </cols>
  <sheetData>
    <row r="1" spans="1:26" ht="15.75" customHeight="1" x14ac:dyDescent="0.4">
      <c r="A1" s="1"/>
      <c r="B1" s="1"/>
      <c r="C1" s="2"/>
      <c r="D1" s="2"/>
      <c r="E1" s="3"/>
      <c r="F1" s="3"/>
      <c r="G1" s="3"/>
      <c r="H1" s="3"/>
      <c r="I1" s="3"/>
      <c r="J1" s="3"/>
      <c r="K1" s="3"/>
      <c r="L1" s="3"/>
      <c r="M1" s="3"/>
      <c r="N1" s="3"/>
      <c r="O1" s="3"/>
      <c r="P1" s="3"/>
      <c r="Q1" s="3"/>
      <c r="R1" s="3"/>
      <c r="S1" s="3"/>
      <c r="T1" s="3"/>
      <c r="U1" s="3"/>
      <c r="V1" s="3"/>
      <c r="W1" s="3"/>
      <c r="X1" s="3"/>
      <c r="Y1" s="3"/>
      <c r="Z1" s="3"/>
    </row>
    <row r="2" spans="1:26" ht="15.75" customHeight="1" x14ac:dyDescent="0.4">
      <c r="A2" s="235" t="s">
        <v>0</v>
      </c>
      <c r="B2" s="236"/>
      <c r="C2" s="236"/>
      <c r="D2" s="237"/>
    </row>
    <row r="3" spans="1:26" ht="15.75" customHeight="1" x14ac:dyDescent="0.25">
      <c r="C3" s="4"/>
      <c r="D3" s="4"/>
    </row>
    <row r="4" spans="1:26" ht="15.75" customHeight="1" x14ac:dyDescent="0.25">
      <c r="C4" s="4"/>
      <c r="D4" s="4"/>
    </row>
    <row r="5" spans="1:26" ht="15.75" customHeight="1" x14ac:dyDescent="0.3">
      <c r="A5" s="5" t="s">
        <v>1</v>
      </c>
      <c r="B5" s="5" t="s">
        <v>2</v>
      </c>
      <c r="C5" s="6" t="s">
        <v>3</v>
      </c>
      <c r="D5" s="6" t="s">
        <v>4</v>
      </c>
    </row>
    <row r="6" spans="1:26" ht="15.75" customHeight="1" x14ac:dyDescent="0.3">
      <c r="A6" s="7" t="s">
        <v>5</v>
      </c>
      <c r="B6" s="8" t="s">
        <v>6</v>
      </c>
      <c r="C6" s="9"/>
      <c r="D6" s="9"/>
    </row>
    <row r="7" spans="1:26" ht="15.75" customHeight="1" x14ac:dyDescent="0.3">
      <c r="A7" s="7">
        <v>1</v>
      </c>
      <c r="B7" s="10" t="s">
        <v>7</v>
      </c>
      <c r="C7" s="7">
        <v>0.3</v>
      </c>
      <c r="D7" s="11" t="s">
        <v>8</v>
      </c>
    </row>
    <row r="8" spans="1:26" ht="15.75" customHeight="1" x14ac:dyDescent="0.3">
      <c r="A8" s="7">
        <v>2</v>
      </c>
      <c r="B8" s="10" t="s">
        <v>9</v>
      </c>
      <c r="C8" s="7">
        <v>0.5</v>
      </c>
      <c r="D8" s="12" t="s">
        <v>10</v>
      </c>
    </row>
    <row r="9" spans="1:26" ht="15.75" customHeight="1" x14ac:dyDescent="0.3">
      <c r="A9" s="7">
        <v>3</v>
      </c>
      <c r="B9" s="10" t="s">
        <v>11</v>
      </c>
      <c r="C9" s="7">
        <v>0.1</v>
      </c>
      <c r="D9" s="12" t="s">
        <v>12</v>
      </c>
    </row>
    <row r="10" spans="1:26" ht="15.75" customHeight="1" x14ac:dyDescent="0.3">
      <c r="A10" s="7"/>
      <c r="B10" s="10"/>
      <c r="C10" s="7"/>
      <c r="D10" s="12"/>
    </row>
    <row r="11" spans="1:26" ht="15.75" customHeight="1" x14ac:dyDescent="0.3">
      <c r="A11" s="7" t="s">
        <v>13</v>
      </c>
      <c r="B11" s="8" t="s">
        <v>14</v>
      </c>
      <c r="C11" s="7"/>
      <c r="D11" s="12"/>
    </row>
    <row r="12" spans="1:26" ht="15.75" customHeight="1" x14ac:dyDescent="0.3">
      <c r="A12" s="7">
        <v>4</v>
      </c>
      <c r="B12" s="10" t="s">
        <v>15</v>
      </c>
      <c r="C12" s="7">
        <v>0.1</v>
      </c>
      <c r="D12" s="12" t="s">
        <v>16</v>
      </c>
    </row>
    <row r="13" spans="1:26" ht="15.75" customHeight="1" x14ac:dyDescent="0.25">
      <c r="C13" s="4"/>
      <c r="D13" s="4"/>
    </row>
    <row r="14" spans="1:26" ht="15.75" customHeight="1" x14ac:dyDescent="0.4">
      <c r="A14" s="235" t="s">
        <v>17</v>
      </c>
      <c r="B14" s="236"/>
      <c r="C14" s="236"/>
      <c r="D14" s="237"/>
    </row>
    <row r="15" spans="1:26" ht="15.75" customHeight="1" x14ac:dyDescent="0.25">
      <c r="C15" s="4"/>
      <c r="D15" s="4"/>
    </row>
    <row r="16" spans="1:26" ht="15.75" customHeight="1" x14ac:dyDescent="0.3">
      <c r="A16" s="5" t="s">
        <v>1</v>
      </c>
      <c r="B16" s="5" t="s">
        <v>2</v>
      </c>
      <c r="C16" s="6" t="s">
        <v>3</v>
      </c>
      <c r="D16" s="6" t="s">
        <v>4</v>
      </c>
    </row>
    <row r="17" spans="1:4" ht="15.75" customHeight="1" x14ac:dyDescent="0.3">
      <c r="A17" s="7" t="s">
        <v>5</v>
      </c>
      <c r="B17" s="8" t="s">
        <v>6</v>
      </c>
      <c r="C17" s="9"/>
      <c r="D17" s="9"/>
    </row>
    <row r="18" spans="1:4" ht="15.75" customHeight="1" x14ac:dyDescent="0.3">
      <c r="A18" s="7">
        <v>1</v>
      </c>
      <c r="B18" s="10" t="s">
        <v>7</v>
      </c>
      <c r="C18" s="7">
        <v>0.4</v>
      </c>
      <c r="D18" s="11" t="s">
        <v>8</v>
      </c>
    </row>
    <row r="19" spans="1:4" ht="15.75" customHeight="1" x14ac:dyDescent="0.3">
      <c r="A19" s="7">
        <v>2</v>
      </c>
      <c r="B19" s="10" t="s">
        <v>9</v>
      </c>
      <c r="C19" s="7">
        <v>0.4</v>
      </c>
      <c r="D19" s="12" t="s">
        <v>10</v>
      </c>
    </row>
    <row r="20" spans="1:4" ht="15.75" customHeight="1" x14ac:dyDescent="0.3">
      <c r="A20" s="7">
        <v>3</v>
      </c>
      <c r="B20" s="10" t="s">
        <v>11</v>
      </c>
      <c r="C20" s="7">
        <v>0.1</v>
      </c>
      <c r="D20" s="12" t="s">
        <v>12</v>
      </c>
    </row>
    <row r="21" spans="1:4" ht="15.75" customHeight="1" x14ac:dyDescent="0.3">
      <c r="A21" s="7"/>
      <c r="B21" s="10"/>
      <c r="C21" s="7"/>
      <c r="D21" s="12"/>
    </row>
    <row r="22" spans="1:4" ht="15.75" customHeight="1" x14ac:dyDescent="0.3">
      <c r="A22" s="7" t="s">
        <v>13</v>
      </c>
      <c r="B22" s="8" t="s">
        <v>14</v>
      </c>
      <c r="C22" s="7"/>
      <c r="D22" s="12"/>
    </row>
    <row r="23" spans="1:4" ht="15.75" customHeight="1" x14ac:dyDescent="0.3">
      <c r="A23" s="7">
        <v>4</v>
      </c>
      <c r="B23" s="10" t="s">
        <v>15</v>
      </c>
      <c r="C23" s="7">
        <v>0.1</v>
      </c>
      <c r="D23" s="12" t="s">
        <v>16</v>
      </c>
    </row>
    <row r="24" spans="1:4" ht="15.75" customHeight="1" x14ac:dyDescent="0.25">
      <c r="C24" s="4"/>
      <c r="D24" s="4"/>
    </row>
    <row r="25" spans="1:4" ht="15.75" customHeight="1" x14ac:dyDescent="0.4">
      <c r="A25" s="235" t="s">
        <v>18</v>
      </c>
      <c r="B25" s="236"/>
      <c r="C25" s="236"/>
      <c r="D25" s="237"/>
    </row>
    <row r="26" spans="1:4" ht="15.75" customHeight="1" x14ac:dyDescent="0.25">
      <c r="C26" s="4"/>
      <c r="D26" s="4"/>
    </row>
    <row r="27" spans="1:4" ht="15.75" customHeight="1" x14ac:dyDescent="0.3">
      <c r="A27" s="5" t="s">
        <v>1</v>
      </c>
      <c r="B27" s="5" t="s">
        <v>2</v>
      </c>
      <c r="C27" s="6" t="s">
        <v>3</v>
      </c>
      <c r="D27" s="6" t="s">
        <v>4</v>
      </c>
    </row>
    <row r="28" spans="1:4" ht="15.75" customHeight="1" x14ac:dyDescent="0.3">
      <c r="A28" s="13" t="s">
        <v>5</v>
      </c>
      <c r="B28" s="14" t="s">
        <v>6</v>
      </c>
      <c r="C28" s="9"/>
      <c r="D28" s="9"/>
    </row>
    <row r="29" spans="1:4" ht="15.75" customHeight="1" x14ac:dyDescent="0.3">
      <c r="A29" s="13">
        <v>1</v>
      </c>
      <c r="B29" s="15" t="s">
        <v>7</v>
      </c>
      <c r="C29" s="13">
        <v>0.35</v>
      </c>
      <c r="D29" s="11" t="s">
        <v>8</v>
      </c>
    </row>
    <row r="30" spans="1:4" ht="15.75" customHeight="1" x14ac:dyDescent="0.3">
      <c r="A30" s="13">
        <v>2</v>
      </c>
      <c r="B30" s="15" t="s">
        <v>9</v>
      </c>
      <c r="C30" s="13">
        <v>0.4</v>
      </c>
      <c r="D30" s="12" t="s">
        <v>10</v>
      </c>
    </row>
    <row r="31" spans="1:4" ht="15.75" customHeight="1" x14ac:dyDescent="0.3">
      <c r="A31" s="13">
        <v>3</v>
      </c>
      <c r="B31" s="15" t="s">
        <v>11</v>
      </c>
      <c r="C31" s="13">
        <v>0.05</v>
      </c>
      <c r="D31" s="12" t="s">
        <v>12</v>
      </c>
    </row>
    <row r="32" spans="1:4" ht="15.75" customHeight="1" x14ac:dyDescent="0.3">
      <c r="A32" s="13"/>
      <c r="B32" s="15"/>
      <c r="C32" s="13"/>
      <c r="D32" s="12"/>
    </row>
    <row r="33" spans="1:9" ht="15.75" customHeight="1" x14ac:dyDescent="0.3">
      <c r="A33" s="13" t="s">
        <v>13</v>
      </c>
      <c r="B33" s="14" t="s">
        <v>14</v>
      </c>
      <c r="C33" s="13"/>
      <c r="D33" s="12"/>
    </row>
    <row r="34" spans="1:9" ht="15.75" customHeight="1" x14ac:dyDescent="0.3">
      <c r="A34" s="13">
        <v>4</v>
      </c>
      <c r="B34" s="15" t="s">
        <v>15</v>
      </c>
      <c r="C34" s="13">
        <v>0.05</v>
      </c>
      <c r="D34" s="12" t="s">
        <v>16</v>
      </c>
    </row>
    <row r="35" spans="1:9" ht="15.75" customHeight="1" x14ac:dyDescent="0.3">
      <c r="A35" s="13">
        <v>5</v>
      </c>
      <c r="B35" s="16" t="s">
        <v>19</v>
      </c>
      <c r="C35" s="7">
        <v>0.15</v>
      </c>
      <c r="D35" s="12" t="s">
        <v>20</v>
      </c>
    </row>
    <row r="36" spans="1:9" ht="15.75" customHeight="1" x14ac:dyDescent="0.25">
      <c r="C36" s="4"/>
      <c r="D36" s="4"/>
    </row>
    <row r="37" spans="1:9" ht="15.75" customHeight="1" x14ac:dyDescent="0.4">
      <c r="A37" s="235" t="s">
        <v>21</v>
      </c>
      <c r="B37" s="236"/>
      <c r="C37" s="236"/>
      <c r="D37" s="237"/>
    </row>
    <row r="38" spans="1:9" ht="15.75" customHeight="1" x14ac:dyDescent="0.25">
      <c r="C38" s="4"/>
      <c r="D38" s="4"/>
    </row>
    <row r="39" spans="1:9" ht="15.75" customHeight="1" x14ac:dyDescent="0.3">
      <c r="A39" s="5" t="s">
        <v>1</v>
      </c>
      <c r="B39" s="5" t="s">
        <v>2</v>
      </c>
      <c r="C39" s="6" t="s">
        <v>3</v>
      </c>
      <c r="D39" s="6" t="s">
        <v>4</v>
      </c>
      <c r="E39" s="17"/>
      <c r="F39" s="17"/>
      <c r="G39" s="17"/>
      <c r="H39" s="17"/>
      <c r="I39" s="18"/>
    </row>
    <row r="40" spans="1:9" ht="15.75" customHeight="1" x14ac:dyDescent="0.3">
      <c r="A40" s="7" t="s">
        <v>5</v>
      </c>
      <c r="B40" s="8" t="s">
        <v>6</v>
      </c>
      <c r="C40" s="19"/>
      <c r="D40" s="19"/>
      <c r="E40" s="17"/>
      <c r="F40" s="17"/>
      <c r="G40" s="17"/>
      <c r="H40" s="17"/>
      <c r="I40" s="18"/>
    </row>
    <row r="41" spans="1:9" ht="15.75" customHeight="1" x14ac:dyDescent="0.3">
      <c r="A41" s="7">
        <v>1</v>
      </c>
      <c r="B41" s="10" t="s">
        <v>7</v>
      </c>
      <c r="C41" s="7">
        <v>0.3</v>
      </c>
      <c r="D41" s="20" t="s">
        <v>8</v>
      </c>
      <c r="E41" s="17"/>
      <c r="F41" s="17"/>
      <c r="G41" s="17"/>
      <c r="H41" s="17"/>
      <c r="I41" s="18"/>
    </row>
    <row r="42" spans="1:9" ht="15.75" customHeight="1" x14ac:dyDescent="0.3">
      <c r="A42" s="7">
        <v>2</v>
      </c>
      <c r="B42" s="10" t="s">
        <v>9</v>
      </c>
      <c r="C42" s="7">
        <v>0.4</v>
      </c>
      <c r="D42" s="16" t="s">
        <v>22</v>
      </c>
      <c r="E42" s="17"/>
      <c r="F42" s="17"/>
      <c r="G42" s="17"/>
      <c r="H42" s="17"/>
      <c r="I42" s="18"/>
    </row>
    <row r="43" spans="1:9" ht="15.75" customHeight="1" x14ac:dyDescent="0.3">
      <c r="A43" s="7">
        <v>3</v>
      </c>
      <c r="B43" s="10" t="s">
        <v>11</v>
      </c>
      <c r="C43" s="7">
        <v>0.05</v>
      </c>
      <c r="D43" s="16" t="s">
        <v>12</v>
      </c>
      <c r="E43" s="17"/>
      <c r="F43" s="17"/>
      <c r="G43" s="17"/>
      <c r="H43" s="17"/>
      <c r="I43" s="18"/>
    </row>
    <row r="44" spans="1:9" ht="15.75" customHeight="1" x14ac:dyDescent="0.3">
      <c r="A44" s="7"/>
      <c r="B44" s="10"/>
      <c r="C44" s="7"/>
      <c r="D44" s="16"/>
      <c r="E44" s="17"/>
      <c r="F44" s="17"/>
      <c r="G44" s="17"/>
      <c r="H44" s="17"/>
      <c r="I44" s="18"/>
    </row>
    <row r="45" spans="1:9" ht="15.75" customHeight="1" x14ac:dyDescent="0.3">
      <c r="A45" s="7" t="s">
        <v>13</v>
      </c>
      <c r="B45" s="8" t="s">
        <v>14</v>
      </c>
      <c r="C45" s="7"/>
      <c r="D45" s="16"/>
      <c r="E45" s="17"/>
      <c r="F45" s="17"/>
      <c r="G45" s="17"/>
      <c r="H45" s="17"/>
      <c r="I45" s="18"/>
    </row>
    <row r="46" spans="1:9" ht="15.75" customHeight="1" x14ac:dyDescent="0.3">
      <c r="A46" s="7">
        <v>4</v>
      </c>
      <c r="B46" s="10" t="s">
        <v>15</v>
      </c>
      <c r="C46" s="7">
        <v>0.05</v>
      </c>
      <c r="D46" s="16" t="s">
        <v>16</v>
      </c>
      <c r="E46" s="17"/>
      <c r="F46" s="17"/>
      <c r="G46" s="17"/>
      <c r="H46" s="17"/>
      <c r="I46" s="18"/>
    </row>
    <row r="47" spans="1:9" ht="15.75" customHeight="1" x14ac:dyDescent="0.3">
      <c r="A47" s="7">
        <v>5</v>
      </c>
      <c r="B47" s="16" t="s">
        <v>19</v>
      </c>
      <c r="C47" s="7">
        <v>0.2</v>
      </c>
      <c r="D47" s="12" t="s">
        <v>23</v>
      </c>
      <c r="E47" s="17"/>
      <c r="F47" s="17"/>
      <c r="G47" s="17"/>
      <c r="H47" s="17"/>
      <c r="I47" s="18"/>
    </row>
    <row r="48" spans="1:9" ht="15.75" customHeight="1" x14ac:dyDescent="0.25">
      <c r="C48" s="4"/>
      <c r="D48" s="4"/>
    </row>
    <row r="49" spans="1:9" ht="15.75" customHeight="1" x14ac:dyDescent="0.25">
      <c r="C49" s="4"/>
      <c r="D49" s="4"/>
    </row>
    <row r="50" spans="1:9" ht="15.75" customHeight="1" x14ac:dyDescent="0.4">
      <c r="A50" s="235" t="s">
        <v>24</v>
      </c>
      <c r="B50" s="236"/>
      <c r="C50" s="236"/>
      <c r="D50" s="237"/>
    </row>
    <row r="51" spans="1:9" ht="15.75" customHeight="1" x14ac:dyDescent="0.25">
      <c r="C51" s="4"/>
      <c r="D51" s="4"/>
    </row>
    <row r="52" spans="1:9" ht="15.75" customHeight="1" x14ac:dyDescent="0.3">
      <c r="A52" s="5" t="s">
        <v>1</v>
      </c>
      <c r="B52" s="5" t="s">
        <v>2</v>
      </c>
      <c r="C52" s="6" t="s">
        <v>3</v>
      </c>
      <c r="D52" s="6" t="s">
        <v>4</v>
      </c>
      <c r="E52" s="17"/>
      <c r="F52" s="17"/>
      <c r="G52" s="17"/>
      <c r="H52" s="17"/>
      <c r="I52" s="18"/>
    </row>
    <row r="53" spans="1:9" ht="15.75" customHeight="1" x14ac:dyDescent="0.3">
      <c r="A53" s="7" t="s">
        <v>5</v>
      </c>
      <c r="B53" s="8" t="s">
        <v>6</v>
      </c>
      <c r="C53" s="19"/>
      <c r="D53" s="19"/>
      <c r="E53" s="17"/>
      <c r="F53" s="17"/>
      <c r="G53" s="17"/>
      <c r="H53" s="17"/>
      <c r="I53" s="18"/>
    </row>
    <row r="54" spans="1:9" ht="15.75" customHeight="1" x14ac:dyDescent="0.3">
      <c r="A54" s="7">
        <v>1</v>
      </c>
      <c r="B54" s="10" t="s">
        <v>25</v>
      </c>
      <c r="C54" s="21">
        <v>0.2</v>
      </c>
      <c r="D54" s="20" t="s">
        <v>8</v>
      </c>
      <c r="E54" s="17"/>
      <c r="F54" s="17"/>
      <c r="G54" s="17"/>
      <c r="H54" s="17"/>
      <c r="I54" s="18"/>
    </row>
    <row r="55" spans="1:9" ht="15.75" customHeight="1" x14ac:dyDescent="0.3">
      <c r="A55" s="7">
        <v>2</v>
      </c>
      <c r="B55" s="10" t="s">
        <v>26</v>
      </c>
      <c r="C55" s="7">
        <v>0.4</v>
      </c>
      <c r="D55" s="16" t="s">
        <v>27</v>
      </c>
      <c r="E55" s="17"/>
      <c r="F55" s="17"/>
      <c r="G55" s="17"/>
      <c r="H55" s="17"/>
      <c r="I55" s="18"/>
    </row>
    <row r="56" spans="1:9" ht="15.75" customHeight="1" x14ac:dyDescent="0.3">
      <c r="A56" s="7">
        <v>3</v>
      </c>
      <c r="B56" s="10" t="s">
        <v>11</v>
      </c>
      <c r="C56" s="7">
        <v>0.05</v>
      </c>
      <c r="D56" s="16" t="s">
        <v>12</v>
      </c>
      <c r="E56" s="17"/>
      <c r="F56" s="17"/>
      <c r="G56" s="17"/>
      <c r="H56" s="17"/>
      <c r="I56" s="18"/>
    </row>
    <row r="57" spans="1:9" ht="15.75" customHeight="1" x14ac:dyDescent="0.3">
      <c r="A57" s="7"/>
      <c r="B57" s="10"/>
      <c r="C57" s="21"/>
      <c r="D57" s="16"/>
      <c r="E57" s="17"/>
      <c r="F57" s="17"/>
      <c r="G57" s="17"/>
      <c r="H57" s="17"/>
      <c r="I57" s="18"/>
    </row>
    <row r="58" spans="1:9" ht="15.75" customHeight="1" x14ac:dyDescent="0.3">
      <c r="A58" s="7" t="s">
        <v>13</v>
      </c>
      <c r="B58" s="8" t="s">
        <v>14</v>
      </c>
      <c r="C58" s="21"/>
      <c r="D58" s="16"/>
      <c r="E58" s="17"/>
      <c r="F58" s="17"/>
      <c r="G58" s="17"/>
      <c r="H58" s="17"/>
      <c r="I58" s="18"/>
    </row>
    <row r="59" spans="1:9" ht="15.75" customHeight="1" x14ac:dyDescent="0.3">
      <c r="A59" s="7">
        <v>4</v>
      </c>
      <c r="B59" s="10" t="s">
        <v>15</v>
      </c>
      <c r="C59" s="7">
        <v>0.05</v>
      </c>
      <c r="D59" s="16" t="s">
        <v>16</v>
      </c>
      <c r="E59" s="17"/>
      <c r="F59" s="17"/>
      <c r="G59" s="17"/>
      <c r="H59" s="17"/>
      <c r="I59" s="18"/>
    </row>
    <row r="60" spans="1:9" ht="15.75" customHeight="1" x14ac:dyDescent="0.3">
      <c r="A60" s="7">
        <v>5</v>
      </c>
      <c r="B60" s="16" t="s">
        <v>19</v>
      </c>
      <c r="C60" s="21">
        <v>0.3</v>
      </c>
      <c r="D60" s="12" t="s">
        <v>28</v>
      </c>
      <c r="E60" s="17"/>
      <c r="F60" s="17"/>
      <c r="G60" s="17"/>
      <c r="H60" s="17"/>
      <c r="I60" s="18"/>
    </row>
    <row r="61" spans="1:9" ht="15.75" customHeight="1" x14ac:dyDescent="0.25">
      <c r="C61" s="4"/>
      <c r="D61" s="4"/>
    </row>
    <row r="62" spans="1:9" ht="15.75" customHeight="1" x14ac:dyDescent="0.25">
      <c r="C62" s="4"/>
      <c r="D62" s="4"/>
    </row>
    <row r="63" spans="1:9" ht="15.75" customHeight="1" x14ac:dyDescent="0.25">
      <c r="C63" s="4"/>
      <c r="D63" s="4"/>
    </row>
    <row r="64" spans="1:9" ht="15.75" customHeight="1" x14ac:dyDescent="0.25">
      <c r="C64" s="4"/>
      <c r="D64" s="4"/>
    </row>
    <row r="65" spans="3:4" ht="15.75" customHeight="1" x14ac:dyDescent="0.25">
      <c r="C65" s="4"/>
      <c r="D65" s="4"/>
    </row>
    <row r="66" spans="3:4" ht="15.75" customHeight="1" x14ac:dyDescent="0.25">
      <c r="C66" s="4"/>
      <c r="D66" s="4"/>
    </row>
    <row r="67" spans="3:4" ht="15.75" customHeight="1" x14ac:dyDescent="0.25">
      <c r="C67" s="4"/>
      <c r="D67" s="4"/>
    </row>
    <row r="68" spans="3:4" ht="15.75" customHeight="1" x14ac:dyDescent="0.25">
      <c r="C68" s="4"/>
      <c r="D68" s="4"/>
    </row>
    <row r="69" spans="3:4" ht="15.75" customHeight="1" x14ac:dyDescent="0.25">
      <c r="C69" s="4"/>
      <c r="D69" s="4"/>
    </row>
    <row r="70" spans="3:4" ht="15.75" customHeight="1" x14ac:dyDescent="0.25">
      <c r="C70" s="4"/>
      <c r="D70" s="4"/>
    </row>
    <row r="71" spans="3:4" ht="15.75" customHeight="1" x14ac:dyDescent="0.25">
      <c r="C71" s="4"/>
      <c r="D71" s="4"/>
    </row>
    <row r="72" spans="3:4" ht="15.75" customHeight="1" x14ac:dyDescent="0.25">
      <c r="C72" s="4"/>
      <c r="D72" s="4"/>
    </row>
    <row r="73" spans="3:4" ht="15.75" customHeight="1" x14ac:dyDescent="0.25">
      <c r="C73" s="4"/>
      <c r="D73" s="4"/>
    </row>
    <row r="74" spans="3:4" ht="15.75" customHeight="1" x14ac:dyDescent="0.25">
      <c r="C74" s="4"/>
      <c r="D74" s="4"/>
    </row>
    <row r="75" spans="3:4" ht="15.75" customHeight="1" x14ac:dyDescent="0.25">
      <c r="C75" s="4"/>
      <c r="D75" s="4"/>
    </row>
    <row r="76" spans="3:4" ht="15.75" customHeight="1" x14ac:dyDescent="0.25">
      <c r="C76" s="4"/>
      <c r="D76" s="4"/>
    </row>
    <row r="77" spans="3:4" ht="15.75" customHeight="1" x14ac:dyDescent="0.25">
      <c r="C77" s="4"/>
      <c r="D77" s="4"/>
    </row>
    <row r="78" spans="3:4" ht="15.75" customHeight="1" x14ac:dyDescent="0.25">
      <c r="C78" s="4"/>
      <c r="D78" s="4"/>
    </row>
    <row r="79" spans="3:4" ht="15.75" customHeight="1" x14ac:dyDescent="0.25">
      <c r="C79" s="4"/>
      <c r="D79" s="4"/>
    </row>
    <row r="80" spans="3:4" ht="15.75" customHeight="1" x14ac:dyDescent="0.25">
      <c r="C80" s="4"/>
      <c r="D80" s="4"/>
    </row>
    <row r="81" spans="3:4" ht="15.75" customHeight="1" x14ac:dyDescent="0.25">
      <c r="C81" s="4"/>
      <c r="D81" s="4"/>
    </row>
    <row r="82" spans="3:4" ht="15.75" customHeight="1" x14ac:dyDescent="0.25">
      <c r="C82" s="4"/>
      <c r="D82" s="4"/>
    </row>
    <row r="83" spans="3:4" ht="15.75" customHeight="1" x14ac:dyDescent="0.25">
      <c r="C83" s="4"/>
      <c r="D83" s="4"/>
    </row>
    <row r="84" spans="3:4" ht="15.75" customHeight="1" x14ac:dyDescent="0.25">
      <c r="C84" s="4"/>
      <c r="D84" s="4"/>
    </row>
    <row r="85" spans="3:4" ht="15.75" customHeight="1" x14ac:dyDescent="0.25">
      <c r="C85" s="4"/>
      <c r="D85" s="4"/>
    </row>
    <row r="86" spans="3:4" ht="15.75" customHeight="1" x14ac:dyDescent="0.25">
      <c r="C86" s="4"/>
      <c r="D86" s="4"/>
    </row>
    <row r="87" spans="3:4" ht="15.75" customHeight="1" x14ac:dyDescent="0.25">
      <c r="C87" s="4"/>
      <c r="D87" s="4"/>
    </row>
    <row r="88" spans="3:4" ht="15.75" customHeight="1" x14ac:dyDescent="0.25">
      <c r="C88" s="4"/>
      <c r="D88" s="4"/>
    </row>
    <row r="89" spans="3:4" ht="15.75" customHeight="1" x14ac:dyDescent="0.25">
      <c r="C89" s="4"/>
      <c r="D89" s="4"/>
    </row>
    <row r="90" spans="3:4" ht="15.75" customHeight="1" x14ac:dyDescent="0.25">
      <c r="C90" s="4"/>
      <c r="D90" s="4"/>
    </row>
    <row r="91" spans="3:4" ht="15.75" customHeight="1" x14ac:dyDescent="0.25">
      <c r="C91" s="4"/>
      <c r="D91" s="4"/>
    </row>
    <row r="92" spans="3:4" ht="15.75" customHeight="1" x14ac:dyDescent="0.25">
      <c r="C92" s="4"/>
      <c r="D92" s="4"/>
    </row>
    <row r="93" spans="3:4" ht="15.75" customHeight="1" x14ac:dyDescent="0.25">
      <c r="C93" s="4"/>
      <c r="D93" s="4"/>
    </row>
    <row r="94" spans="3:4" ht="15.75" customHeight="1" x14ac:dyDescent="0.25">
      <c r="C94" s="4"/>
      <c r="D94" s="4"/>
    </row>
    <row r="95" spans="3:4" ht="15.75" customHeight="1" x14ac:dyDescent="0.25">
      <c r="C95" s="4"/>
      <c r="D95" s="4"/>
    </row>
    <row r="96" spans="3:4" ht="15.75" customHeight="1" x14ac:dyDescent="0.25">
      <c r="C96" s="4"/>
      <c r="D96" s="4"/>
    </row>
    <row r="97" spans="3:4" ht="15.75" customHeight="1" x14ac:dyDescent="0.25">
      <c r="C97" s="4"/>
      <c r="D97" s="4"/>
    </row>
    <row r="98" spans="3:4" ht="15.75" customHeight="1" x14ac:dyDescent="0.25">
      <c r="C98" s="4"/>
      <c r="D98" s="4"/>
    </row>
    <row r="99" spans="3:4" ht="15.75" customHeight="1" x14ac:dyDescent="0.25">
      <c r="C99" s="4"/>
      <c r="D99" s="4"/>
    </row>
    <row r="100" spans="3:4" ht="15.75" customHeight="1" x14ac:dyDescent="0.25">
      <c r="C100" s="4"/>
      <c r="D100" s="4"/>
    </row>
    <row r="101" spans="3:4" ht="15.75" customHeight="1" x14ac:dyDescent="0.25">
      <c r="C101" s="4"/>
      <c r="D101" s="4"/>
    </row>
    <row r="102" spans="3:4" ht="15.75" customHeight="1" x14ac:dyDescent="0.25">
      <c r="C102" s="4"/>
      <c r="D102" s="4"/>
    </row>
    <row r="103" spans="3:4" ht="15.75" customHeight="1" x14ac:dyDescent="0.25">
      <c r="C103" s="4"/>
      <c r="D103" s="4"/>
    </row>
    <row r="104" spans="3:4" ht="15.75" customHeight="1" x14ac:dyDescent="0.25">
      <c r="C104" s="4"/>
      <c r="D104" s="4"/>
    </row>
    <row r="105" spans="3:4" ht="15.75" customHeight="1" x14ac:dyDescent="0.25">
      <c r="C105" s="4"/>
      <c r="D105" s="4"/>
    </row>
    <row r="106" spans="3:4" ht="15.75" customHeight="1" x14ac:dyDescent="0.25">
      <c r="C106" s="4"/>
      <c r="D106" s="4"/>
    </row>
    <row r="107" spans="3:4" ht="15.75" customHeight="1" x14ac:dyDescent="0.25">
      <c r="C107" s="4"/>
      <c r="D107" s="4"/>
    </row>
    <row r="108" spans="3:4" ht="15.75" customHeight="1" x14ac:dyDescent="0.25">
      <c r="C108" s="4"/>
      <c r="D108" s="4"/>
    </row>
    <row r="109" spans="3:4" ht="15.75" customHeight="1" x14ac:dyDescent="0.25">
      <c r="C109" s="4"/>
      <c r="D109" s="4"/>
    </row>
    <row r="110" spans="3:4" ht="15.75" customHeight="1" x14ac:dyDescent="0.25">
      <c r="C110" s="4"/>
      <c r="D110" s="4"/>
    </row>
    <row r="111" spans="3:4" ht="15.75" customHeight="1" x14ac:dyDescent="0.25">
      <c r="C111" s="4"/>
      <c r="D111" s="4"/>
    </row>
    <row r="112" spans="3:4" ht="15.75" customHeight="1" x14ac:dyDescent="0.25">
      <c r="C112" s="4"/>
      <c r="D112" s="4"/>
    </row>
    <row r="113" spans="3:4" ht="15.75" customHeight="1" x14ac:dyDescent="0.25">
      <c r="C113" s="4"/>
      <c r="D113" s="4"/>
    </row>
    <row r="114" spans="3:4" ht="15.75" customHeight="1" x14ac:dyDescent="0.25">
      <c r="C114" s="4"/>
      <c r="D114" s="4"/>
    </row>
    <row r="115" spans="3:4" ht="15.75" customHeight="1" x14ac:dyDescent="0.25">
      <c r="C115" s="4"/>
      <c r="D115" s="4"/>
    </row>
    <row r="116" spans="3:4" ht="15.75" customHeight="1" x14ac:dyDescent="0.25">
      <c r="C116" s="4"/>
      <c r="D116" s="4"/>
    </row>
    <row r="117" spans="3:4" ht="15.75" customHeight="1" x14ac:dyDescent="0.25">
      <c r="C117" s="4"/>
      <c r="D117" s="4"/>
    </row>
    <row r="118" spans="3:4" ht="15.75" customHeight="1" x14ac:dyDescent="0.25">
      <c r="C118" s="4"/>
      <c r="D118" s="4"/>
    </row>
    <row r="119" spans="3:4" ht="15.75" customHeight="1" x14ac:dyDescent="0.25">
      <c r="C119" s="4"/>
      <c r="D119" s="4"/>
    </row>
    <row r="120" spans="3:4" ht="15.75" customHeight="1" x14ac:dyDescent="0.25">
      <c r="C120" s="4"/>
      <c r="D120" s="4"/>
    </row>
    <row r="121" spans="3:4" ht="15.75" customHeight="1" x14ac:dyDescent="0.25">
      <c r="C121" s="4"/>
      <c r="D121" s="4"/>
    </row>
    <row r="122" spans="3:4" ht="15.75" customHeight="1" x14ac:dyDescent="0.25">
      <c r="C122" s="4"/>
      <c r="D122" s="4"/>
    </row>
    <row r="123" spans="3:4" ht="15.75" customHeight="1" x14ac:dyDescent="0.25">
      <c r="C123" s="4"/>
      <c r="D123" s="4"/>
    </row>
    <row r="124" spans="3:4" ht="15.75" customHeight="1" x14ac:dyDescent="0.25">
      <c r="C124" s="4"/>
      <c r="D124" s="4"/>
    </row>
    <row r="125" spans="3:4" ht="15.75" customHeight="1" x14ac:dyDescent="0.25">
      <c r="C125" s="4"/>
      <c r="D125" s="4"/>
    </row>
    <row r="126" spans="3:4" ht="15.75" customHeight="1" x14ac:dyDescent="0.25">
      <c r="C126" s="4"/>
      <c r="D126" s="4"/>
    </row>
    <row r="127" spans="3:4" ht="15.75" customHeight="1" x14ac:dyDescent="0.25">
      <c r="C127" s="4"/>
      <c r="D127" s="4"/>
    </row>
    <row r="128" spans="3:4" ht="15.75" customHeight="1" x14ac:dyDescent="0.25">
      <c r="C128" s="4"/>
      <c r="D128" s="4"/>
    </row>
    <row r="129" spans="3:4" ht="15.75" customHeight="1" x14ac:dyDescent="0.25">
      <c r="C129" s="4"/>
      <c r="D129" s="4"/>
    </row>
    <row r="130" spans="3:4" ht="15.75" customHeight="1" x14ac:dyDescent="0.25">
      <c r="C130" s="4"/>
      <c r="D130" s="4"/>
    </row>
    <row r="131" spans="3:4" ht="15.75" customHeight="1" x14ac:dyDescent="0.25">
      <c r="C131" s="4"/>
      <c r="D131" s="4"/>
    </row>
    <row r="132" spans="3:4" ht="15.75" customHeight="1" x14ac:dyDescent="0.25">
      <c r="C132" s="4"/>
      <c r="D132" s="4"/>
    </row>
    <row r="133" spans="3:4" ht="15.75" customHeight="1" x14ac:dyDescent="0.25">
      <c r="C133" s="4"/>
      <c r="D133" s="4"/>
    </row>
    <row r="134" spans="3:4" ht="15.75" customHeight="1" x14ac:dyDescent="0.25">
      <c r="C134" s="4"/>
      <c r="D134" s="4"/>
    </row>
    <row r="135" spans="3:4" ht="15.75" customHeight="1" x14ac:dyDescent="0.25">
      <c r="C135" s="4"/>
      <c r="D135" s="4"/>
    </row>
    <row r="136" spans="3:4" ht="15.75" customHeight="1" x14ac:dyDescent="0.25">
      <c r="C136" s="4"/>
      <c r="D136" s="4"/>
    </row>
    <row r="137" spans="3:4" ht="15.75" customHeight="1" x14ac:dyDescent="0.25">
      <c r="C137" s="4"/>
      <c r="D137" s="4"/>
    </row>
    <row r="138" spans="3:4" ht="15.75" customHeight="1" x14ac:dyDescent="0.25">
      <c r="C138" s="4"/>
      <c r="D138" s="4"/>
    </row>
    <row r="139" spans="3:4" ht="15.75" customHeight="1" x14ac:dyDescent="0.25">
      <c r="C139" s="4"/>
      <c r="D139" s="4"/>
    </row>
    <row r="140" spans="3:4" ht="15.75" customHeight="1" x14ac:dyDescent="0.25">
      <c r="C140" s="4"/>
      <c r="D140" s="4"/>
    </row>
    <row r="141" spans="3:4" ht="15.75" customHeight="1" x14ac:dyDescent="0.25">
      <c r="C141" s="4"/>
      <c r="D141" s="4"/>
    </row>
    <row r="142" spans="3:4" ht="15.75" customHeight="1" x14ac:dyDescent="0.25">
      <c r="C142" s="4"/>
      <c r="D142" s="4"/>
    </row>
    <row r="143" spans="3:4" ht="15.75" customHeight="1" x14ac:dyDescent="0.25">
      <c r="C143" s="4"/>
      <c r="D143" s="4"/>
    </row>
    <row r="144" spans="3:4" ht="15.75" customHeight="1" x14ac:dyDescent="0.25">
      <c r="C144" s="4"/>
      <c r="D144" s="4"/>
    </row>
    <row r="145" spans="3:4" ht="15.75" customHeight="1" x14ac:dyDescent="0.25">
      <c r="C145" s="4"/>
      <c r="D145" s="4"/>
    </row>
    <row r="146" spans="3:4" ht="15.75" customHeight="1" x14ac:dyDescent="0.25">
      <c r="C146" s="4"/>
      <c r="D146" s="4"/>
    </row>
    <row r="147" spans="3:4" ht="15.75" customHeight="1" x14ac:dyDescent="0.25">
      <c r="C147" s="4"/>
      <c r="D147" s="4"/>
    </row>
    <row r="148" spans="3:4" ht="15.75" customHeight="1" x14ac:dyDescent="0.25">
      <c r="C148" s="4"/>
      <c r="D148" s="4"/>
    </row>
    <row r="149" spans="3:4" ht="15.75" customHeight="1" x14ac:dyDescent="0.25">
      <c r="C149" s="4"/>
      <c r="D149" s="4"/>
    </row>
    <row r="150" spans="3:4" ht="15.75" customHeight="1" x14ac:dyDescent="0.25">
      <c r="C150" s="4"/>
      <c r="D150" s="4"/>
    </row>
    <row r="151" spans="3:4" ht="15.75" customHeight="1" x14ac:dyDescent="0.25">
      <c r="C151" s="4"/>
      <c r="D151" s="4"/>
    </row>
    <row r="152" spans="3:4" ht="15.75" customHeight="1" x14ac:dyDescent="0.25">
      <c r="C152" s="4"/>
      <c r="D152" s="4"/>
    </row>
    <row r="153" spans="3:4" ht="15.75" customHeight="1" x14ac:dyDescent="0.25">
      <c r="C153" s="4"/>
      <c r="D153" s="4"/>
    </row>
    <row r="154" spans="3:4" ht="15.75" customHeight="1" x14ac:dyDescent="0.25">
      <c r="C154" s="4"/>
      <c r="D154" s="4"/>
    </row>
    <row r="155" spans="3:4" ht="15.75" customHeight="1" x14ac:dyDescent="0.25">
      <c r="C155" s="4"/>
      <c r="D155" s="4"/>
    </row>
    <row r="156" spans="3:4" ht="15.75" customHeight="1" x14ac:dyDescent="0.25">
      <c r="C156" s="4"/>
      <c r="D156" s="4"/>
    </row>
    <row r="157" spans="3:4" ht="15.75" customHeight="1" x14ac:dyDescent="0.25">
      <c r="C157" s="4"/>
      <c r="D157" s="4"/>
    </row>
    <row r="158" spans="3:4" ht="15.75" customHeight="1" x14ac:dyDescent="0.25">
      <c r="C158" s="4"/>
      <c r="D158" s="4"/>
    </row>
    <row r="159" spans="3:4" ht="15.75" customHeight="1" x14ac:dyDescent="0.25">
      <c r="C159" s="4"/>
      <c r="D159" s="4"/>
    </row>
    <row r="160" spans="3:4" ht="15.75" customHeight="1" x14ac:dyDescent="0.25">
      <c r="C160" s="4"/>
      <c r="D160" s="4"/>
    </row>
    <row r="161" spans="3:4" ht="15.75" customHeight="1" x14ac:dyDescent="0.25">
      <c r="C161" s="4"/>
      <c r="D161" s="4"/>
    </row>
    <row r="162" spans="3:4" ht="15.75" customHeight="1" x14ac:dyDescent="0.25">
      <c r="C162" s="4"/>
      <c r="D162" s="4"/>
    </row>
    <row r="163" spans="3:4" ht="15.75" customHeight="1" x14ac:dyDescent="0.25">
      <c r="C163" s="4"/>
      <c r="D163" s="4"/>
    </row>
    <row r="164" spans="3:4" ht="15.75" customHeight="1" x14ac:dyDescent="0.25">
      <c r="C164" s="4"/>
      <c r="D164" s="4"/>
    </row>
    <row r="165" spans="3:4" ht="15.75" customHeight="1" x14ac:dyDescent="0.25">
      <c r="C165" s="4"/>
      <c r="D165" s="4"/>
    </row>
    <row r="166" spans="3:4" ht="15.75" customHeight="1" x14ac:dyDescent="0.25">
      <c r="C166" s="4"/>
      <c r="D166" s="4"/>
    </row>
    <row r="167" spans="3:4" ht="15.75" customHeight="1" x14ac:dyDescent="0.25">
      <c r="C167" s="4"/>
      <c r="D167" s="4"/>
    </row>
    <row r="168" spans="3:4" ht="15.75" customHeight="1" x14ac:dyDescent="0.25">
      <c r="C168" s="4"/>
      <c r="D168" s="4"/>
    </row>
    <row r="169" spans="3:4" ht="15.75" customHeight="1" x14ac:dyDescent="0.25">
      <c r="C169" s="4"/>
      <c r="D169" s="4"/>
    </row>
    <row r="170" spans="3:4" ht="15.75" customHeight="1" x14ac:dyDescent="0.25">
      <c r="C170" s="4"/>
      <c r="D170" s="4"/>
    </row>
    <row r="171" spans="3:4" ht="15.75" customHeight="1" x14ac:dyDescent="0.25">
      <c r="C171" s="4"/>
      <c r="D171" s="4"/>
    </row>
    <row r="172" spans="3:4" ht="15.75" customHeight="1" x14ac:dyDescent="0.25">
      <c r="C172" s="4"/>
      <c r="D172" s="4"/>
    </row>
    <row r="173" spans="3:4" ht="15.75" customHeight="1" x14ac:dyDescent="0.25">
      <c r="C173" s="4"/>
      <c r="D173" s="4"/>
    </row>
    <row r="174" spans="3:4" ht="15.75" customHeight="1" x14ac:dyDescent="0.25">
      <c r="C174" s="4"/>
      <c r="D174" s="4"/>
    </row>
    <row r="175" spans="3:4" ht="15.75" customHeight="1" x14ac:dyDescent="0.25">
      <c r="C175" s="4"/>
      <c r="D175" s="4"/>
    </row>
    <row r="176" spans="3:4" ht="15.75" customHeight="1" x14ac:dyDescent="0.25">
      <c r="C176" s="4"/>
      <c r="D176" s="4"/>
    </row>
    <row r="177" spans="3:4" ht="15.75" customHeight="1" x14ac:dyDescent="0.25">
      <c r="C177" s="4"/>
      <c r="D177" s="4"/>
    </row>
    <row r="178" spans="3:4" ht="15.75" customHeight="1" x14ac:dyDescent="0.25">
      <c r="C178" s="4"/>
      <c r="D178" s="4"/>
    </row>
    <row r="179" spans="3:4" ht="15.75" customHeight="1" x14ac:dyDescent="0.25">
      <c r="C179" s="4"/>
      <c r="D179" s="4"/>
    </row>
    <row r="180" spans="3:4" ht="15.75" customHeight="1" x14ac:dyDescent="0.25">
      <c r="C180" s="4"/>
      <c r="D180" s="4"/>
    </row>
    <row r="181" spans="3:4" ht="15.75" customHeight="1" x14ac:dyDescent="0.25">
      <c r="C181" s="4"/>
      <c r="D181" s="4"/>
    </row>
    <row r="182" spans="3:4" ht="15.75" customHeight="1" x14ac:dyDescent="0.25">
      <c r="C182" s="4"/>
      <c r="D182" s="4"/>
    </row>
    <row r="183" spans="3:4" ht="15.75" customHeight="1" x14ac:dyDescent="0.25">
      <c r="C183" s="4"/>
      <c r="D183" s="4"/>
    </row>
    <row r="184" spans="3:4" ht="15.75" customHeight="1" x14ac:dyDescent="0.25">
      <c r="C184" s="4"/>
      <c r="D184" s="4"/>
    </row>
    <row r="185" spans="3:4" ht="15.75" customHeight="1" x14ac:dyDescent="0.25">
      <c r="C185" s="4"/>
      <c r="D185" s="4"/>
    </row>
    <row r="186" spans="3:4" ht="15.75" customHeight="1" x14ac:dyDescent="0.25">
      <c r="C186" s="4"/>
      <c r="D186" s="4"/>
    </row>
    <row r="187" spans="3:4" ht="15.75" customHeight="1" x14ac:dyDescent="0.25">
      <c r="C187" s="4"/>
      <c r="D187" s="4"/>
    </row>
    <row r="188" spans="3:4" ht="15.75" customHeight="1" x14ac:dyDescent="0.25">
      <c r="C188" s="4"/>
      <c r="D188" s="4"/>
    </row>
    <row r="189" spans="3:4" ht="15.75" customHeight="1" x14ac:dyDescent="0.25">
      <c r="C189" s="4"/>
      <c r="D189" s="4"/>
    </row>
    <row r="190" spans="3:4" ht="15.75" customHeight="1" x14ac:dyDescent="0.25">
      <c r="C190" s="4"/>
      <c r="D190" s="4"/>
    </row>
    <row r="191" spans="3:4" ht="15.75" customHeight="1" x14ac:dyDescent="0.25">
      <c r="C191" s="4"/>
      <c r="D191" s="4"/>
    </row>
    <row r="192" spans="3:4" ht="15.75" customHeight="1" x14ac:dyDescent="0.25">
      <c r="C192" s="4"/>
      <c r="D192" s="4"/>
    </row>
    <row r="193" spans="3:4" ht="15.75" customHeight="1" x14ac:dyDescent="0.25">
      <c r="C193" s="4"/>
      <c r="D193" s="4"/>
    </row>
    <row r="194" spans="3:4" ht="15.75" customHeight="1" x14ac:dyDescent="0.25">
      <c r="C194" s="4"/>
      <c r="D194" s="4"/>
    </row>
    <row r="195" spans="3:4" ht="15.75" customHeight="1" x14ac:dyDescent="0.25">
      <c r="C195" s="4"/>
      <c r="D195" s="4"/>
    </row>
    <row r="196" spans="3:4" ht="15.75" customHeight="1" x14ac:dyDescent="0.25">
      <c r="C196" s="4"/>
      <c r="D196" s="4"/>
    </row>
    <row r="197" spans="3:4" ht="15.75" customHeight="1" x14ac:dyDescent="0.25">
      <c r="C197" s="4"/>
      <c r="D197" s="4"/>
    </row>
    <row r="198" spans="3:4" ht="15.75" customHeight="1" x14ac:dyDescent="0.25">
      <c r="C198" s="4"/>
      <c r="D198" s="4"/>
    </row>
    <row r="199" spans="3:4" ht="15.75" customHeight="1" x14ac:dyDescent="0.25">
      <c r="C199" s="4"/>
      <c r="D199" s="4"/>
    </row>
    <row r="200" spans="3:4" ht="15.75" customHeight="1" x14ac:dyDescent="0.25">
      <c r="C200" s="4"/>
      <c r="D200" s="4"/>
    </row>
    <row r="201" spans="3:4" ht="15.75" customHeight="1" x14ac:dyDescent="0.25">
      <c r="C201" s="4"/>
      <c r="D201" s="4"/>
    </row>
    <row r="202" spans="3:4" ht="15.75" customHeight="1" x14ac:dyDescent="0.25">
      <c r="C202" s="4"/>
      <c r="D202" s="4"/>
    </row>
    <row r="203" spans="3:4" ht="15.75" customHeight="1" x14ac:dyDescent="0.25">
      <c r="C203" s="4"/>
      <c r="D203" s="4"/>
    </row>
    <row r="204" spans="3:4" ht="15.75" customHeight="1" x14ac:dyDescent="0.25">
      <c r="C204" s="4"/>
      <c r="D204" s="4"/>
    </row>
    <row r="205" spans="3:4" ht="15.75" customHeight="1" x14ac:dyDescent="0.25">
      <c r="C205" s="4"/>
      <c r="D205" s="4"/>
    </row>
    <row r="206" spans="3:4" ht="15.75" customHeight="1" x14ac:dyDescent="0.25">
      <c r="C206" s="4"/>
      <c r="D206" s="4"/>
    </row>
    <row r="207" spans="3:4" ht="15.75" customHeight="1" x14ac:dyDescent="0.25">
      <c r="C207" s="4"/>
      <c r="D207" s="4"/>
    </row>
    <row r="208" spans="3:4" ht="15.75" customHeight="1" x14ac:dyDescent="0.25">
      <c r="C208" s="4"/>
      <c r="D208" s="4"/>
    </row>
    <row r="209" spans="3:4" ht="15.75" customHeight="1" x14ac:dyDescent="0.25">
      <c r="C209" s="4"/>
      <c r="D209" s="4"/>
    </row>
    <row r="210" spans="3:4" ht="15.75" customHeight="1" x14ac:dyDescent="0.25">
      <c r="C210" s="4"/>
      <c r="D210" s="4"/>
    </row>
    <row r="211" spans="3:4" ht="15.75" customHeight="1" x14ac:dyDescent="0.25">
      <c r="C211" s="4"/>
      <c r="D211" s="4"/>
    </row>
    <row r="212" spans="3:4" ht="15.75" customHeight="1" x14ac:dyDescent="0.25">
      <c r="C212" s="4"/>
      <c r="D212" s="4"/>
    </row>
    <row r="213" spans="3:4" ht="15.75" customHeight="1" x14ac:dyDescent="0.25">
      <c r="C213" s="4"/>
      <c r="D213" s="4"/>
    </row>
    <row r="214" spans="3:4" ht="15.75" customHeight="1" x14ac:dyDescent="0.25">
      <c r="C214" s="4"/>
      <c r="D214" s="4"/>
    </row>
    <row r="215" spans="3:4" ht="15.75" customHeight="1" x14ac:dyDescent="0.25">
      <c r="C215" s="4"/>
      <c r="D215" s="4"/>
    </row>
    <row r="216" spans="3:4" ht="15.75" customHeight="1" x14ac:dyDescent="0.25">
      <c r="C216" s="4"/>
      <c r="D216" s="4"/>
    </row>
    <row r="217" spans="3:4" ht="15.75" customHeight="1" x14ac:dyDescent="0.25">
      <c r="C217" s="4"/>
      <c r="D217" s="4"/>
    </row>
    <row r="218" spans="3:4" ht="15.75" customHeight="1" x14ac:dyDescent="0.25">
      <c r="C218" s="4"/>
      <c r="D218" s="4"/>
    </row>
    <row r="219" spans="3:4" ht="15.75" customHeight="1" x14ac:dyDescent="0.25">
      <c r="C219" s="4"/>
      <c r="D219" s="4"/>
    </row>
    <row r="220" spans="3:4" ht="15.75" customHeight="1" x14ac:dyDescent="0.25">
      <c r="C220" s="4"/>
      <c r="D220" s="4"/>
    </row>
    <row r="221" spans="3:4" ht="15.75" customHeight="1" x14ac:dyDescent="0.25">
      <c r="C221" s="4"/>
      <c r="D221" s="4"/>
    </row>
    <row r="222" spans="3:4" ht="15.75" customHeight="1" x14ac:dyDescent="0.25">
      <c r="C222" s="4"/>
      <c r="D222" s="4"/>
    </row>
    <row r="223" spans="3:4" ht="15.75" customHeight="1" x14ac:dyDescent="0.25">
      <c r="C223" s="4"/>
      <c r="D223" s="4"/>
    </row>
    <row r="224" spans="3:4" ht="15.75" customHeight="1" x14ac:dyDescent="0.25">
      <c r="C224" s="4"/>
      <c r="D224" s="4"/>
    </row>
    <row r="225" spans="3:4" ht="15.75" customHeight="1" x14ac:dyDescent="0.25">
      <c r="C225" s="4"/>
      <c r="D225" s="4"/>
    </row>
    <row r="226" spans="3:4" ht="15.75" customHeight="1" x14ac:dyDescent="0.25">
      <c r="C226" s="4"/>
      <c r="D226" s="4"/>
    </row>
    <row r="227" spans="3:4" ht="15.75" customHeight="1" x14ac:dyDescent="0.25">
      <c r="C227" s="4"/>
      <c r="D227" s="4"/>
    </row>
    <row r="228" spans="3:4" ht="15.75" customHeight="1" x14ac:dyDescent="0.25">
      <c r="C228" s="4"/>
      <c r="D228" s="4"/>
    </row>
    <row r="229" spans="3:4" ht="15.75" customHeight="1" x14ac:dyDescent="0.25">
      <c r="C229" s="4"/>
      <c r="D229" s="4"/>
    </row>
    <row r="230" spans="3:4" ht="15.75" customHeight="1" x14ac:dyDescent="0.25">
      <c r="C230" s="4"/>
      <c r="D230" s="4"/>
    </row>
    <row r="231" spans="3:4" ht="15.75" customHeight="1" x14ac:dyDescent="0.25">
      <c r="C231" s="4"/>
      <c r="D231" s="4"/>
    </row>
    <row r="232" spans="3:4" ht="15.75" customHeight="1" x14ac:dyDescent="0.25">
      <c r="C232" s="4"/>
      <c r="D232" s="4"/>
    </row>
    <row r="233" spans="3:4" ht="15.75" customHeight="1" x14ac:dyDescent="0.25">
      <c r="C233" s="4"/>
      <c r="D233" s="4"/>
    </row>
    <row r="234" spans="3:4" ht="15.75" customHeight="1" x14ac:dyDescent="0.25">
      <c r="C234" s="4"/>
      <c r="D234" s="4"/>
    </row>
    <row r="235" spans="3:4" ht="15.75" customHeight="1" x14ac:dyDescent="0.25">
      <c r="C235" s="4"/>
      <c r="D235" s="4"/>
    </row>
    <row r="236" spans="3:4" ht="15.75" customHeight="1" x14ac:dyDescent="0.25">
      <c r="C236" s="4"/>
      <c r="D236" s="4"/>
    </row>
    <row r="237" spans="3:4" ht="15.75" customHeight="1" x14ac:dyDescent="0.25">
      <c r="C237" s="4"/>
      <c r="D237" s="4"/>
    </row>
    <row r="238" spans="3:4" ht="15.75" customHeight="1" x14ac:dyDescent="0.25">
      <c r="C238" s="4"/>
      <c r="D238" s="4"/>
    </row>
    <row r="239" spans="3:4" ht="15.75" customHeight="1" x14ac:dyDescent="0.25">
      <c r="C239" s="4"/>
      <c r="D239" s="4"/>
    </row>
    <row r="240" spans="3:4" ht="15.75" customHeight="1" x14ac:dyDescent="0.25">
      <c r="C240" s="4"/>
      <c r="D240" s="4"/>
    </row>
    <row r="241" spans="3:4" ht="15.75" customHeight="1" x14ac:dyDescent="0.25">
      <c r="C241" s="4"/>
      <c r="D241" s="4"/>
    </row>
    <row r="242" spans="3:4" ht="15.75" customHeight="1" x14ac:dyDescent="0.25">
      <c r="C242" s="4"/>
      <c r="D242" s="4"/>
    </row>
    <row r="243" spans="3:4" ht="15.75" customHeight="1" x14ac:dyDescent="0.25">
      <c r="C243" s="4"/>
      <c r="D243" s="4"/>
    </row>
    <row r="244" spans="3:4" ht="15.75" customHeight="1" x14ac:dyDescent="0.25">
      <c r="C244" s="4"/>
      <c r="D244" s="4"/>
    </row>
    <row r="245" spans="3:4" ht="15.75" customHeight="1" x14ac:dyDescent="0.25">
      <c r="C245" s="4"/>
      <c r="D245" s="4"/>
    </row>
    <row r="246" spans="3:4" ht="15.75" customHeight="1" x14ac:dyDescent="0.25">
      <c r="C246" s="4"/>
      <c r="D246" s="4"/>
    </row>
    <row r="247" spans="3:4" ht="15.75" customHeight="1" x14ac:dyDescent="0.25">
      <c r="C247" s="4"/>
      <c r="D247" s="4"/>
    </row>
    <row r="248" spans="3:4" ht="15.75" customHeight="1" x14ac:dyDescent="0.25">
      <c r="C248" s="4"/>
      <c r="D248" s="4"/>
    </row>
    <row r="249" spans="3:4" ht="15.75" customHeight="1" x14ac:dyDescent="0.25">
      <c r="C249" s="4"/>
      <c r="D249" s="4"/>
    </row>
    <row r="250" spans="3:4" ht="15.75" customHeight="1" x14ac:dyDescent="0.25">
      <c r="C250" s="4"/>
      <c r="D250" s="4"/>
    </row>
    <row r="251" spans="3:4" ht="15.75" customHeight="1" x14ac:dyDescent="0.25">
      <c r="C251" s="4"/>
      <c r="D251" s="4"/>
    </row>
    <row r="252" spans="3:4" ht="15.75" customHeight="1" x14ac:dyDescent="0.25">
      <c r="C252" s="4"/>
      <c r="D252" s="4"/>
    </row>
    <row r="253" spans="3:4" ht="15.75" customHeight="1" x14ac:dyDescent="0.25">
      <c r="C253" s="4"/>
      <c r="D253" s="4"/>
    </row>
    <row r="254" spans="3:4" ht="15.75" customHeight="1" x14ac:dyDescent="0.25">
      <c r="C254" s="4"/>
      <c r="D254" s="4"/>
    </row>
    <row r="255" spans="3:4" ht="15.75" customHeight="1" x14ac:dyDescent="0.25">
      <c r="C255" s="4"/>
      <c r="D255" s="4"/>
    </row>
    <row r="256" spans="3:4" ht="15.75" customHeight="1" x14ac:dyDescent="0.25">
      <c r="C256" s="4"/>
      <c r="D256" s="4"/>
    </row>
    <row r="257" spans="3:4" ht="15.75" customHeight="1" x14ac:dyDescent="0.25">
      <c r="C257" s="4"/>
      <c r="D257" s="4"/>
    </row>
    <row r="258" spans="3:4" ht="15.75" customHeight="1" x14ac:dyDescent="0.25">
      <c r="C258" s="4"/>
      <c r="D258" s="4"/>
    </row>
    <row r="259" spans="3:4" ht="15.75" customHeight="1" x14ac:dyDescent="0.25">
      <c r="C259" s="4"/>
      <c r="D259" s="4"/>
    </row>
    <row r="260" spans="3:4" ht="15.75" customHeight="1" x14ac:dyDescent="0.25">
      <c r="C260" s="4"/>
      <c r="D260" s="4"/>
    </row>
    <row r="261" spans="3:4" ht="15.75" customHeight="1" x14ac:dyDescent="0.25"/>
    <row r="262" spans="3:4" ht="15.75" customHeight="1" x14ac:dyDescent="0.25"/>
    <row r="263" spans="3:4" ht="15.75" customHeight="1" x14ac:dyDescent="0.25"/>
    <row r="264" spans="3:4" ht="15.75" customHeight="1" x14ac:dyDescent="0.25"/>
    <row r="265" spans="3:4" ht="15.75" customHeight="1" x14ac:dyDescent="0.25"/>
    <row r="266" spans="3:4" ht="15.75" customHeight="1" x14ac:dyDescent="0.25"/>
    <row r="267" spans="3:4" ht="15.75" customHeight="1" x14ac:dyDescent="0.25"/>
    <row r="268" spans="3:4" ht="15.75" customHeight="1" x14ac:dyDescent="0.25"/>
    <row r="269" spans="3:4" ht="15.75" customHeight="1" x14ac:dyDescent="0.25"/>
    <row r="270" spans="3:4" ht="15.75" customHeight="1" x14ac:dyDescent="0.25"/>
    <row r="271" spans="3:4" ht="15.75" customHeight="1" x14ac:dyDescent="0.25"/>
    <row r="272" spans="3:4"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2:D2"/>
    <mergeCell ref="A14:D14"/>
    <mergeCell ref="A25:D25"/>
    <mergeCell ref="A37:D37"/>
    <mergeCell ref="A50:D5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B1000"/>
  <sheetViews>
    <sheetView workbookViewId="0"/>
  </sheetViews>
  <sheetFormatPr defaultColWidth="12.6640625" defaultRowHeight="15" customHeight="1" x14ac:dyDescent="0.25"/>
  <cols>
    <col min="1" max="3" width="12.6640625" customWidth="1"/>
    <col min="4" max="4" width="25" customWidth="1"/>
    <col min="5" max="5" width="20.44140625" customWidth="1"/>
    <col min="6" max="6" width="29.33203125" customWidth="1"/>
    <col min="7" max="7" width="32.77734375" customWidth="1"/>
    <col min="8" max="8" width="33.6640625" customWidth="1"/>
    <col min="9" max="9" width="31.44140625" customWidth="1"/>
    <col min="10" max="10" width="28.77734375" customWidth="1"/>
  </cols>
  <sheetData>
    <row r="1" spans="1:28" ht="15.75" customHeight="1" x14ac:dyDescent="0.4">
      <c r="A1" s="258" t="s">
        <v>178</v>
      </c>
      <c r="B1" s="247"/>
      <c r="C1" s="247"/>
      <c r="D1" s="247"/>
      <c r="E1" s="247"/>
      <c r="F1" s="247"/>
      <c r="G1" s="247"/>
      <c r="H1" s="247"/>
      <c r="I1" s="247"/>
      <c r="J1" s="247"/>
      <c r="K1" s="248"/>
      <c r="L1" s="29"/>
      <c r="M1" s="29"/>
      <c r="N1" s="29"/>
      <c r="O1" s="29"/>
      <c r="P1" s="29"/>
      <c r="Q1" s="29"/>
      <c r="R1" s="29"/>
      <c r="S1" s="29"/>
      <c r="T1" s="29"/>
      <c r="U1" s="29"/>
      <c r="V1" s="29"/>
      <c r="W1" s="29"/>
      <c r="X1" s="29"/>
      <c r="Y1" s="29"/>
      <c r="Z1" s="29"/>
      <c r="AA1" s="29"/>
      <c r="AB1" s="29"/>
    </row>
    <row r="2" spans="1:28" ht="15.75" customHeight="1" x14ac:dyDescent="0.25">
      <c r="A2" s="176" t="s">
        <v>64</v>
      </c>
      <c r="B2" s="177" t="s">
        <v>65</v>
      </c>
      <c r="C2" s="177" t="s">
        <v>66</v>
      </c>
      <c r="D2" s="178"/>
      <c r="E2" s="259"/>
      <c r="F2" s="252"/>
      <c r="G2" s="179" t="s">
        <v>68</v>
      </c>
      <c r="H2" s="179" t="s">
        <v>69</v>
      </c>
      <c r="I2" s="179" t="s">
        <v>70</v>
      </c>
      <c r="J2" s="179" t="s">
        <v>71</v>
      </c>
      <c r="K2" s="180" t="s">
        <v>72</v>
      </c>
      <c r="L2" s="29"/>
      <c r="M2" s="29"/>
      <c r="N2" s="29"/>
      <c r="O2" s="29"/>
      <c r="P2" s="29"/>
      <c r="Q2" s="29"/>
      <c r="R2" s="29"/>
      <c r="S2" s="29"/>
      <c r="T2" s="29"/>
      <c r="U2" s="29"/>
      <c r="V2" s="29"/>
      <c r="W2" s="29"/>
      <c r="X2" s="29"/>
      <c r="Y2" s="29"/>
      <c r="Z2" s="29"/>
      <c r="AA2" s="29"/>
      <c r="AB2" s="29"/>
    </row>
    <row r="3" spans="1:28" ht="15.75" customHeight="1" x14ac:dyDescent="0.25">
      <c r="A3" s="181"/>
      <c r="B3" s="182"/>
      <c r="C3" s="182"/>
      <c r="D3" s="183"/>
      <c r="E3" s="183"/>
      <c r="F3" s="184" t="s">
        <v>373</v>
      </c>
      <c r="G3" s="182"/>
      <c r="H3" s="182"/>
      <c r="I3" s="182"/>
      <c r="J3" s="182"/>
      <c r="K3" s="185"/>
      <c r="L3" s="29"/>
      <c r="M3" s="29"/>
      <c r="N3" s="29"/>
      <c r="O3" s="29"/>
      <c r="P3" s="29"/>
      <c r="Q3" s="29"/>
      <c r="R3" s="29"/>
      <c r="S3" s="29"/>
      <c r="T3" s="29"/>
      <c r="U3" s="29"/>
      <c r="V3" s="29"/>
      <c r="W3" s="29"/>
      <c r="X3" s="29"/>
      <c r="Y3" s="29"/>
      <c r="Z3" s="29"/>
      <c r="AA3" s="29"/>
      <c r="AB3" s="29"/>
    </row>
    <row r="4" spans="1:28" ht="15.75" customHeight="1" x14ac:dyDescent="0.25">
      <c r="A4" s="46"/>
      <c r="B4" s="75"/>
      <c r="C4" s="75"/>
      <c r="D4" s="186" t="s">
        <v>77</v>
      </c>
      <c r="E4" s="186" t="s">
        <v>87</v>
      </c>
      <c r="F4" s="186" t="s">
        <v>374</v>
      </c>
      <c r="G4" s="75"/>
      <c r="H4" s="75"/>
      <c r="I4" s="75"/>
      <c r="J4" s="75"/>
      <c r="K4" s="187"/>
      <c r="L4" s="29"/>
      <c r="M4" s="29"/>
      <c r="N4" s="29"/>
      <c r="O4" s="29"/>
      <c r="P4" s="29"/>
      <c r="Q4" s="29"/>
      <c r="R4" s="29"/>
      <c r="S4" s="29"/>
      <c r="T4" s="29"/>
      <c r="U4" s="29"/>
      <c r="V4" s="29"/>
      <c r="W4" s="29"/>
      <c r="X4" s="29"/>
      <c r="Y4" s="29"/>
      <c r="Z4" s="29"/>
      <c r="AA4" s="29"/>
      <c r="AB4" s="29"/>
    </row>
    <row r="5" spans="1:28" ht="15.75" customHeight="1" x14ac:dyDescent="0.25">
      <c r="A5" s="188">
        <v>1</v>
      </c>
      <c r="B5" s="96" t="s">
        <v>375</v>
      </c>
      <c r="C5" s="96" t="s">
        <v>89</v>
      </c>
      <c r="D5" s="96"/>
      <c r="E5" s="96"/>
      <c r="F5" s="189" t="e">
        <f t="shared" ref="F5:F57" si="0">(E5/D5)*60</f>
        <v>#DIV/0!</v>
      </c>
      <c r="G5" s="96"/>
      <c r="H5" s="96"/>
      <c r="I5" s="96"/>
      <c r="J5" s="96"/>
      <c r="K5" s="52" t="e">
        <f t="shared" ref="K5:K57" si="1">SUM(F5:J5)/100</f>
        <v>#DIV/0!</v>
      </c>
      <c r="L5" s="3"/>
      <c r="M5" s="3"/>
      <c r="N5" s="3"/>
      <c r="O5" s="3"/>
      <c r="P5" s="3"/>
      <c r="Q5" s="3"/>
      <c r="R5" s="3"/>
      <c r="S5" s="3"/>
      <c r="T5" s="3"/>
      <c r="U5" s="3"/>
      <c r="V5" s="3"/>
      <c r="W5" s="3"/>
      <c r="X5" s="3"/>
      <c r="Y5" s="3"/>
      <c r="Z5" s="3"/>
      <c r="AA5" s="3"/>
      <c r="AB5" s="3"/>
    </row>
    <row r="6" spans="1:28" ht="15.75" customHeight="1" x14ac:dyDescent="0.25">
      <c r="A6" s="188">
        <v>2</v>
      </c>
      <c r="B6" s="96" t="s">
        <v>92</v>
      </c>
      <c r="C6" s="96" t="s">
        <v>376</v>
      </c>
      <c r="D6" s="96">
        <v>0</v>
      </c>
      <c r="E6" s="96">
        <v>0</v>
      </c>
      <c r="F6" s="189" t="e">
        <f t="shared" si="0"/>
        <v>#DIV/0!</v>
      </c>
      <c r="G6" s="96">
        <v>5</v>
      </c>
      <c r="H6" s="96">
        <v>2</v>
      </c>
      <c r="I6" s="96">
        <v>7</v>
      </c>
      <c r="J6" s="96">
        <v>8</v>
      </c>
      <c r="K6" s="52" t="e">
        <f t="shared" si="1"/>
        <v>#DIV/0!</v>
      </c>
      <c r="L6" s="3"/>
      <c r="M6" s="3"/>
      <c r="N6" s="3"/>
      <c r="O6" s="3"/>
      <c r="P6" s="3"/>
      <c r="Q6" s="3"/>
      <c r="R6" s="3"/>
      <c r="S6" s="3"/>
      <c r="T6" s="3"/>
      <c r="U6" s="3"/>
      <c r="V6" s="3"/>
      <c r="W6" s="3"/>
      <c r="X6" s="3"/>
      <c r="Y6" s="3"/>
      <c r="Z6" s="3"/>
      <c r="AA6" s="3"/>
      <c r="AB6" s="3"/>
    </row>
    <row r="7" spans="1:28" ht="15.75" customHeight="1" x14ac:dyDescent="0.25">
      <c r="A7" s="188">
        <v>3</v>
      </c>
      <c r="B7" s="96" t="s">
        <v>93</v>
      </c>
      <c r="C7" s="96" t="s">
        <v>376</v>
      </c>
      <c r="D7" s="96">
        <v>0</v>
      </c>
      <c r="E7" s="96">
        <v>0</v>
      </c>
      <c r="F7" s="189" t="e">
        <f t="shared" si="0"/>
        <v>#DIV/0!</v>
      </c>
      <c r="G7" s="96">
        <v>9</v>
      </c>
      <c r="H7" s="96">
        <v>6</v>
      </c>
      <c r="I7" s="96">
        <v>6</v>
      </c>
      <c r="J7" s="96">
        <v>10</v>
      </c>
      <c r="K7" s="52" t="e">
        <f t="shared" si="1"/>
        <v>#DIV/0!</v>
      </c>
      <c r="L7" s="3"/>
      <c r="M7" s="3"/>
      <c r="N7" s="3"/>
      <c r="O7" s="3"/>
      <c r="P7" s="3"/>
      <c r="Q7" s="3"/>
      <c r="R7" s="3"/>
      <c r="S7" s="3"/>
      <c r="T7" s="3"/>
      <c r="U7" s="3"/>
      <c r="V7" s="3"/>
      <c r="W7" s="3"/>
      <c r="X7" s="3"/>
      <c r="Y7" s="3"/>
      <c r="Z7" s="3"/>
      <c r="AA7" s="3"/>
      <c r="AB7" s="3"/>
    </row>
    <row r="8" spans="1:28" ht="15.75" customHeight="1" x14ac:dyDescent="0.25">
      <c r="A8" s="188">
        <v>4</v>
      </c>
      <c r="B8" s="96" t="s">
        <v>94</v>
      </c>
      <c r="C8" s="96" t="s">
        <v>95</v>
      </c>
      <c r="D8" s="96">
        <v>14</v>
      </c>
      <c r="E8" s="96">
        <v>14</v>
      </c>
      <c r="F8" s="189">
        <f t="shared" si="0"/>
        <v>60</v>
      </c>
      <c r="G8" s="96">
        <v>10</v>
      </c>
      <c r="H8" s="96">
        <v>9</v>
      </c>
      <c r="I8" s="96">
        <v>9</v>
      </c>
      <c r="J8" s="96">
        <v>10</v>
      </c>
      <c r="K8" s="52">
        <f t="shared" si="1"/>
        <v>0.98</v>
      </c>
      <c r="L8" s="3"/>
      <c r="M8" s="3"/>
      <c r="N8" s="3"/>
      <c r="O8" s="3"/>
      <c r="P8" s="3"/>
      <c r="Q8" s="3"/>
      <c r="R8" s="3"/>
      <c r="S8" s="3"/>
      <c r="T8" s="3"/>
      <c r="U8" s="3"/>
      <c r="V8" s="3"/>
      <c r="W8" s="3"/>
      <c r="X8" s="3"/>
      <c r="Y8" s="3"/>
      <c r="Z8" s="3"/>
      <c r="AA8" s="3"/>
      <c r="AB8" s="3"/>
    </row>
    <row r="9" spans="1:28" ht="15.75" customHeight="1" x14ac:dyDescent="0.25">
      <c r="A9" s="188">
        <v>5</v>
      </c>
      <c r="B9" s="96" t="s">
        <v>96</v>
      </c>
      <c r="C9" s="96" t="s">
        <v>97</v>
      </c>
      <c r="D9" s="96">
        <v>131</v>
      </c>
      <c r="E9" s="96">
        <v>131</v>
      </c>
      <c r="F9" s="189">
        <f t="shared" si="0"/>
        <v>60</v>
      </c>
      <c r="G9" s="96">
        <v>10</v>
      </c>
      <c r="H9" s="96">
        <v>10</v>
      </c>
      <c r="I9" s="96">
        <v>10</v>
      </c>
      <c r="J9" s="96">
        <v>10</v>
      </c>
      <c r="K9" s="52">
        <f t="shared" si="1"/>
        <v>1</v>
      </c>
      <c r="L9" s="3"/>
      <c r="M9" s="3"/>
      <c r="N9" s="3"/>
      <c r="O9" s="3"/>
      <c r="P9" s="3"/>
      <c r="Q9" s="3"/>
      <c r="R9" s="3"/>
      <c r="S9" s="3"/>
      <c r="T9" s="3"/>
      <c r="U9" s="3"/>
      <c r="V9" s="3"/>
      <c r="W9" s="3"/>
      <c r="X9" s="3"/>
      <c r="Y9" s="3"/>
      <c r="Z9" s="3"/>
      <c r="AA9" s="3"/>
      <c r="AB9" s="3"/>
    </row>
    <row r="10" spans="1:28" ht="15.75" customHeight="1" x14ac:dyDescent="0.25">
      <c r="A10" s="188">
        <v>6</v>
      </c>
      <c r="B10" s="96" t="s">
        <v>101</v>
      </c>
      <c r="C10" s="96" t="s">
        <v>376</v>
      </c>
      <c r="D10" s="96">
        <v>8</v>
      </c>
      <c r="E10" s="96">
        <v>8</v>
      </c>
      <c r="F10" s="189">
        <f t="shared" si="0"/>
        <v>60</v>
      </c>
      <c r="G10" s="96">
        <v>8</v>
      </c>
      <c r="H10" s="96">
        <v>6</v>
      </c>
      <c r="I10" s="96">
        <v>8</v>
      </c>
      <c r="J10" s="96">
        <v>9</v>
      </c>
      <c r="K10" s="52">
        <f t="shared" si="1"/>
        <v>0.91</v>
      </c>
      <c r="L10" s="3"/>
      <c r="M10" s="3"/>
      <c r="N10" s="3"/>
      <c r="O10" s="3"/>
      <c r="P10" s="3"/>
      <c r="Q10" s="3"/>
      <c r="R10" s="3"/>
      <c r="S10" s="3"/>
      <c r="T10" s="3"/>
      <c r="U10" s="3"/>
      <c r="V10" s="3"/>
      <c r="W10" s="3"/>
      <c r="X10" s="3"/>
      <c r="Y10" s="3"/>
      <c r="Z10" s="3"/>
      <c r="AA10" s="3"/>
      <c r="AB10" s="3"/>
    </row>
    <row r="11" spans="1:28" ht="15.75" customHeight="1" x14ac:dyDescent="0.25">
      <c r="A11" s="188">
        <v>7</v>
      </c>
      <c r="B11" s="96" t="s">
        <v>103</v>
      </c>
      <c r="C11" s="96" t="s">
        <v>104</v>
      </c>
      <c r="D11" s="96"/>
      <c r="E11" s="96"/>
      <c r="F11" s="189" t="e">
        <f t="shared" si="0"/>
        <v>#DIV/0!</v>
      </c>
      <c r="G11" s="96">
        <v>10</v>
      </c>
      <c r="H11" s="96">
        <v>5</v>
      </c>
      <c r="I11" s="96">
        <v>9</v>
      </c>
      <c r="J11" s="96">
        <v>8</v>
      </c>
      <c r="K11" s="52" t="e">
        <f t="shared" si="1"/>
        <v>#DIV/0!</v>
      </c>
      <c r="L11" s="3"/>
      <c r="M11" s="3"/>
      <c r="N11" s="3"/>
      <c r="O11" s="3"/>
      <c r="P11" s="3"/>
      <c r="Q11" s="3"/>
      <c r="R11" s="3"/>
      <c r="S11" s="3"/>
      <c r="T11" s="3"/>
      <c r="U11" s="3"/>
      <c r="V11" s="3"/>
      <c r="W11" s="3"/>
      <c r="X11" s="3"/>
      <c r="Y11" s="3"/>
      <c r="Z11" s="3"/>
      <c r="AA11" s="3"/>
      <c r="AB11" s="3"/>
    </row>
    <row r="12" spans="1:28" ht="15.75" customHeight="1" x14ac:dyDescent="0.25">
      <c r="A12" s="188">
        <v>8</v>
      </c>
      <c r="B12" s="96" t="s">
        <v>107</v>
      </c>
      <c r="C12" s="96" t="s">
        <v>104</v>
      </c>
      <c r="D12" s="96">
        <v>30</v>
      </c>
      <c r="E12" s="96">
        <v>29</v>
      </c>
      <c r="F12" s="189">
        <f t="shared" si="0"/>
        <v>58</v>
      </c>
      <c r="G12" s="96">
        <v>10</v>
      </c>
      <c r="H12" s="96">
        <v>10</v>
      </c>
      <c r="I12" s="96">
        <v>10</v>
      </c>
      <c r="J12" s="96">
        <v>10</v>
      </c>
      <c r="K12" s="52">
        <f t="shared" si="1"/>
        <v>0.98</v>
      </c>
      <c r="L12" s="3"/>
      <c r="M12" s="3"/>
      <c r="N12" s="3"/>
      <c r="O12" s="3"/>
      <c r="P12" s="3"/>
      <c r="Q12" s="3"/>
      <c r="R12" s="3"/>
      <c r="S12" s="3"/>
      <c r="T12" s="3"/>
      <c r="U12" s="3"/>
      <c r="V12" s="3"/>
      <c r="W12" s="3"/>
      <c r="X12" s="3"/>
      <c r="Y12" s="3"/>
      <c r="Z12" s="3"/>
      <c r="AA12" s="3"/>
      <c r="AB12" s="3"/>
    </row>
    <row r="13" spans="1:28" ht="15.75" customHeight="1" x14ac:dyDescent="0.25">
      <c r="A13" s="188">
        <v>9</v>
      </c>
      <c r="B13" s="102" t="s">
        <v>106</v>
      </c>
      <c r="C13" s="102" t="s">
        <v>89</v>
      </c>
      <c r="D13" s="21">
        <v>41</v>
      </c>
      <c r="E13" s="21">
        <v>41</v>
      </c>
      <c r="F13" s="189">
        <f t="shared" si="0"/>
        <v>60</v>
      </c>
      <c r="G13" s="96">
        <v>10</v>
      </c>
      <c r="H13" s="96">
        <v>6</v>
      </c>
      <c r="I13" s="96">
        <v>8</v>
      </c>
      <c r="J13" s="96">
        <v>10</v>
      </c>
      <c r="K13" s="52">
        <f t="shared" si="1"/>
        <v>0.94</v>
      </c>
      <c r="L13" s="3"/>
      <c r="M13" s="3"/>
      <c r="N13" s="3"/>
      <c r="O13" s="3"/>
      <c r="P13" s="3"/>
      <c r="Q13" s="3"/>
      <c r="R13" s="3"/>
      <c r="S13" s="3"/>
      <c r="T13" s="3"/>
      <c r="U13" s="3"/>
      <c r="V13" s="3"/>
      <c r="W13" s="3"/>
      <c r="X13" s="3"/>
      <c r="Y13" s="3"/>
      <c r="Z13" s="3"/>
      <c r="AA13" s="3"/>
      <c r="AB13" s="3"/>
    </row>
    <row r="14" spans="1:28" ht="15.75" customHeight="1" x14ac:dyDescent="0.25">
      <c r="A14" s="188">
        <v>10</v>
      </c>
      <c r="B14" s="102" t="s">
        <v>119</v>
      </c>
      <c r="C14" s="102" t="s">
        <v>89</v>
      </c>
      <c r="D14" s="21">
        <v>43</v>
      </c>
      <c r="E14" s="21">
        <v>43</v>
      </c>
      <c r="F14" s="189">
        <f t="shared" si="0"/>
        <v>60</v>
      </c>
      <c r="G14" s="96">
        <v>10</v>
      </c>
      <c r="H14" s="96">
        <v>9</v>
      </c>
      <c r="I14" s="96">
        <v>8</v>
      </c>
      <c r="J14" s="96">
        <v>10</v>
      </c>
      <c r="K14" s="52">
        <f t="shared" si="1"/>
        <v>0.97</v>
      </c>
      <c r="L14" s="3"/>
      <c r="M14" s="3"/>
      <c r="N14" s="3"/>
      <c r="O14" s="3"/>
      <c r="P14" s="3"/>
      <c r="Q14" s="3"/>
      <c r="R14" s="3"/>
      <c r="S14" s="3"/>
      <c r="T14" s="3"/>
      <c r="U14" s="3"/>
      <c r="V14" s="3"/>
      <c r="W14" s="3"/>
      <c r="X14" s="3"/>
      <c r="Y14" s="3"/>
      <c r="Z14" s="3"/>
      <c r="AA14" s="3"/>
      <c r="AB14" s="3"/>
    </row>
    <row r="15" spans="1:28" ht="15.75" customHeight="1" x14ac:dyDescent="0.25">
      <c r="A15" s="188">
        <v>11</v>
      </c>
      <c r="B15" s="53" t="s">
        <v>377</v>
      </c>
      <c r="C15" s="102" t="s">
        <v>89</v>
      </c>
      <c r="D15" s="21">
        <v>96</v>
      </c>
      <c r="E15" s="21">
        <v>94</v>
      </c>
      <c r="F15" s="189">
        <f t="shared" si="0"/>
        <v>58.75</v>
      </c>
      <c r="G15" s="96">
        <v>10</v>
      </c>
      <c r="H15" s="96">
        <v>9</v>
      </c>
      <c r="I15" s="96">
        <v>8</v>
      </c>
      <c r="J15" s="96">
        <v>10</v>
      </c>
      <c r="K15" s="52">
        <f t="shared" si="1"/>
        <v>0.95750000000000002</v>
      </c>
      <c r="L15" s="3"/>
      <c r="M15" s="3"/>
      <c r="N15" s="3"/>
      <c r="O15" s="3"/>
      <c r="P15" s="3"/>
      <c r="Q15" s="3"/>
      <c r="R15" s="3"/>
      <c r="S15" s="3"/>
      <c r="T15" s="3"/>
      <c r="U15" s="3"/>
      <c r="V15" s="3"/>
      <c r="W15" s="3"/>
      <c r="X15" s="3"/>
      <c r="Y15" s="3"/>
      <c r="Z15" s="3"/>
      <c r="AA15" s="3"/>
      <c r="AB15" s="3"/>
    </row>
    <row r="16" spans="1:28" ht="15.75" customHeight="1" x14ac:dyDescent="0.25">
      <c r="A16" s="188">
        <v>12</v>
      </c>
      <c r="B16" s="53" t="s">
        <v>111</v>
      </c>
      <c r="C16" s="102" t="s">
        <v>89</v>
      </c>
      <c r="D16" s="21">
        <v>40</v>
      </c>
      <c r="E16" s="21">
        <v>40</v>
      </c>
      <c r="F16" s="189">
        <f t="shared" si="0"/>
        <v>60</v>
      </c>
      <c r="G16" s="96">
        <v>10</v>
      </c>
      <c r="H16" s="96">
        <v>9</v>
      </c>
      <c r="I16" s="96">
        <v>8</v>
      </c>
      <c r="J16" s="96">
        <v>10</v>
      </c>
      <c r="K16" s="52">
        <f t="shared" si="1"/>
        <v>0.97</v>
      </c>
      <c r="L16" s="3"/>
      <c r="M16" s="3"/>
      <c r="N16" s="3"/>
      <c r="O16" s="3"/>
      <c r="P16" s="3"/>
      <c r="Q16" s="3"/>
      <c r="R16" s="3"/>
      <c r="S16" s="3"/>
      <c r="T16" s="3"/>
      <c r="U16" s="3"/>
      <c r="V16" s="3"/>
      <c r="W16" s="3"/>
      <c r="X16" s="3"/>
      <c r="Y16" s="3"/>
      <c r="Z16" s="3"/>
      <c r="AA16" s="3"/>
      <c r="AB16" s="3"/>
    </row>
    <row r="17" spans="1:28" ht="15.75" customHeight="1" x14ac:dyDescent="0.25">
      <c r="A17" s="188">
        <v>13</v>
      </c>
      <c r="B17" s="53" t="s">
        <v>112</v>
      </c>
      <c r="C17" s="102" t="s">
        <v>89</v>
      </c>
      <c r="D17" s="21">
        <v>98</v>
      </c>
      <c r="E17" s="21">
        <v>98</v>
      </c>
      <c r="F17" s="189">
        <f t="shared" si="0"/>
        <v>60</v>
      </c>
      <c r="G17" s="96">
        <v>10</v>
      </c>
      <c r="H17" s="96">
        <v>9</v>
      </c>
      <c r="I17" s="96">
        <v>8</v>
      </c>
      <c r="J17" s="96">
        <v>10</v>
      </c>
      <c r="K17" s="52">
        <f t="shared" si="1"/>
        <v>0.97</v>
      </c>
      <c r="L17" s="3"/>
      <c r="M17" s="3"/>
      <c r="N17" s="3"/>
      <c r="O17" s="3"/>
      <c r="P17" s="3"/>
      <c r="Q17" s="3"/>
      <c r="R17" s="3"/>
      <c r="S17" s="3"/>
      <c r="T17" s="3"/>
      <c r="U17" s="3"/>
      <c r="V17" s="3"/>
      <c r="W17" s="3"/>
      <c r="X17" s="3"/>
      <c r="Y17" s="3"/>
      <c r="Z17" s="3"/>
      <c r="AA17" s="3"/>
      <c r="AB17" s="3"/>
    </row>
    <row r="18" spans="1:28" ht="15.75" customHeight="1" x14ac:dyDescent="0.25">
      <c r="A18" s="188">
        <v>14</v>
      </c>
      <c r="B18" s="53" t="s">
        <v>113</v>
      </c>
      <c r="C18" s="102" t="s">
        <v>89</v>
      </c>
      <c r="D18" s="21" t="s">
        <v>378</v>
      </c>
      <c r="E18" s="21" t="s">
        <v>378</v>
      </c>
      <c r="F18" s="189" t="e">
        <f t="shared" si="0"/>
        <v>#VALUE!</v>
      </c>
      <c r="G18" s="96">
        <v>10</v>
      </c>
      <c r="H18" s="96">
        <v>9</v>
      </c>
      <c r="I18" s="96">
        <v>8</v>
      </c>
      <c r="J18" s="96">
        <v>10</v>
      </c>
      <c r="K18" s="52" t="e">
        <f t="shared" si="1"/>
        <v>#VALUE!</v>
      </c>
      <c r="L18" s="3"/>
      <c r="M18" s="3"/>
      <c r="N18" s="3"/>
      <c r="O18" s="3"/>
      <c r="P18" s="3"/>
      <c r="Q18" s="3"/>
      <c r="R18" s="3"/>
      <c r="S18" s="3"/>
      <c r="T18" s="3"/>
      <c r="U18" s="3"/>
      <c r="V18" s="3"/>
      <c r="W18" s="3"/>
      <c r="X18" s="3"/>
      <c r="Y18" s="3"/>
      <c r="Z18" s="3"/>
      <c r="AA18" s="3"/>
      <c r="AB18" s="3"/>
    </row>
    <row r="19" spans="1:28" ht="15.75" customHeight="1" x14ac:dyDescent="0.25">
      <c r="A19" s="188">
        <v>15</v>
      </c>
      <c r="B19" s="53" t="s">
        <v>114</v>
      </c>
      <c r="C19" s="102" t="s">
        <v>89</v>
      </c>
      <c r="D19" s="21">
        <v>66</v>
      </c>
      <c r="E19" s="21">
        <v>66</v>
      </c>
      <c r="F19" s="189">
        <f t="shared" si="0"/>
        <v>60</v>
      </c>
      <c r="G19" s="96">
        <v>10</v>
      </c>
      <c r="H19" s="96">
        <v>9</v>
      </c>
      <c r="I19" s="96">
        <v>8</v>
      </c>
      <c r="J19" s="96">
        <v>10</v>
      </c>
      <c r="K19" s="52">
        <f t="shared" si="1"/>
        <v>0.97</v>
      </c>
      <c r="L19" s="3"/>
      <c r="M19" s="3"/>
      <c r="N19" s="3"/>
      <c r="O19" s="3"/>
      <c r="P19" s="3"/>
      <c r="Q19" s="3"/>
      <c r="R19" s="3"/>
      <c r="S19" s="3"/>
      <c r="T19" s="3"/>
      <c r="U19" s="3"/>
      <c r="V19" s="3"/>
      <c r="W19" s="3"/>
      <c r="X19" s="3"/>
      <c r="Y19" s="3"/>
      <c r="Z19" s="3"/>
      <c r="AA19" s="3"/>
      <c r="AB19" s="3"/>
    </row>
    <row r="20" spans="1:28" ht="15.75" customHeight="1" x14ac:dyDescent="0.25">
      <c r="A20" s="188">
        <v>16</v>
      </c>
      <c r="B20" s="53" t="s">
        <v>115</v>
      </c>
      <c r="C20" s="102" t="s">
        <v>89</v>
      </c>
      <c r="D20" s="21">
        <v>26</v>
      </c>
      <c r="E20" s="21">
        <v>26</v>
      </c>
      <c r="F20" s="189">
        <f t="shared" si="0"/>
        <v>60</v>
      </c>
      <c r="G20" s="96">
        <v>10</v>
      </c>
      <c r="H20" s="96">
        <v>9</v>
      </c>
      <c r="I20" s="96">
        <v>8</v>
      </c>
      <c r="J20" s="96">
        <v>10</v>
      </c>
      <c r="K20" s="52">
        <f t="shared" si="1"/>
        <v>0.97</v>
      </c>
      <c r="L20" s="3"/>
      <c r="M20" s="3"/>
      <c r="N20" s="3"/>
      <c r="O20" s="3"/>
      <c r="P20" s="3"/>
      <c r="Q20" s="3"/>
      <c r="R20" s="3"/>
      <c r="S20" s="3"/>
      <c r="T20" s="3"/>
      <c r="U20" s="3"/>
      <c r="V20" s="3"/>
      <c r="W20" s="3"/>
      <c r="X20" s="3"/>
      <c r="Y20" s="3"/>
      <c r="Z20" s="3"/>
      <c r="AA20" s="3"/>
      <c r="AB20" s="3"/>
    </row>
    <row r="21" spans="1:28" ht="15.75" customHeight="1" x14ac:dyDescent="0.25">
      <c r="A21" s="188">
        <v>17</v>
      </c>
      <c r="B21" s="53" t="s">
        <v>116</v>
      </c>
      <c r="C21" s="102" t="s">
        <v>89</v>
      </c>
      <c r="D21" s="21">
        <v>68</v>
      </c>
      <c r="E21" s="21">
        <v>68</v>
      </c>
      <c r="F21" s="189">
        <f t="shared" si="0"/>
        <v>60</v>
      </c>
      <c r="G21" s="96">
        <v>10</v>
      </c>
      <c r="H21" s="96">
        <v>9</v>
      </c>
      <c r="I21" s="96">
        <v>8</v>
      </c>
      <c r="J21" s="96">
        <v>10</v>
      </c>
      <c r="K21" s="52">
        <f t="shared" si="1"/>
        <v>0.97</v>
      </c>
      <c r="L21" s="3"/>
      <c r="M21" s="3"/>
      <c r="N21" s="3"/>
      <c r="O21" s="3"/>
      <c r="P21" s="3"/>
      <c r="Q21" s="3"/>
      <c r="R21" s="3"/>
      <c r="S21" s="3"/>
      <c r="T21" s="3"/>
      <c r="U21" s="3"/>
      <c r="V21" s="3"/>
      <c r="W21" s="3"/>
      <c r="X21" s="3"/>
      <c r="Y21" s="3"/>
      <c r="Z21" s="3"/>
      <c r="AA21" s="3"/>
      <c r="AB21" s="3"/>
    </row>
    <row r="22" spans="1:28" ht="15.75" customHeight="1" x14ac:dyDescent="0.25">
      <c r="A22" s="188">
        <v>18</v>
      </c>
      <c r="B22" s="53" t="s">
        <v>117</v>
      </c>
      <c r="C22" s="102" t="s">
        <v>89</v>
      </c>
      <c r="D22" s="21">
        <v>23</v>
      </c>
      <c r="E22" s="21">
        <v>23</v>
      </c>
      <c r="F22" s="189">
        <f t="shared" si="0"/>
        <v>60</v>
      </c>
      <c r="G22" s="96">
        <v>10</v>
      </c>
      <c r="H22" s="96">
        <v>9</v>
      </c>
      <c r="I22" s="96">
        <v>8</v>
      </c>
      <c r="J22" s="96">
        <v>10</v>
      </c>
      <c r="K22" s="52">
        <f t="shared" si="1"/>
        <v>0.97</v>
      </c>
      <c r="L22" s="3"/>
      <c r="M22" s="3"/>
      <c r="N22" s="3"/>
      <c r="O22" s="3"/>
      <c r="P22" s="3"/>
      <c r="Q22" s="3"/>
      <c r="R22" s="3"/>
      <c r="S22" s="3"/>
      <c r="T22" s="3"/>
      <c r="U22" s="3"/>
      <c r="V22" s="3"/>
      <c r="W22" s="3"/>
      <c r="X22" s="3"/>
      <c r="Y22" s="3"/>
      <c r="Z22" s="3"/>
      <c r="AA22" s="3"/>
      <c r="AB22" s="3"/>
    </row>
    <row r="23" spans="1:28" ht="15.75" customHeight="1" x14ac:dyDescent="0.25">
      <c r="A23" s="188">
        <v>19</v>
      </c>
      <c r="B23" s="53" t="s">
        <v>118</v>
      </c>
      <c r="C23" s="102" t="s">
        <v>89</v>
      </c>
      <c r="D23" s="21">
        <v>31</v>
      </c>
      <c r="E23" s="21">
        <v>25</v>
      </c>
      <c r="F23" s="189">
        <f t="shared" si="0"/>
        <v>48.387096774193544</v>
      </c>
      <c r="G23" s="96">
        <v>10</v>
      </c>
      <c r="H23" s="96">
        <v>7</v>
      </c>
      <c r="I23" s="96">
        <v>7</v>
      </c>
      <c r="J23" s="96">
        <v>10</v>
      </c>
      <c r="K23" s="52">
        <f t="shared" si="1"/>
        <v>0.82387096774193536</v>
      </c>
      <c r="L23" s="3"/>
      <c r="M23" s="3"/>
      <c r="N23" s="3"/>
      <c r="O23" s="3"/>
      <c r="P23" s="3"/>
      <c r="Q23" s="3"/>
      <c r="R23" s="3"/>
      <c r="S23" s="3"/>
      <c r="T23" s="3"/>
      <c r="U23" s="3"/>
      <c r="V23" s="3"/>
      <c r="W23" s="3"/>
      <c r="X23" s="3"/>
      <c r="Y23" s="3"/>
      <c r="Z23" s="3"/>
      <c r="AA23" s="3"/>
      <c r="AB23" s="3"/>
    </row>
    <row r="24" spans="1:28" ht="15.75" customHeight="1" x14ac:dyDescent="0.25">
      <c r="A24" s="188">
        <v>20</v>
      </c>
      <c r="B24" s="53" t="s">
        <v>124</v>
      </c>
      <c r="C24" s="102" t="s">
        <v>89</v>
      </c>
      <c r="D24" s="21">
        <v>39</v>
      </c>
      <c r="E24" s="21">
        <v>38</v>
      </c>
      <c r="F24" s="189">
        <f t="shared" si="0"/>
        <v>58.46153846153846</v>
      </c>
      <c r="G24" s="96">
        <v>10</v>
      </c>
      <c r="H24" s="96">
        <v>9</v>
      </c>
      <c r="I24" s="96">
        <v>8</v>
      </c>
      <c r="J24" s="96">
        <v>10</v>
      </c>
      <c r="K24" s="52">
        <f t="shared" si="1"/>
        <v>0.95461538461538453</v>
      </c>
      <c r="L24" s="3"/>
      <c r="M24" s="3"/>
      <c r="N24" s="3"/>
      <c r="O24" s="3"/>
      <c r="P24" s="3"/>
      <c r="Q24" s="3"/>
      <c r="R24" s="3"/>
      <c r="S24" s="3"/>
      <c r="T24" s="3"/>
      <c r="U24" s="3"/>
      <c r="V24" s="3"/>
      <c r="W24" s="3"/>
      <c r="X24" s="3"/>
      <c r="Y24" s="3"/>
      <c r="Z24" s="3"/>
      <c r="AA24" s="3"/>
      <c r="AB24" s="3"/>
    </row>
    <row r="25" spans="1:28" ht="15.75" customHeight="1" x14ac:dyDescent="0.25">
      <c r="A25" s="188">
        <v>21</v>
      </c>
      <c r="B25" s="53" t="s">
        <v>120</v>
      </c>
      <c r="C25" s="102" t="s">
        <v>89</v>
      </c>
      <c r="D25" s="21">
        <v>58</v>
      </c>
      <c r="E25" s="21" t="s">
        <v>378</v>
      </c>
      <c r="F25" s="189" t="e">
        <f t="shared" si="0"/>
        <v>#VALUE!</v>
      </c>
      <c r="G25" s="96">
        <v>10</v>
      </c>
      <c r="H25" s="96">
        <v>9</v>
      </c>
      <c r="I25" s="96">
        <v>8</v>
      </c>
      <c r="J25" s="96">
        <v>10</v>
      </c>
      <c r="K25" s="52" t="e">
        <f t="shared" si="1"/>
        <v>#VALUE!</v>
      </c>
      <c r="L25" s="3"/>
      <c r="M25" s="3"/>
      <c r="N25" s="3"/>
      <c r="O25" s="3"/>
      <c r="P25" s="3"/>
      <c r="Q25" s="3"/>
      <c r="R25" s="3"/>
      <c r="S25" s="3"/>
      <c r="T25" s="3"/>
      <c r="U25" s="3"/>
      <c r="V25" s="3"/>
      <c r="W25" s="3"/>
      <c r="X25" s="3"/>
      <c r="Y25" s="3"/>
      <c r="Z25" s="3"/>
      <c r="AA25" s="3"/>
      <c r="AB25" s="3"/>
    </row>
    <row r="26" spans="1:28" ht="15.75" customHeight="1" x14ac:dyDescent="0.25">
      <c r="A26" s="188">
        <v>22</v>
      </c>
      <c r="B26" s="53" t="s">
        <v>121</v>
      </c>
      <c r="C26" s="102" t="s">
        <v>89</v>
      </c>
      <c r="D26" s="21">
        <v>38</v>
      </c>
      <c r="E26" s="21">
        <v>36</v>
      </c>
      <c r="F26" s="189">
        <f t="shared" si="0"/>
        <v>56.84210526315789</v>
      </c>
      <c r="G26" s="96">
        <v>10</v>
      </c>
      <c r="H26" s="96">
        <v>9</v>
      </c>
      <c r="I26" s="96">
        <v>8</v>
      </c>
      <c r="J26" s="96">
        <v>10</v>
      </c>
      <c r="K26" s="52">
        <f t="shared" si="1"/>
        <v>0.93842105263157893</v>
      </c>
      <c r="L26" s="3"/>
      <c r="M26" s="3"/>
      <c r="N26" s="3"/>
      <c r="O26" s="3"/>
      <c r="P26" s="3"/>
      <c r="Q26" s="3"/>
      <c r="R26" s="3"/>
      <c r="S26" s="3"/>
      <c r="T26" s="3"/>
      <c r="U26" s="3"/>
      <c r="V26" s="3"/>
      <c r="W26" s="3"/>
      <c r="X26" s="3"/>
      <c r="Y26" s="3"/>
      <c r="Z26" s="3"/>
      <c r="AA26" s="3"/>
      <c r="AB26" s="3"/>
    </row>
    <row r="27" spans="1:28" ht="15.75" customHeight="1" x14ac:dyDescent="0.25">
      <c r="A27" s="188">
        <v>23</v>
      </c>
      <c r="B27" s="53" t="s">
        <v>122</v>
      </c>
      <c r="C27" s="102" t="s">
        <v>89</v>
      </c>
      <c r="D27" s="21">
        <v>49</v>
      </c>
      <c r="E27" s="21">
        <v>48</v>
      </c>
      <c r="F27" s="189">
        <f t="shared" si="0"/>
        <v>58.775510204081634</v>
      </c>
      <c r="G27" s="96">
        <v>10</v>
      </c>
      <c r="H27" s="96">
        <v>9</v>
      </c>
      <c r="I27" s="96">
        <v>8</v>
      </c>
      <c r="J27" s="96">
        <v>10</v>
      </c>
      <c r="K27" s="52">
        <f t="shared" si="1"/>
        <v>0.95775510204081626</v>
      </c>
      <c r="L27" s="3"/>
      <c r="M27" s="3"/>
      <c r="N27" s="3"/>
      <c r="O27" s="3"/>
      <c r="P27" s="3"/>
      <c r="Q27" s="3"/>
      <c r="R27" s="3"/>
      <c r="S27" s="3"/>
      <c r="T27" s="3"/>
      <c r="U27" s="3"/>
      <c r="V27" s="3"/>
      <c r="W27" s="3"/>
      <c r="X27" s="3"/>
      <c r="Y27" s="3"/>
      <c r="Z27" s="3"/>
      <c r="AA27" s="3"/>
      <c r="AB27" s="3"/>
    </row>
    <row r="28" spans="1:28" ht="15.75" customHeight="1" x14ac:dyDescent="0.25">
      <c r="A28" s="188">
        <v>24</v>
      </c>
      <c r="B28" s="53" t="s">
        <v>123</v>
      </c>
      <c r="C28" s="102" t="s">
        <v>89</v>
      </c>
      <c r="D28" s="21">
        <v>21</v>
      </c>
      <c r="E28" s="21">
        <v>21</v>
      </c>
      <c r="F28" s="189">
        <f t="shared" si="0"/>
        <v>60</v>
      </c>
      <c r="G28" s="96">
        <v>10</v>
      </c>
      <c r="H28" s="96">
        <v>9</v>
      </c>
      <c r="I28" s="96">
        <v>8</v>
      </c>
      <c r="J28" s="96">
        <v>10</v>
      </c>
      <c r="K28" s="52">
        <f t="shared" si="1"/>
        <v>0.97</v>
      </c>
      <c r="L28" s="3"/>
      <c r="M28" s="3"/>
      <c r="N28" s="3"/>
      <c r="O28" s="3"/>
      <c r="P28" s="3"/>
      <c r="Q28" s="3"/>
      <c r="R28" s="3"/>
      <c r="S28" s="3"/>
      <c r="T28" s="3"/>
      <c r="U28" s="3"/>
      <c r="V28" s="3"/>
      <c r="W28" s="3"/>
      <c r="X28" s="3"/>
      <c r="Y28" s="3"/>
      <c r="Z28" s="3"/>
      <c r="AA28" s="3"/>
      <c r="AB28" s="3"/>
    </row>
    <row r="29" spans="1:28" ht="15.75" customHeight="1" x14ac:dyDescent="0.25">
      <c r="A29" s="188">
        <v>25</v>
      </c>
      <c r="B29" s="53" t="s">
        <v>109</v>
      </c>
      <c r="C29" s="102" t="s">
        <v>89</v>
      </c>
      <c r="D29" s="21">
        <v>28</v>
      </c>
      <c r="E29" s="21">
        <v>28</v>
      </c>
      <c r="F29" s="189">
        <f t="shared" si="0"/>
        <v>60</v>
      </c>
      <c r="G29" s="96">
        <v>10</v>
      </c>
      <c r="H29" s="96">
        <v>9</v>
      </c>
      <c r="I29" s="96">
        <v>8</v>
      </c>
      <c r="J29" s="96">
        <v>10</v>
      </c>
      <c r="K29" s="52">
        <f t="shared" si="1"/>
        <v>0.97</v>
      </c>
      <c r="L29" s="3"/>
      <c r="M29" s="3"/>
      <c r="N29" s="3"/>
      <c r="O29" s="3"/>
      <c r="P29" s="3"/>
      <c r="Q29" s="3"/>
      <c r="R29" s="3"/>
      <c r="S29" s="3"/>
      <c r="T29" s="3"/>
      <c r="U29" s="3"/>
      <c r="V29" s="3"/>
      <c r="W29" s="3"/>
      <c r="X29" s="3"/>
      <c r="Y29" s="3"/>
      <c r="Z29" s="3"/>
      <c r="AA29" s="3"/>
      <c r="AB29" s="3"/>
    </row>
    <row r="30" spans="1:28" ht="15.75" customHeight="1" x14ac:dyDescent="0.25">
      <c r="A30" s="188">
        <v>26</v>
      </c>
      <c r="B30" s="53" t="s">
        <v>379</v>
      </c>
      <c r="C30" s="102" t="s">
        <v>89</v>
      </c>
      <c r="D30" s="21">
        <v>13</v>
      </c>
      <c r="E30" s="21">
        <v>9</v>
      </c>
      <c r="F30" s="189">
        <f t="shared" si="0"/>
        <v>41.53846153846154</v>
      </c>
      <c r="G30" s="96">
        <v>10</v>
      </c>
      <c r="H30" s="96">
        <v>9</v>
      </c>
      <c r="I30" s="96">
        <v>8</v>
      </c>
      <c r="J30" s="96">
        <v>10</v>
      </c>
      <c r="K30" s="52">
        <f t="shared" si="1"/>
        <v>0.78538461538461546</v>
      </c>
      <c r="L30" s="3"/>
      <c r="M30" s="3"/>
      <c r="N30" s="3"/>
      <c r="O30" s="3"/>
      <c r="P30" s="3"/>
      <c r="Q30" s="3"/>
      <c r="R30" s="3"/>
      <c r="S30" s="3"/>
      <c r="T30" s="3"/>
      <c r="U30" s="3"/>
      <c r="V30" s="3"/>
      <c r="W30" s="3"/>
      <c r="X30" s="3"/>
      <c r="Y30" s="3"/>
      <c r="Z30" s="3"/>
      <c r="AA30" s="3"/>
      <c r="AB30" s="3"/>
    </row>
    <row r="31" spans="1:28" ht="15.75" customHeight="1" x14ac:dyDescent="0.25">
      <c r="A31" s="188">
        <v>27</v>
      </c>
      <c r="B31" s="53" t="s">
        <v>380</v>
      </c>
      <c r="C31" s="102" t="s">
        <v>89</v>
      </c>
      <c r="D31" s="21">
        <v>30</v>
      </c>
      <c r="E31" s="21">
        <v>30</v>
      </c>
      <c r="F31" s="189">
        <f t="shared" si="0"/>
        <v>60</v>
      </c>
      <c r="G31" s="96">
        <v>10</v>
      </c>
      <c r="H31" s="96">
        <v>9</v>
      </c>
      <c r="I31" s="96">
        <v>8</v>
      </c>
      <c r="J31" s="96">
        <v>10</v>
      </c>
      <c r="K31" s="52">
        <f t="shared" si="1"/>
        <v>0.97</v>
      </c>
      <c r="L31" s="3"/>
      <c r="M31" s="3"/>
      <c r="N31" s="3"/>
      <c r="O31" s="3"/>
      <c r="P31" s="3"/>
      <c r="Q31" s="3"/>
      <c r="R31" s="3"/>
      <c r="S31" s="3"/>
      <c r="T31" s="3"/>
      <c r="U31" s="3"/>
      <c r="V31" s="3"/>
      <c r="W31" s="3"/>
      <c r="X31" s="3"/>
      <c r="Y31" s="3"/>
      <c r="Z31" s="3"/>
      <c r="AA31" s="3"/>
      <c r="AB31" s="3"/>
    </row>
    <row r="32" spans="1:28" ht="15.75" customHeight="1" x14ac:dyDescent="0.25">
      <c r="A32" s="188">
        <v>28</v>
      </c>
      <c r="B32" s="53" t="s">
        <v>361</v>
      </c>
      <c r="C32" s="102" t="s">
        <v>89</v>
      </c>
      <c r="D32" s="21">
        <v>29</v>
      </c>
      <c r="E32" s="21">
        <v>16</v>
      </c>
      <c r="F32" s="189">
        <f t="shared" si="0"/>
        <v>33.103448275862071</v>
      </c>
      <c r="G32" s="96">
        <v>10</v>
      </c>
      <c r="H32" s="96">
        <v>9</v>
      </c>
      <c r="I32" s="96">
        <v>9</v>
      </c>
      <c r="J32" s="96">
        <v>10</v>
      </c>
      <c r="K32" s="52">
        <f t="shared" si="1"/>
        <v>0.71103448275862069</v>
      </c>
      <c r="L32" s="3"/>
      <c r="M32" s="3"/>
      <c r="N32" s="3"/>
      <c r="O32" s="3"/>
      <c r="P32" s="3"/>
      <c r="Q32" s="3"/>
      <c r="R32" s="3"/>
      <c r="S32" s="3"/>
      <c r="T32" s="3"/>
      <c r="U32" s="3"/>
      <c r="V32" s="3"/>
      <c r="W32" s="3"/>
      <c r="X32" s="3"/>
      <c r="Y32" s="3"/>
      <c r="Z32" s="3"/>
      <c r="AA32" s="3"/>
      <c r="AB32" s="3"/>
    </row>
    <row r="33" spans="1:28" ht="15.75" customHeight="1" x14ac:dyDescent="0.25">
      <c r="A33" s="188">
        <v>29</v>
      </c>
      <c r="B33" s="53" t="s">
        <v>280</v>
      </c>
      <c r="C33" s="102" t="s">
        <v>89</v>
      </c>
      <c r="D33" s="21">
        <v>66</v>
      </c>
      <c r="E33" s="21">
        <v>64</v>
      </c>
      <c r="F33" s="189">
        <f t="shared" si="0"/>
        <v>58.181818181818187</v>
      </c>
      <c r="G33" s="96">
        <v>10</v>
      </c>
      <c r="H33" s="96">
        <v>9</v>
      </c>
      <c r="I33" s="96">
        <v>9</v>
      </c>
      <c r="J33" s="96">
        <v>10</v>
      </c>
      <c r="K33" s="52">
        <f t="shared" si="1"/>
        <v>0.96181818181818191</v>
      </c>
      <c r="L33" s="3"/>
      <c r="M33" s="3"/>
      <c r="N33" s="3"/>
      <c r="O33" s="3"/>
      <c r="P33" s="3"/>
      <c r="Q33" s="3"/>
      <c r="R33" s="3"/>
      <c r="S33" s="3"/>
      <c r="T33" s="3"/>
      <c r="U33" s="3"/>
      <c r="V33" s="3"/>
      <c r="W33" s="3"/>
      <c r="X33" s="3"/>
      <c r="Y33" s="3"/>
      <c r="Z33" s="3"/>
      <c r="AA33" s="3"/>
      <c r="AB33" s="3"/>
    </row>
    <row r="34" spans="1:28" ht="15.75" customHeight="1" x14ac:dyDescent="0.25">
      <c r="A34" s="188">
        <v>30</v>
      </c>
      <c r="B34" s="102" t="s">
        <v>105</v>
      </c>
      <c r="C34" s="102" t="s">
        <v>89</v>
      </c>
      <c r="D34" s="55">
        <v>52</v>
      </c>
      <c r="E34" s="55">
        <v>52</v>
      </c>
      <c r="F34" s="189">
        <f t="shared" si="0"/>
        <v>60</v>
      </c>
      <c r="G34" s="96">
        <v>10</v>
      </c>
      <c r="H34" s="96">
        <v>9</v>
      </c>
      <c r="I34" s="96">
        <v>9</v>
      </c>
      <c r="J34" s="96">
        <v>10</v>
      </c>
      <c r="K34" s="52">
        <f t="shared" si="1"/>
        <v>0.98</v>
      </c>
      <c r="L34" s="3"/>
      <c r="M34" s="3"/>
      <c r="N34" s="3"/>
      <c r="O34" s="3"/>
      <c r="P34" s="3"/>
      <c r="Q34" s="3"/>
      <c r="R34" s="3"/>
      <c r="S34" s="3"/>
      <c r="T34" s="3"/>
      <c r="U34" s="3"/>
      <c r="V34" s="3"/>
      <c r="W34" s="3"/>
      <c r="X34" s="3"/>
      <c r="Y34" s="3"/>
      <c r="Z34" s="3"/>
      <c r="AA34" s="3"/>
      <c r="AB34" s="3"/>
    </row>
    <row r="35" spans="1:28" ht="15.75" customHeight="1" x14ac:dyDescent="0.25">
      <c r="A35" s="188">
        <v>31</v>
      </c>
      <c r="B35" s="102" t="s">
        <v>125</v>
      </c>
      <c r="C35" s="102" t="s">
        <v>126</v>
      </c>
      <c r="D35" s="55">
        <v>101</v>
      </c>
      <c r="E35" s="55">
        <v>99</v>
      </c>
      <c r="F35" s="189">
        <f t="shared" si="0"/>
        <v>58.811881188118811</v>
      </c>
      <c r="G35" s="96">
        <v>9</v>
      </c>
      <c r="H35" s="96">
        <v>9</v>
      </c>
      <c r="I35" s="96">
        <v>10</v>
      </c>
      <c r="J35" s="96">
        <v>10</v>
      </c>
      <c r="K35" s="52">
        <f t="shared" si="1"/>
        <v>0.96811881188118809</v>
      </c>
      <c r="L35" s="3"/>
      <c r="M35" s="3"/>
      <c r="N35" s="3"/>
      <c r="O35" s="3"/>
      <c r="P35" s="3"/>
      <c r="Q35" s="3"/>
      <c r="R35" s="3"/>
      <c r="S35" s="3"/>
      <c r="T35" s="3"/>
      <c r="U35" s="3"/>
      <c r="V35" s="3"/>
      <c r="W35" s="3"/>
      <c r="X35" s="3"/>
      <c r="Y35" s="3"/>
      <c r="Z35" s="3"/>
      <c r="AA35" s="3"/>
      <c r="AB35" s="3"/>
    </row>
    <row r="36" spans="1:28" ht="15.75" customHeight="1" x14ac:dyDescent="0.25">
      <c r="A36" s="188">
        <v>32</v>
      </c>
      <c r="B36" s="102" t="s">
        <v>127</v>
      </c>
      <c r="C36" s="102" t="s">
        <v>126</v>
      </c>
      <c r="D36" s="55">
        <v>80</v>
      </c>
      <c r="E36" s="55">
        <v>77</v>
      </c>
      <c r="F36" s="189">
        <f t="shared" si="0"/>
        <v>57.75</v>
      </c>
      <c r="G36" s="96">
        <v>8</v>
      </c>
      <c r="H36" s="96">
        <v>9</v>
      </c>
      <c r="I36" s="96">
        <v>9</v>
      </c>
      <c r="J36" s="96">
        <v>10</v>
      </c>
      <c r="K36" s="52">
        <f t="shared" si="1"/>
        <v>0.9375</v>
      </c>
      <c r="L36" s="3"/>
      <c r="M36" s="3"/>
      <c r="N36" s="3"/>
      <c r="O36" s="3"/>
      <c r="P36" s="3"/>
      <c r="Q36" s="3"/>
      <c r="R36" s="3"/>
      <c r="S36" s="3"/>
      <c r="T36" s="3"/>
      <c r="U36" s="3"/>
      <c r="V36" s="3"/>
      <c r="W36" s="3"/>
      <c r="X36" s="3"/>
      <c r="Y36" s="3"/>
      <c r="Z36" s="3"/>
      <c r="AA36" s="3"/>
      <c r="AB36" s="3"/>
    </row>
    <row r="37" spans="1:28" ht="15.75" customHeight="1" x14ac:dyDescent="0.25">
      <c r="A37" s="188">
        <v>33</v>
      </c>
      <c r="B37" s="102" t="s">
        <v>128</v>
      </c>
      <c r="C37" s="102" t="s">
        <v>129</v>
      </c>
      <c r="D37" s="102"/>
      <c r="E37" s="102"/>
      <c r="F37" s="189" t="e">
        <f t="shared" si="0"/>
        <v>#DIV/0!</v>
      </c>
      <c r="G37" s="96"/>
      <c r="H37" s="96"/>
      <c r="I37" s="96"/>
      <c r="J37" s="96"/>
      <c r="K37" s="52" t="e">
        <f t="shared" si="1"/>
        <v>#DIV/0!</v>
      </c>
      <c r="L37" s="3"/>
      <c r="M37" s="3"/>
      <c r="N37" s="3"/>
      <c r="O37" s="3"/>
      <c r="P37" s="3"/>
      <c r="Q37" s="3"/>
      <c r="R37" s="3"/>
      <c r="S37" s="3"/>
      <c r="T37" s="3"/>
      <c r="U37" s="3"/>
      <c r="V37" s="3"/>
      <c r="W37" s="3"/>
      <c r="X37" s="3"/>
      <c r="Y37" s="3"/>
      <c r="Z37" s="3"/>
      <c r="AA37" s="3"/>
      <c r="AB37" s="3"/>
    </row>
    <row r="38" spans="1:28" ht="15.75" customHeight="1" x14ac:dyDescent="0.25">
      <c r="A38" s="188">
        <v>34</v>
      </c>
      <c r="B38" s="102" t="s">
        <v>130</v>
      </c>
      <c r="C38" s="102" t="s">
        <v>104</v>
      </c>
      <c r="D38" s="102">
        <v>25</v>
      </c>
      <c r="E38" s="102">
        <v>25</v>
      </c>
      <c r="F38" s="189">
        <f t="shared" si="0"/>
        <v>60</v>
      </c>
      <c r="G38" s="3">
        <v>10</v>
      </c>
      <c r="H38" s="3">
        <v>10</v>
      </c>
      <c r="I38" s="3">
        <v>10</v>
      </c>
      <c r="J38" s="190">
        <v>10</v>
      </c>
      <c r="K38" s="52">
        <f t="shared" si="1"/>
        <v>1</v>
      </c>
      <c r="L38" s="3"/>
      <c r="M38" s="3"/>
      <c r="N38" s="3"/>
      <c r="O38" s="3"/>
      <c r="P38" s="3"/>
      <c r="Q38" s="3"/>
      <c r="R38" s="3"/>
      <c r="S38" s="3"/>
      <c r="T38" s="3"/>
      <c r="U38" s="3"/>
      <c r="V38" s="3"/>
      <c r="W38" s="3"/>
      <c r="X38" s="3"/>
      <c r="Y38" s="3"/>
      <c r="Z38" s="3"/>
      <c r="AA38" s="3"/>
      <c r="AB38" s="3"/>
    </row>
    <row r="39" spans="1:28" ht="15.75" customHeight="1" x14ac:dyDescent="0.25">
      <c r="A39" s="188">
        <v>35</v>
      </c>
      <c r="B39" s="92" t="s">
        <v>131</v>
      </c>
      <c r="C39" s="3" t="s">
        <v>104</v>
      </c>
      <c r="D39" s="92">
        <v>23</v>
      </c>
      <c r="E39" s="96">
        <v>23</v>
      </c>
      <c r="F39" s="189">
        <f t="shared" si="0"/>
        <v>60</v>
      </c>
      <c r="G39" s="92">
        <v>10</v>
      </c>
      <c r="H39" s="92">
        <v>10</v>
      </c>
      <c r="I39" s="92">
        <v>10</v>
      </c>
      <c r="J39" s="96">
        <v>10</v>
      </c>
      <c r="K39" s="52">
        <f t="shared" si="1"/>
        <v>1</v>
      </c>
      <c r="L39" s="3"/>
      <c r="M39" s="3"/>
      <c r="N39" s="3"/>
      <c r="O39" s="3"/>
      <c r="P39" s="3"/>
      <c r="Q39" s="3"/>
      <c r="R39" s="3"/>
      <c r="S39" s="3"/>
      <c r="T39" s="3"/>
      <c r="U39" s="3"/>
      <c r="V39" s="3"/>
      <c r="W39" s="3"/>
      <c r="X39" s="3"/>
      <c r="Y39" s="3"/>
      <c r="Z39" s="3"/>
      <c r="AA39" s="3"/>
      <c r="AB39" s="3"/>
    </row>
    <row r="40" spans="1:28" ht="15.75" customHeight="1" x14ac:dyDescent="0.25">
      <c r="A40" s="188">
        <v>36</v>
      </c>
      <c r="B40" s="96" t="s">
        <v>132</v>
      </c>
      <c r="C40" s="190" t="s">
        <v>104</v>
      </c>
      <c r="D40" s="96">
        <v>82</v>
      </c>
      <c r="E40" s="96">
        <v>80</v>
      </c>
      <c r="F40" s="189">
        <f t="shared" si="0"/>
        <v>58.536585365853654</v>
      </c>
      <c r="G40" s="96">
        <v>10</v>
      </c>
      <c r="H40" s="96">
        <v>10</v>
      </c>
      <c r="I40" s="96">
        <v>10</v>
      </c>
      <c r="J40" s="96">
        <v>10</v>
      </c>
      <c r="K40" s="52">
        <f t="shared" si="1"/>
        <v>0.98536585365853657</v>
      </c>
      <c r="L40" s="3"/>
      <c r="M40" s="3"/>
      <c r="N40" s="3"/>
      <c r="O40" s="3"/>
      <c r="P40" s="3"/>
      <c r="Q40" s="3"/>
      <c r="R40" s="3"/>
      <c r="S40" s="3"/>
      <c r="T40" s="3"/>
      <c r="U40" s="3"/>
      <c r="V40" s="3"/>
      <c r="W40" s="3"/>
      <c r="X40" s="3"/>
      <c r="Y40" s="3"/>
      <c r="Z40" s="3"/>
      <c r="AA40" s="3"/>
      <c r="AB40" s="3"/>
    </row>
    <row r="41" spans="1:28" ht="15.75" customHeight="1" x14ac:dyDescent="0.25">
      <c r="A41" s="188">
        <v>37</v>
      </c>
      <c r="B41" s="96" t="s">
        <v>133</v>
      </c>
      <c r="C41" s="190" t="s">
        <v>104</v>
      </c>
      <c r="D41" s="96">
        <v>18</v>
      </c>
      <c r="E41" s="96">
        <v>18</v>
      </c>
      <c r="F41" s="189">
        <f t="shared" si="0"/>
        <v>60</v>
      </c>
      <c r="G41" s="96">
        <v>10</v>
      </c>
      <c r="H41" s="96">
        <v>10</v>
      </c>
      <c r="I41" s="96">
        <v>10</v>
      </c>
      <c r="J41" s="96">
        <v>9</v>
      </c>
      <c r="K41" s="52">
        <f t="shared" si="1"/>
        <v>0.99</v>
      </c>
      <c r="L41" s="3"/>
      <c r="M41" s="3"/>
      <c r="N41" s="3"/>
      <c r="O41" s="3"/>
      <c r="P41" s="3"/>
      <c r="Q41" s="3"/>
      <c r="R41" s="3"/>
      <c r="S41" s="3"/>
      <c r="T41" s="3"/>
      <c r="U41" s="3"/>
      <c r="V41" s="3"/>
      <c r="W41" s="3"/>
      <c r="X41" s="3"/>
      <c r="Y41" s="3"/>
      <c r="Z41" s="3"/>
      <c r="AA41" s="3"/>
      <c r="AB41" s="3"/>
    </row>
    <row r="42" spans="1:28" ht="15.75" customHeight="1" x14ac:dyDescent="0.25">
      <c r="A42" s="188">
        <v>38</v>
      </c>
      <c r="B42" s="96" t="s">
        <v>134</v>
      </c>
      <c r="C42" s="96" t="s">
        <v>104</v>
      </c>
      <c r="D42" s="191">
        <v>24</v>
      </c>
      <c r="E42" s="96">
        <v>24</v>
      </c>
      <c r="F42" s="189">
        <f t="shared" si="0"/>
        <v>60</v>
      </c>
      <c r="G42" s="96">
        <v>10</v>
      </c>
      <c r="H42" s="96">
        <v>10</v>
      </c>
      <c r="I42" s="96">
        <v>10</v>
      </c>
      <c r="J42" s="96">
        <v>10</v>
      </c>
      <c r="K42" s="52">
        <f t="shared" si="1"/>
        <v>1</v>
      </c>
      <c r="L42" s="3"/>
      <c r="M42" s="3"/>
      <c r="N42" s="3"/>
      <c r="O42" s="3"/>
      <c r="P42" s="3"/>
      <c r="Q42" s="3"/>
      <c r="R42" s="3"/>
      <c r="S42" s="3"/>
      <c r="T42" s="3"/>
      <c r="U42" s="3"/>
      <c r="V42" s="3"/>
      <c r="W42" s="3"/>
      <c r="X42" s="3"/>
      <c r="Y42" s="3"/>
      <c r="Z42" s="3"/>
      <c r="AA42" s="3"/>
      <c r="AB42" s="3"/>
    </row>
    <row r="43" spans="1:28" ht="15.75" customHeight="1" x14ac:dyDescent="0.25">
      <c r="A43" s="188">
        <v>39</v>
      </c>
      <c r="B43" s="96" t="s">
        <v>135</v>
      </c>
      <c r="C43" s="96" t="s">
        <v>136</v>
      </c>
      <c r="D43" s="96">
        <v>17</v>
      </c>
      <c r="E43" s="96">
        <v>17</v>
      </c>
      <c r="F43" s="189">
        <f t="shared" si="0"/>
        <v>60</v>
      </c>
      <c r="G43" s="96">
        <v>10</v>
      </c>
      <c r="H43" s="96">
        <v>10</v>
      </c>
      <c r="I43" s="96">
        <v>10</v>
      </c>
      <c r="J43" s="96">
        <v>10</v>
      </c>
      <c r="K43" s="52">
        <f t="shared" si="1"/>
        <v>1</v>
      </c>
      <c r="L43" s="3"/>
      <c r="M43" s="3"/>
      <c r="N43" s="3"/>
      <c r="O43" s="3"/>
      <c r="P43" s="3"/>
      <c r="Q43" s="3"/>
      <c r="R43" s="3"/>
      <c r="S43" s="3"/>
      <c r="T43" s="3"/>
      <c r="U43" s="3"/>
      <c r="V43" s="3"/>
      <c r="W43" s="3"/>
      <c r="X43" s="3"/>
      <c r="Y43" s="3"/>
      <c r="Z43" s="3"/>
      <c r="AA43" s="3"/>
      <c r="AB43" s="3"/>
    </row>
    <row r="44" spans="1:28" ht="17.25" customHeight="1" x14ac:dyDescent="0.25">
      <c r="A44" s="188">
        <v>40</v>
      </c>
      <c r="B44" s="96" t="s">
        <v>137</v>
      </c>
      <c r="C44" s="96" t="s">
        <v>136</v>
      </c>
      <c r="D44" s="96">
        <v>5</v>
      </c>
      <c r="E44" s="96">
        <v>5</v>
      </c>
      <c r="F44" s="189">
        <f t="shared" si="0"/>
        <v>60</v>
      </c>
      <c r="G44" s="96">
        <v>10</v>
      </c>
      <c r="H44" s="96">
        <v>10</v>
      </c>
      <c r="I44" s="96">
        <v>9</v>
      </c>
      <c r="J44" s="96">
        <v>9</v>
      </c>
      <c r="K44" s="52">
        <f t="shared" si="1"/>
        <v>0.98</v>
      </c>
      <c r="L44" s="3"/>
      <c r="M44" s="3"/>
      <c r="N44" s="3"/>
      <c r="O44" s="3"/>
      <c r="P44" s="3"/>
      <c r="Q44" s="3"/>
      <c r="R44" s="3"/>
      <c r="S44" s="3"/>
      <c r="T44" s="3"/>
      <c r="U44" s="3"/>
      <c r="V44" s="3"/>
      <c r="W44" s="3"/>
      <c r="X44" s="3"/>
      <c r="Y44" s="3"/>
      <c r="Z44" s="3"/>
      <c r="AA44" s="3"/>
      <c r="AB44" s="3"/>
    </row>
    <row r="45" spans="1:28" ht="15.75" customHeight="1" x14ac:dyDescent="0.25">
      <c r="A45" s="188">
        <v>41</v>
      </c>
      <c r="B45" s="96" t="s">
        <v>323</v>
      </c>
      <c r="C45" s="96" t="s">
        <v>136</v>
      </c>
      <c r="D45" s="96">
        <v>1</v>
      </c>
      <c r="E45" s="96">
        <v>1</v>
      </c>
      <c r="F45" s="189">
        <f t="shared" si="0"/>
        <v>60</v>
      </c>
      <c r="G45" s="96">
        <v>10</v>
      </c>
      <c r="H45" s="96">
        <v>10</v>
      </c>
      <c r="I45" s="96">
        <v>9</v>
      </c>
      <c r="J45" s="96">
        <v>9</v>
      </c>
      <c r="K45" s="52">
        <f t="shared" si="1"/>
        <v>0.98</v>
      </c>
      <c r="L45" s="3"/>
      <c r="M45" s="3"/>
      <c r="N45" s="3"/>
      <c r="O45" s="3"/>
      <c r="P45" s="3"/>
      <c r="Q45" s="3"/>
      <c r="R45" s="3"/>
      <c r="S45" s="3"/>
      <c r="T45" s="3"/>
      <c r="U45" s="3"/>
      <c r="V45" s="3"/>
      <c r="W45" s="3"/>
      <c r="X45" s="3"/>
      <c r="Y45" s="3"/>
      <c r="Z45" s="3"/>
      <c r="AA45" s="3"/>
      <c r="AB45" s="3"/>
    </row>
    <row r="46" spans="1:28" ht="15.75" customHeight="1" x14ac:dyDescent="0.25">
      <c r="A46" s="188">
        <v>42</v>
      </c>
      <c r="B46" s="96" t="s">
        <v>103</v>
      </c>
      <c r="C46" s="96" t="s">
        <v>139</v>
      </c>
      <c r="D46" s="96">
        <v>37</v>
      </c>
      <c r="E46" s="96">
        <v>35</v>
      </c>
      <c r="F46" s="189">
        <f t="shared" si="0"/>
        <v>56.756756756756758</v>
      </c>
      <c r="G46" s="96">
        <v>10</v>
      </c>
      <c r="H46" s="96">
        <v>8</v>
      </c>
      <c r="I46" s="96">
        <v>10</v>
      </c>
      <c r="J46" s="96">
        <v>9</v>
      </c>
      <c r="K46" s="52">
        <f t="shared" si="1"/>
        <v>0.93756756756756754</v>
      </c>
      <c r="L46" s="3"/>
      <c r="M46" s="3"/>
      <c r="N46" s="3"/>
      <c r="O46" s="3"/>
      <c r="P46" s="3"/>
      <c r="Q46" s="3"/>
      <c r="R46" s="3"/>
      <c r="S46" s="3"/>
      <c r="T46" s="3"/>
      <c r="U46" s="3"/>
      <c r="V46" s="3"/>
      <c r="W46" s="3"/>
      <c r="X46" s="3"/>
      <c r="Y46" s="3"/>
      <c r="Z46" s="3"/>
      <c r="AA46" s="3"/>
      <c r="AB46" s="3"/>
    </row>
    <row r="47" spans="1:28" ht="15.75" customHeight="1" x14ac:dyDescent="0.25">
      <c r="A47" s="188">
        <v>43</v>
      </c>
      <c r="B47" s="96" t="s">
        <v>107</v>
      </c>
      <c r="C47" s="96" t="s">
        <v>104</v>
      </c>
      <c r="D47" s="96">
        <v>30</v>
      </c>
      <c r="E47" s="96">
        <v>29</v>
      </c>
      <c r="F47" s="189">
        <f t="shared" si="0"/>
        <v>58</v>
      </c>
      <c r="G47" s="96"/>
      <c r="H47" s="96"/>
      <c r="I47" s="96"/>
      <c r="J47" s="96"/>
      <c r="K47" s="52">
        <f t="shared" si="1"/>
        <v>0.57999999999999996</v>
      </c>
      <c r="L47" s="3"/>
      <c r="M47" s="3"/>
      <c r="N47" s="3"/>
      <c r="O47" s="3"/>
      <c r="P47" s="3"/>
      <c r="Q47" s="3"/>
      <c r="R47" s="3"/>
      <c r="S47" s="3"/>
      <c r="T47" s="3"/>
      <c r="U47" s="3"/>
      <c r="V47" s="3"/>
      <c r="W47" s="3"/>
      <c r="X47" s="3"/>
      <c r="Y47" s="3"/>
      <c r="Z47" s="3"/>
      <c r="AA47" s="3"/>
      <c r="AB47" s="3"/>
    </row>
    <row r="48" spans="1:28" ht="15.75" customHeight="1" x14ac:dyDescent="0.25">
      <c r="A48" s="188">
        <v>44</v>
      </c>
      <c r="B48" s="96" t="s">
        <v>100</v>
      </c>
      <c r="C48" s="96" t="s">
        <v>99</v>
      </c>
      <c r="D48" s="96">
        <v>4</v>
      </c>
      <c r="E48" s="96">
        <v>4</v>
      </c>
      <c r="F48" s="189">
        <f t="shared" si="0"/>
        <v>60</v>
      </c>
      <c r="G48" s="96">
        <v>10</v>
      </c>
      <c r="H48" s="96">
        <v>10</v>
      </c>
      <c r="I48" s="96">
        <v>10</v>
      </c>
      <c r="J48" s="96">
        <v>10</v>
      </c>
      <c r="K48" s="52">
        <f t="shared" si="1"/>
        <v>1</v>
      </c>
      <c r="L48" s="3"/>
      <c r="M48" s="3"/>
      <c r="N48" s="3"/>
      <c r="O48" s="3"/>
      <c r="P48" s="3"/>
      <c r="Q48" s="3"/>
      <c r="R48" s="3"/>
      <c r="S48" s="3"/>
      <c r="T48" s="3"/>
      <c r="U48" s="3"/>
      <c r="V48" s="3"/>
      <c r="W48" s="3"/>
      <c r="X48" s="3"/>
      <c r="Y48" s="3"/>
      <c r="Z48" s="3"/>
      <c r="AA48" s="3"/>
      <c r="AB48" s="3"/>
    </row>
    <row r="49" spans="1:28" ht="15.75" customHeight="1" x14ac:dyDescent="0.25">
      <c r="A49" s="188">
        <v>45</v>
      </c>
      <c r="B49" s="96" t="s">
        <v>98</v>
      </c>
      <c r="C49" s="96" t="s">
        <v>99</v>
      </c>
      <c r="D49" s="96">
        <v>19</v>
      </c>
      <c r="E49" s="96">
        <v>19</v>
      </c>
      <c r="F49" s="189">
        <f t="shared" si="0"/>
        <v>60</v>
      </c>
      <c r="G49" s="96">
        <v>10</v>
      </c>
      <c r="H49" s="96">
        <v>8</v>
      </c>
      <c r="I49" s="96">
        <v>10</v>
      </c>
      <c r="J49" s="96">
        <v>10</v>
      </c>
      <c r="K49" s="52">
        <f t="shared" si="1"/>
        <v>0.98</v>
      </c>
      <c r="L49" s="3"/>
      <c r="M49" s="3"/>
      <c r="N49" s="3"/>
      <c r="O49" s="3"/>
      <c r="P49" s="3"/>
      <c r="Q49" s="3"/>
      <c r="R49" s="3"/>
      <c r="S49" s="3"/>
      <c r="T49" s="3"/>
      <c r="U49" s="3"/>
      <c r="V49" s="3"/>
      <c r="W49" s="3"/>
      <c r="X49" s="3"/>
      <c r="Y49" s="3"/>
      <c r="Z49" s="3"/>
      <c r="AA49" s="3"/>
      <c r="AB49" s="3"/>
    </row>
    <row r="50" spans="1:28" ht="15.75" customHeight="1" x14ac:dyDescent="0.25">
      <c r="A50" s="188">
        <v>46</v>
      </c>
      <c r="B50" s="96" t="s">
        <v>140</v>
      </c>
      <c r="C50" s="96" t="s">
        <v>104</v>
      </c>
      <c r="D50" s="146">
        <v>15</v>
      </c>
      <c r="E50" s="146">
        <v>15</v>
      </c>
      <c r="F50" s="189">
        <f t="shared" si="0"/>
        <v>60</v>
      </c>
      <c r="G50" s="96">
        <v>10</v>
      </c>
      <c r="H50" s="96">
        <v>10</v>
      </c>
      <c r="I50" s="96">
        <v>10</v>
      </c>
      <c r="J50" s="96">
        <v>10</v>
      </c>
      <c r="K50" s="52">
        <f t="shared" si="1"/>
        <v>1</v>
      </c>
      <c r="L50" s="3"/>
      <c r="M50" s="3"/>
      <c r="N50" s="3"/>
      <c r="O50" s="3"/>
      <c r="P50" s="3"/>
      <c r="Q50" s="3"/>
      <c r="R50" s="3"/>
      <c r="S50" s="3"/>
      <c r="T50" s="3"/>
      <c r="U50" s="3"/>
      <c r="V50" s="3"/>
      <c r="W50" s="3"/>
      <c r="X50" s="3"/>
      <c r="Y50" s="3"/>
      <c r="Z50" s="3"/>
      <c r="AA50" s="3"/>
      <c r="AB50" s="3"/>
    </row>
    <row r="51" spans="1:28" ht="15.75" customHeight="1" x14ac:dyDescent="0.25">
      <c r="A51" s="188">
        <v>47</v>
      </c>
      <c r="B51" s="96" t="s">
        <v>381</v>
      </c>
      <c r="C51" s="96" t="s">
        <v>176</v>
      </c>
      <c r="D51" s="96">
        <v>16</v>
      </c>
      <c r="E51" s="96">
        <v>16</v>
      </c>
      <c r="F51" s="189">
        <f t="shared" si="0"/>
        <v>60</v>
      </c>
      <c r="G51" s="96"/>
      <c r="H51" s="96"/>
      <c r="I51" s="96"/>
      <c r="J51" s="96"/>
      <c r="K51" s="52">
        <f t="shared" si="1"/>
        <v>0.6</v>
      </c>
      <c r="L51" s="3"/>
      <c r="M51" s="3"/>
      <c r="N51" s="3"/>
      <c r="O51" s="3"/>
      <c r="P51" s="3"/>
      <c r="Q51" s="3"/>
      <c r="R51" s="3"/>
      <c r="S51" s="3"/>
      <c r="T51" s="3"/>
      <c r="U51" s="3"/>
      <c r="V51" s="3"/>
      <c r="W51" s="3"/>
      <c r="X51" s="3"/>
      <c r="Y51" s="3"/>
      <c r="Z51" s="3"/>
      <c r="AA51" s="3"/>
      <c r="AB51" s="3"/>
    </row>
    <row r="52" spans="1:28" ht="15.75" customHeight="1" x14ac:dyDescent="0.25">
      <c r="A52" s="188">
        <v>48</v>
      </c>
      <c r="C52" s="96"/>
      <c r="D52" s="96"/>
      <c r="E52" s="96"/>
      <c r="F52" s="189" t="e">
        <f t="shared" si="0"/>
        <v>#DIV/0!</v>
      </c>
      <c r="G52" s="96"/>
      <c r="H52" s="96"/>
      <c r="I52" s="96"/>
      <c r="J52" s="96"/>
      <c r="K52" s="52" t="e">
        <f t="shared" si="1"/>
        <v>#DIV/0!</v>
      </c>
      <c r="L52" s="3"/>
      <c r="M52" s="3"/>
      <c r="N52" s="3"/>
      <c r="O52" s="3"/>
      <c r="P52" s="3"/>
      <c r="Q52" s="3"/>
      <c r="R52" s="3"/>
      <c r="S52" s="3"/>
      <c r="T52" s="3"/>
      <c r="U52" s="3"/>
      <c r="V52" s="3"/>
      <c r="W52" s="3"/>
      <c r="X52" s="3"/>
      <c r="Y52" s="3"/>
      <c r="Z52" s="3"/>
      <c r="AA52" s="3"/>
      <c r="AB52" s="3"/>
    </row>
    <row r="53" spans="1:28" ht="15.75" customHeight="1" x14ac:dyDescent="0.25">
      <c r="A53" s="188">
        <v>49</v>
      </c>
      <c r="B53" s="96"/>
      <c r="C53" s="96"/>
      <c r="D53" s="96"/>
      <c r="E53" s="96"/>
      <c r="F53" s="189" t="e">
        <f t="shared" si="0"/>
        <v>#DIV/0!</v>
      </c>
      <c r="G53" s="96"/>
      <c r="H53" s="96"/>
      <c r="I53" s="96"/>
      <c r="J53" s="96"/>
      <c r="K53" s="52" t="e">
        <f t="shared" si="1"/>
        <v>#DIV/0!</v>
      </c>
      <c r="L53" s="3"/>
      <c r="M53" s="3"/>
      <c r="N53" s="3"/>
      <c r="O53" s="3"/>
      <c r="P53" s="3"/>
      <c r="Q53" s="3"/>
      <c r="R53" s="3"/>
      <c r="S53" s="3"/>
      <c r="T53" s="3"/>
      <c r="U53" s="3"/>
      <c r="V53" s="3"/>
      <c r="W53" s="3"/>
      <c r="X53" s="3"/>
      <c r="Y53" s="3"/>
      <c r="Z53" s="3"/>
      <c r="AA53" s="3"/>
      <c r="AB53" s="3"/>
    </row>
    <row r="54" spans="1:28" ht="15.75" customHeight="1" x14ac:dyDescent="0.25">
      <c r="A54" s="188">
        <v>50</v>
      </c>
      <c r="B54" s="96"/>
      <c r="C54" s="96"/>
      <c r="D54" s="96"/>
      <c r="E54" s="96"/>
      <c r="F54" s="189" t="e">
        <f t="shared" si="0"/>
        <v>#DIV/0!</v>
      </c>
      <c r="G54" s="96"/>
      <c r="H54" s="96"/>
      <c r="I54" s="96"/>
      <c r="J54" s="96"/>
      <c r="K54" s="52" t="e">
        <f t="shared" si="1"/>
        <v>#DIV/0!</v>
      </c>
      <c r="L54" s="3"/>
      <c r="M54" s="3"/>
      <c r="N54" s="3"/>
      <c r="O54" s="3"/>
      <c r="P54" s="3"/>
      <c r="Q54" s="3"/>
      <c r="R54" s="3"/>
      <c r="S54" s="3"/>
      <c r="T54" s="3"/>
      <c r="U54" s="3"/>
      <c r="V54" s="3"/>
      <c r="W54" s="3"/>
      <c r="X54" s="3"/>
      <c r="Y54" s="3"/>
      <c r="Z54" s="3"/>
      <c r="AA54" s="3"/>
      <c r="AB54" s="3"/>
    </row>
    <row r="55" spans="1:28" ht="15.75" customHeight="1" x14ac:dyDescent="0.25">
      <c r="A55" s="188">
        <v>51</v>
      </c>
      <c r="B55" s="96"/>
      <c r="C55" s="96"/>
      <c r="D55" s="96"/>
      <c r="E55" s="96"/>
      <c r="F55" s="189" t="e">
        <f t="shared" si="0"/>
        <v>#DIV/0!</v>
      </c>
      <c r="G55" s="96"/>
      <c r="H55" s="96"/>
      <c r="I55" s="96"/>
      <c r="J55" s="96"/>
      <c r="K55" s="52" t="e">
        <f t="shared" si="1"/>
        <v>#DIV/0!</v>
      </c>
      <c r="L55" s="3"/>
      <c r="M55" s="3"/>
      <c r="N55" s="3"/>
      <c r="O55" s="3"/>
      <c r="P55" s="3"/>
      <c r="Q55" s="3"/>
      <c r="R55" s="3"/>
      <c r="S55" s="3"/>
      <c r="T55" s="3"/>
      <c r="U55" s="3"/>
      <c r="V55" s="3"/>
      <c r="W55" s="3"/>
      <c r="X55" s="3"/>
      <c r="Y55" s="3"/>
      <c r="Z55" s="3"/>
      <c r="AA55" s="3"/>
      <c r="AB55" s="3"/>
    </row>
    <row r="56" spans="1:28" ht="15.75" customHeight="1" x14ac:dyDescent="0.25">
      <c r="A56" s="188">
        <v>52</v>
      </c>
      <c r="B56" s="96"/>
      <c r="C56" s="96"/>
      <c r="D56" s="96"/>
      <c r="E56" s="96"/>
      <c r="F56" s="189" t="e">
        <f t="shared" si="0"/>
        <v>#DIV/0!</v>
      </c>
      <c r="G56" s="96"/>
      <c r="H56" s="96"/>
      <c r="I56" s="96"/>
      <c r="J56" s="96"/>
      <c r="K56" s="52" t="e">
        <f t="shared" si="1"/>
        <v>#DIV/0!</v>
      </c>
      <c r="L56" s="3"/>
      <c r="M56" s="3"/>
      <c r="N56" s="3"/>
      <c r="O56" s="3"/>
      <c r="P56" s="3"/>
      <c r="Q56" s="3"/>
      <c r="R56" s="3"/>
      <c r="S56" s="3"/>
      <c r="T56" s="3"/>
      <c r="U56" s="3"/>
      <c r="V56" s="3"/>
      <c r="W56" s="3"/>
      <c r="X56" s="3"/>
      <c r="Y56" s="3"/>
      <c r="Z56" s="3"/>
      <c r="AA56" s="3"/>
      <c r="AB56" s="3"/>
    </row>
    <row r="57" spans="1:28" ht="15.75" customHeight="1" x14ac:dyDescent="0.25">
      <c r="A57" s="188">
        <v>53</v>
      </c>
      <c r="B57" s="96"/>
      <c r="C57" s="96"/>
      <c r="D57" s="96"/>
      <c r="E57" s="96"/>
      <c r="F57" s="189" t="e">
        <f t="shared" si="0"/>
        <v>#DIV/0!</v>
      </c>
      <c r="G57" s="96"/>
      <c r="H57" s="96"/>
      <c r="I57" s="96"/>
      <c r="J57" s="96"/>
      <c r="K57" s="52" t="e">
        <f t="shared" si="1"/>
        <v>#DIV/0!</v>
      </c>
      <c r="L57" s="3"/>
      <c r="M57" s="3"/>
      <c r="N57" s="3"/>
      <c r="O57" s="3"/>
      <c r="P57" s="3"/>
      <c r="Q57" s="3"/>
      <c r="R57" s="3"/>
      <c r="S57" s="3"/>
      <c r="T57" s="3"/>
      <c r="U57" s="3"/>
      <c r="V57" s="3"/>
      <c r="W57" s="3"/>
      <c r="X57" s="3"/>
      <c r="Y57" s="3"/>
      <c r="Z57" s="3"/>
      <c r="AA57" s="3"/>
      <c r="AB57" s="3"/>
    </row>
    <row r="58" spans="1:28" ht="15.75" customHeight="1"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spans="1:28" ht="15.75" customHeight="1"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spans="1:28" ht="15.75" customHeight="1"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spans="1:28" ht="15.75" customHeight="1"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spans="1:28" ht="15.75" customHeight="1"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spans="1:28" ht="15.75" customHeight="1"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spans="1:28" ht="15.75" customHeight="1"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spans="1:28" ht="15.75" customHeight="1"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spans="1:28" ht="15.75" customHeight="1"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spans="1:28" ht="15.75" customHeight="1"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spans="1:28" ht="15.75" customHeight="1"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spans="1:28" ht="15.75" customHeight="1"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spans="1:28" ht="15.75" customHeight="1"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spans="1:28" ht="15.75" customHeight="1"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spans="1:28" ht="15.75" customHeight="1"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spans="1:28" ht="15.75" customHeight="1"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spans="1:28" ht="15.75" customHeight="1"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spans="1:28" ht="15.75" customHeight="1"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spans="1:28" ht="15.75" customHeight="1"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spans="1:28" ht="15.75" customHeight="1"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spans="1:28" ht="15.75" customHeight="1"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spans="1:28" ht="15.75" customHeight="1"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spans="1:28" ht="15.75" customHeight="1"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spans="1:28" ht="15.75" customHeight="1"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spans="1:28" ht="15.75" customHeight="1"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spans="1:28" ht="15.75" customHeight="1"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spans="1:28" ht="15.75" customHeight="1"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spans="1:28" ht="15.75" customHeight="1"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spans="1:28" ht="15.75" customHeight="1"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spans="1:28" ht="15.75" customHeight="1"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spans="1:28" ht="15.75" customHeight="1"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spans="1:28" ht="15.75" customHeight="1"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spans="1:28" ht="15.75" customHeight="1" x14ac:dyDescent="0.25"/>
    <row r="91" spans="1:28" ht="15.75" customHeight="1" x14ac:dyDescent="0.25"/>
    <row r="92" spans="1:28" ht="15.75" customHeight="1" x14ac:dyDescent="0.25"/>
    <row r="93" spans="1:28" ht="15.75" customHeight="1" x14ac:dyDescent="0.25"/>
    <row r="94" spans="1:28" ht="15.75" customHeight="1" x14ac:dyDescent="0.25"/>
    <row r="95" spans="1:28" ht="15.75" customHeight="1" x14ac:dyDescent="0.25"/>
    <row r="96" spans="1:2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A1:K1"/>
    <mergeCell ref="E2:F2"/>
  </mergeCells>
  <hyperlinks>
    <hyperlink ref="A2"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1000"/>
  <sheetViews>
    <sheetView workbookViewId="0">
      <pane ySplit="2" topLeftCell="A3" activePane="bottomLeft" state="frozen"/>
      <selection pane="bottomLeft" activeCell="B4" sqref="B4"/>
    </sheetView>
  </sheetViews>
  <sheetFormatPr defaultColWidth="12.6640625" defaultRowHeight="15" customHeight="1" x14ac:dyDescent="0.25"/>
  <cols>
    <col min="1" max="1" width="10.109375" customWidth="1"/>
    <col min="2" max="2" width="16.6640625" customWidth="1"/>
    <col min="3" max="3" width="13.44140625" customWidth="1"/>
    <col min="4" max="4" width="11.6640625" customWidth="1"/>
    <col min="5" max="5" width="13.44140625" customWidth="1"/>
    <col min="6" max="6" width="12.77734375" customWidth="1"/>
    <col min="10" max="10" width="18.44140625" customWidth="1"/>
    <col min="11" max="11" width="17.44140625" customWidth="1"/>
    <col min="12" max="12" width="18.109375" customWidth="1"/>
  </cols>
  <sheetData>
    <row r="1" spans="1:13" ht="15.75" customHeight="1" x14ac:dyDescent="0.25">
      <c r="A1" s="260" t="s">
        <v>64</v>
      </c>
      <c r="B1" s="261" t="s">
        <v>382</v>
      </c>
      <c r="C1" s="261" t="s">
        <v>383</v>
      </c>
      <c r="D1" s="262" t="s">
        <v>384</v>
      </c>
      <c r="E1" s="236"/>
      <c r="F1" s="237"/>
    </row>
    <row r="2" spans="1:13" ht="15.75" customHeight="1" x14ac:dyDescent="0.25">
      <c r="A2" s="254"/>
      <c r="B2" s="254"/>
      <c r="C2" s="254"/>
      <c r="D2" s="192" t="s">
        <v>385</v>
      </c>
      <c r="E2" s="192" t="s">
        <v>386</v>
      </c>
      <c r="F2" s="192" t="s">
        <v>387</v>
      </c>
    </row>
    <row r="3" spans="1:13" ht="15.75" customHeight="1" x14ac:dyDescent="0.25">
      <c r="A3" s="21">
        <v>1</v>
      </c>
      <c r="B3" s="21" t="s">
        <v>388</v>
      </c>
      <c r="C3" s="21" t="s">
        <v>95</v>
      </c>
      <c r="D3" s="21" t="s">
        <v>198</v>
      </c>
      <c r="E3" s="21" t="s">
        <v>389</v>
      </c>
      <c r="F3" s="21" t="s">
        <v>198</v>
      </c>
    </row>
    <row r="4" spans="1:13" ht="15.75" customHeight="1" x14ac:dyDescent="0.25">
      <c r="A4" s="21">
        <v>2</v>
      </c>
      <c r="B4" s="21" t="s">
        <v>100</v>
      </c>
      <c r="C4" s="21" t="s">
        <v>99</v>
      </c>
      <c r="D4" s="21" t="s">
        <v>198</v>
      </c>
      <c r="E4" s="21" t="s">
        <v>389</v>
      </c>
      <c r="F4" s="21" t="s">
        <v>198</v>
      </c>
    </row>
    <row r="5" spans="1:13" ht="15.75" customHeight="1" x14ac:dyDescent="0.25">
      <c r="A5" s="21">
        <v>3</v>
      </c>
      <c r="B5" s="21" t="s">
        <v>98</v>
      </c>
      <c r="C5" s="21" t="s">
        <v>99</v>
      </c>
      <c r="D5" s="21" t="s">
        <v>198</v>
      </c>
      <c r="E5" s="21" t="s">
        <v>389</v>
      </c>
      <c r="F5" s="21" t="s">
        <v>198</v>
      </c>
    </row>
    <row r="6" spans="1:13" ht="15.75" customHeight="1" x14ac:dyDescent="0.25">
      <c r="A6" s="21">
        <v>4</v>
      </c>
      <c r="B6" s="21" t="s">
        <v>96</v>
      </c>
      <c r="C6" s="21" t="s">
        <v>390</v>
      </c>
      <c r="D6" s="21" t="s">
        <v>198</v>
      </c>
      <c r="E6" s="21" t="s">
        <v>391</v>
      </c>
      <c r="F6" s="21" t="s">
        <v>198</v>
      </c>
    </row>
    <row r="7" spans="1:13" ht="15.75" customHeight="1" x14ac:dyDescent="0.25">
      <c r="A7" s="21">
        <v>5</v>
      </c>
      <c r="B7" s="21" t="s">
        <v>392</v>
      </c>
      <c r="C7" s="21" t="s">
        <v>260</v>
      </c>
      <c r="D7" s="21" t="s">
        <v>198</v>
      </c>
      <c r="E7" s="21" t="s">
        <v>391</v>
      </c>
      <c r="F7" s="21" t="s">
        <v>198</v>
      </c>
    </row>
    <row r="8" spans="1:13" ht="15.75" customHeight="1" x14ac:dyDescent="0.25">
      <c r="A8" s="21">
        <v>6</v>
      </c>
      <c r="B8" s="21" t="s">
        <v>258</v>
      </c>
      <c r="C8" s="21" t="s">
        <v>260</v>
      </c>
      <c r="D8" s="21" t="s">
        <v>198</v>
      </c>
      <c r="E8" s="21" t="s">
        <v>391</v>
      </c>
      <c r="F8" s="21" t="s">
        <v>198</v>
      </c>
      <c r="I8" s="193" t="s">
        <v>383</v>
      </c>
      <c r="J8" s="193" t="s">
        <v>393</v>
      </c>
      <c r="K8" s="193" t="s">
        <v>394</v>
      </c>
      <c r="L8" s="193" t="s">
        <v>395</v>
      </c>
      <c r="M8" s="193" t="s">
        <v>387</v>
      </c>
    </row>
    <row r="9" spans="1:13" ht="15.75" customHeight="1" x14ac:dyDescent="0.25">
      <c r="A9" s="21">
        <v>7</v>
      </c>
      <c r="B9" s="21" t="s">
        <v>101</v>
      </c>
      <c r="C9" s="21" t="s">
        <v>260</v>
      </c>
      <c r="D9" s="21" t="s">
        <v>198</v>
      </c>
      <c r="E9" s="21" t="s">
        <v>391</v>
      </c>
      <c r="F9" s="21" t="s">
        <v>198</v>
      </c>
      <c r="I9" s="21" t="s">
        <v>95</v>
      </c>
      <c r="J9" s="21">
        <v>1</v>
      </c>
      <c r="K9" s="21" t="s">
        <v>198</v>
      </c>
      <c r="L9" s="21" t="s">
        <v>198</v>
      </c>
      <c r="M9" s="21" t="s">
        <v>198</v>
      </c>
    </row>
    <row r="10" spans="1:13" ht="15.75" customHeight="1" x14ac:dyDescent="0.25">
      <c r="A10" s="21">
        <v>8</v>
      </c>
      <c r="B10" s="21" t="s">
        <v>396</v>
      </c>
      <c r="C10" s="21" t="s">
        <v>260</v>
      </c>
      <c r="D10" s="21" t="s">
        <v>198</v>
      </c>
      <c r="E10" s="21" t="s">
        <v>391</v>
      </c>
      <c r="F10" s="21" t="s">
        <v>198</v>
      </c>
      <c r="I10" s="21" t="s">
        <v>99</v>
      </c>
      <c r="J10" s="21">
        <v>2</v>
      </c>
      <c r="K10" s="21" t="s">
        <v>198</v>
      </c>
      <c r="L10" s="21" t="s">
        <v>198</v>
      </c>
      <c r="M10" s="21" t="s">
        <v>198</v>
      </c>
    </row>
    <row r="11" spans="1:13" ht="15.75" customHeight="1" x14ac:dyDescent="0.25">
      <c r="A11" s="21">
        <v>9</v>
      </c>
      <c r="B11" s="21" t="s">
        <v>397</v>
      </c>
      <c r="C11" s="21" t="s">
        <v>260</v>
      </c>
      <c r="D11" s="21" t="s">
        <v>198</v>
      </c>
      <c r="E11" s="21" t="s">
        <v>391</v>
      </c>
      <c r="F11" s="21" t="s">
        <v>198</v>
      </c>
      <c r="I11" s="21" t="s">
        <v>390</v>
      </c>
      <c r="J11" s="21">
        <v>1</v>
      </c>
      <c r="K11" s="21" t="s">
        <v>198</v>
      </c>
      <c r="L11" s="21" t="s">
        <v>198</v>
      </c>
      <c r="M11" s="21" t="s">
        <v>198</v>
      </c>
    </row>
    <row r="12" spans="1:13" ht="15.75" customHeight="1" x14ac:dyDescent="0.25">
      <c r="A12" s="21">
        <v>10</v>
      </c>
      <c r="B12" s="21" t="s">
        <v>398</v>
      </c>
      <c r="C12" s="21" t="s">
        <v>176</v>
      </c>
      <c r="D12" s="21" t="s">
        <v>198</v>
      </c>
      <c r="E12" s="21" t="s">
        <v>381</v>
      </c>
      <c r="F12" s="21" t="s">
        <v>198</v>
      </c>
      <c r="I12" s="21" t="s">
        <v>260</v>
      </c>
      <c r="J12" s="21">
        <v>8</v>
      </c>
      <c r="K12" s="21" t="s">
        <v>198</v>
      </c>
      <c r="L12" s="21" t="s">
        <v>198</v>
      </c>
      <c r="M12" s="21" t="s">
        <v>198</v>
      </c>
    </row>
    <row r="13" spans="1:13" ht="15.75" customHeight="1" x14ac:dyDescent="0.25">
      <c r="A13" s="21">
        <v>11</v>
      </c>
      <c r="B13" s="21" t="s">
        <v>135</v>
      </c>
      <c r="C13" s="21" t="s">
        <v>136</v>
      </c>
      <c r="D13" s="21" t="s">
        <v>198</v>
      </c>
      <c r="E13" s="21" t="s">
        <v>399</v>
      </c>
      <c r="F13" s="21" t="s">
        <v>198</v>
      </c>
      <c r="I13" s="21" t="s">
        <v>176</v>
      </c>
      <c r="J13" s="21">
        <v>2</v>
      </c>
      <c r="K13" s="21" t="s">
        <v>198</v>
      </c>
      <c r="L13" s="21" t="s">
        <v>198</v>
      </c>
      <c r="M13" s="21" t="s">
        <v>198</v>
      </c>
    </row>
    <row r="14" spans="1:13" ht="15.75" customHeight="1" x14ac:dyDescent="0.25">
      <c r="A14" s="21">
        <v>12</v>
      </c>
      <c r="B14" s="21" t="s">
        <v>400</v>
      </c>
      <c r="C14" s="21" t="s">
        <v>136</v>
      </c>
      <c r="D14" s="21" t="s">
        <v>198</v>
      </c>
      <c r="E14" s="21" t="s">
        <v>399</v>
      </c>
      <c r="F14" s="21" t="s">
        <v>198</v>
      </c>
      <c r="I14" s="21" t="s">
        <v>136</v>
      </c>
      <c r="J14" s="21">
        <v>3</v>
      </c>
      <c r="K14" s="21" t="s">
        <v>198</v>
      </c>
      <c r="L14" s="21" t="s">
        <v>198</v>
      </c>
      <c r="M14" s="21" t="s">
        <v>198</v>
      </c>
    </row>
    <row r="15" spans="1:13" ht="15.75" customHeight="1" x14ac:dyDescent="0.25">
      <c r="A15" s="21">
        <v>13</v>
      </c>
      <c r="B15" s="21" t="s">
        <v>137</v>
      </c>
      <c r="C15" s="21" t="s">
        <v>136</v>
      </c>
      <c r="D15" s="21" t="s">
        <v>198</v>
      </c>
      <c r="E15" s="21" t="s">
        <v>389</v>
      </c>
      <c r="F15" s="21" t="s">
        <v>198</v>
      </c>
      <c r="I15" s="21" t="s">
        <v>126</v>
      </c>
      <c r="J15" s="21">
        <v>2</v>
      </c>
      <c r="K15" s="21" t="s">
        <v>198</v>
      </c>
      <c r="L15" s="21" t="s">
        <v>198</v>
      </c>
      <c r="M15" s="21" t="s">
        <v>198</v>
      </c>
    </row>
    <row r="16" spans="1:13" ht="15.75" customHeight="1" x14ac:dyDescent="0.25">
      <c r="A16" s="21">
        <v>14</v>
      </c>
      <c r="B16" s="21" t="s">
        <v>127</v>
      </c>
      <c r="C16" s="21" t="s">
        <v>126</v>
      </c>
      <c r="D16" s="21" t="s">
        <v>198</v>
      </c>
      <c r="E16" s="21" t="s">
        <v>125</v>
      </c>
      <c r="F16" s="21" t="s">
        <v>198</v>
      </c>
      <c r="I16" s="21" t="s">
        <v>104</v>
      </c>
      <c r="J16" s="21">
        <v>7</v>
      </c>
      <c r="K16" s="21" t="s">
        <v>198</v>
      </c>
      <c r="L16" s="21" t="s">
        <v>198</v>
      </c>
      <c r="M16" s="21" t="s">
        <v>198</v>
      </c>
    </row>
    <row r="17" spans="1:13" ht="15.75" customHeight="1" x14ac:dyDescent="0.25">
      <c r="A17" s="21">
        <v>15</v>
      </c>
      <c r="B17" s="21" t="s">
        <v>125</v>
      </c>
      <c r="C17" s="21" t="s">
        <v>126</v>
      </c>
      <c r="D17" s="21" t="s">
        <v>198</v>
      </c>
      <c r="E17" s="21" t="s">
        <v>134</v>
      </c>
      <c r="F17" s="21" t="s">
        <v>198</v>
      </c>
      <c r="I17" s="21" t="s">
        <v>89</v>
      </c>
      <c r="J17" s="21">
        <v>24</v>
      </c>
      <c r="K17" s="21" t="s">
        <v>198</v>
      </c>
      <c r="L17" s="21" t="s">
        <v>198</v>
      </c>
      <c r="M17" s="21" t="s">
        <v>198</v>
      </c>
    </row>
    <row r="18" spans="1:13" ht="15.75" customHeight="1" x14ac:dyDescent="0.25">
      <c r="A18" s="21">
        <v>16</v>
      </c>
      <c r="B18" s="21" t="s">
        <v>131</v>
      </c>
      <c r="C18" s="21" t="s">
        <v>104</v>
      </c>
      <c r="D18" s="21" t="s">
        <v>198</v>
      </c>
      <c r="E18" s="21" t="s">
        <v>134</v>
      </c>
      <c r="F18" s="21" t="s">
        <v>198</v>
      </c>
      <c r="I18" s="21" t="s">
        <v>401</v>
      </c>
      <c r="J18" s="21">
        <v>1</v>
      </c>
      <c r="K18" s="21" t="s">
        <v>198</v>
      </c>
      <c r="L18" s="21" t="s">
        <v>198</v>
      </c>
      <c r="M18" s="21" t="s">
        <v>198</v>
      </c>
    </row>
    <row r="19" spans="1:13" ht="15.75" customHeight="1" x14ac:dyDescent="0.25">
      <c r="A19" s="21">
        <v>17</v>
      </c>
      <c r="B19" s="21" t="s">
        <v>133</v>
      </c>
      <c r="C19" s="21" t="s">
        <v>104</v>
      </c>
      <c r="D19" s="21" t="s">
        <v>198</v>
      </c>
      <c r="E19" s="21" t="s">
        <v>134</v>
      </c>
      <c r="F19" s="21" t="s">
        <v>198</v>
      </c>
    </row>
    <row r="20" spans="1:13" ht="15.75" customHeight="1" x14ac:dyDescent="0.25">
      <c r="A20" s="21">
        <v>18</v>
      </c>
      <c r="B20" s="21" t="s">
        <v>145</v>
      </c>
      <c r="C20" s="21" t="s">
        <v>104</v>
      </c>
      <c r="D20" s="21" t="s">
        <v>198</v>
      </c>
      <c r="E20" s="21" t="s">
        <v>134</v>
      </c>
      <c r="F20" s="21" t="s">
        <v>198</v>
      </c>
    </row>
    <row r="21" spans="1:13" ht="15.75" customHeight="1" x14ac:dyDescent="0.25">
      <c r="A21" s="21">
        <v>19</v>
      </c>
      <c r="B21" s="21" t="s">
        <v>308</v>
      </c>
      <c r="C21" s="21" t="s">
        <v>104</v>
      </c>
      <c r="D21" s="21" t="s">
        <v>198</v>
      </c>
      <c r="E21" s="21" t="s">
        <v>134</v>
      </c>
      <c r="F21" s="21" t="s">
        <v>198</v>
      </c>
    </row>
    <row r="22" spans="1:13" ht="15.75" customHeight="1" x14ac:dyDescent="0.25">
      <c r="A22" s="21">
        <v>20</v>
      </c>
      <c r="B22" s="21" t="s">
        <v>402</v>
      </c>
      <c r="C22" s="21" t="s">
        <v>104</v>
      </c>
      <c r="D22" s="21" t="s">
        <v>198</v>
      </c>
      <c r="E22" s="21" t="s">
        <v>134</v>
      </c>
      <c r="F22" s="21" t="s">
        <v>198</v>
      </c>
    </row>
    <row r="23" spans="1:13" ht="15.75" customHeight="1" x14ac:dyDescent="0.25">
      <c r="A23" s="21">
        <v>21</v>
      </c>
      <c r="B23" s="21" t="s">
        <v>403</v>
      </c>
      <c r="C23" s="21" t="s">
        <v>104</v>
      </c>
      <c r="D23" s="21" t="s">
        <v>198</v>
      </c>
      <c r="E23" s="21" t="s">
        <v>134</v>
      </c>
      <c r="F23" s="21" t="s">
        <v>198</v>
      </c>
    </row>
    <row r="24" spans="1:13" ht="15.75" customHeight="1" x14ac:dyDescent="0.25">
      <c r="A24" s="21">
        <v>22</v>
      </c>
      <c r="B24" s="21" t="s">
        <v>103</v>
      </c>
      <c r="C24" s="21" t="s">
        <v>104</v>
      </c>
      <c r="D24" s="21" t="s">
        <v>198</v>
      </c>
      <c r="E24" s="21" t="s">
        <v>134</v>
      </c>
      <c r="F24" s="21" t="s">
        <v>198</v>
      </c>
    </row>
    <row r="25" spans="1:13" ht="15.75" customHeight="1" x14ac:dyDescent="0.25">
      <c r="A25" s="21">
        <v>23</v>
      </c>
      <c r="B25" s="21" t="s">
        <v>381</v>
      </c>
      <c r="C25" s="21" t="s">
        <v>176</v>
      </c>
      <c r="D25" s="21" t="s">
        <v>198</v>
      </c>
      <c r="E25" s="21" t="s">
        <v>404</v>
      </c>
      <c r="F25" s="21" t="s">
        <v>198</v>
      </c>
    </row>
    <row r="26" spans="1:13" ht="15.75" customHeight="1" x14ac:dyDescent="0.25">
      <c r="A26" s="21">
        <v>24</v>
      </c>
      <c r="B26" s="55" t="s">
        <v>106</v>
      </c>
      <c r="C26" s="21" t="s">
        <v>89</v>
      </c>
      <c r="D26" s="21" t="s">
        <v>198</v>
      </c>
      <c r="E26" s="21" t="s">
        <v>105</v>
      </c>
      <c r="F26" s="21" t="s">
        <v>198</v>
      </c>
    </row>
    <row r="27" spans="1:13" ht="15.75" customHeight="1" x14ac:dyDescent="0.25">
      <c r="A27" s="21">
        <v>25</v>
      </c>
      <c r="B27" s="55" t="s">
        <v>119</v>
      </c>
      <c r="C27" s="21" t="s">
        <v>89</v>
      </c>
      <c r="D27" s="21" t="s">
        <v>198</v>
      </c>
      <c r="E27" s="21" t="s">
        <v>105</v>
      </c>
      <c r="F27" s="21" t="s">
        <v>198</v>
      </c>
    </row>
    <row r="28" spans="1:13" ht="15.75" customHeight="1" x14ac:dyDescent="0.25">
      <c r="A28" s="21">
        <v>26</v>
      </c>
      <c r="B28" s="21" t="s">
        <v>377</v>
      </c>
      <c r="C28" s="21" t="s">
        <v>89</v>
      </c>
      <c r="D28" s="21" t="s">
        <v>198</v>
      </c>
      <c r="E28" s="21" t="s">
        <v>105</v>
      </c>
      <c r="F28" s="21" t="s">
        <v>198</v>
      </c>
    </row>
    <row r="29" spans="1:13" ht="15.75" customHeight="1" x14ac:dyDescent="0.25">
      <c r="A29" s="21">
        <v>27</v>
      </c>
      <c r="B29" s="21" t="s">
        <v>111</v>
      </c>
      <c r="C29" s="21" t="s">
        <v>89</v>
      </c>
      <c r="D29" s="21" t="s">
        <v>198</v>
      </c>
      <c r="E29" s="21" t="s">
        <v>105</v>
      </c>
      <c r="F29" s="21" t="s">
        <v>198</v>
      </c>
    </row>
    <row r="30" spans="1:13" ht="15.75" customHeight="1" x14ac:dyDescent="0.25">
      <c r="A30" s="21">
        <v>28</v>
      </c>
      <c r="B30" s="21" t="s">
        <v>112</v>
      </c>
      <c r="C30" s="21" t="s">
        <v>89</v>
      </c>
      <c r="D30" s="21" t="s">
        <v>198</v>
      </c>
      <c r="E30" s="21" t="s">
        <v>105</v>
      </c>
      <c r="F30" s="21" t="s">
        <v>198</v>
      </c>
    </row>
    <row r="31" spans="1:13" ht="15.75" customHeight="1" x14ac:dyDescent="0.25">
      <c r="A31" s="21">
        <v>29</v>
      </c>
      <c r="B31" s="21" t="s">
        <v>113</v>
      </c>
      <c r="C31" s="21" t="s">
        <v>89</v>
      </c>
      <c r="D31" s="21" t="s">
        <v>198</v>
      </c>
      <c r="E31" s="21" t="s">
        <v>105</v>
      </c>
      <c r="F31" s="21" t="s">
        <v>198</v>
      </c>
    </row>
    <row r="32" spans="1:13" ht="15.75" customHeight="1" x14ac:dyDescent="0.25">
      <c r="A32" s="21">
        <v>30</v>
      </c>
      <c r="B32" s="21" t="s">
        <v>114</v>
      </c>
      <c r="C32" s="21" t="s">
        <v>89</v>
      </c>
      <c r="D32" s="21" t="s">
        <v>198</v>
      </c>
      <c r="E32" s="21" t="s">
        <v>105</v>
      </c>
      <c r="F32" s="21" t="s">
        <v>198</v>
      </c>
    </row>
    <row r="33" spans="1:6" ht="15.75" customHeight="1" x14ac:dyDescent="0.25">
      <c r="A33" s="21">
        <v>31</v>
      </c>
      <c r="B33" s="21" t="s">
        <v>115</v>
      </c>
      <c r="C33" s="21" t="s">
        <v>89</v>
      </c>
      <c r="D33" s="21" t="s">
        <v>198</v>
      </c>
      <c r="E33" s="21" t="s">
        <v>105</v>
      </c>
      <c r="F33" s="21" t="s">
        <v>198</v>
      </c>
    </row>
    <row r="34" spans="1:6" ht="15.75" customHeight="1" x14ac:dyDescent="0.25">
      <c r="A34" s="21">
        <v>32</v>
      </c>
      <c r="B34" s="21" t="s">
        <v>116</v>
      </c>
      <c r="C34" s="21" t="s">
        <v>89</v>
      </c>
      <c r="D34" s="21" t="s">
        <v>198</v>
      </c>
      <c r="E34" s="21" t="s">
        <v>105</v>
      </c>
      <c r="F34" s="21" t="s">
        <v>198</v>
      </c>
    </row>
    <row r="35" spans="1:6" ht="15.75" customHeight="1" x14ac:dyDescent="0.25">
      <c r="A35" s="21">
        <v>33</v>
      </c>
      <c r="B35" s="21" t="s">
        <v>117</v>
      </c>
      <c r="C35" s="21" t="s">
        <v>89</v>
      </c>
      <c r="D35" s="21" t="s">
        <v>198</v>
      </c>
      <c r="E35" s="21" t="s">
        <v>105</v>
      </c>
      <c r="F35" s="21" t="s">
        <v>198</v>
      </c>
    </row>
    <row r="36" spans="1:6" ht="15.75" customHeight="1" x14ac:dyDescent="0.25">
      <c r="A36" s="21">
        <v>34</v>
      </c>
      <c r="B36" s="21" t="s">
        <v>118</v>
      </c>
      <c r="C36" s="21" t="s">
        <v>89</v>
      </c>
      <c r="D36" s="21" t="s">
        <v>198</v>
      </c>
      <c r="E36" s="21" t="s">
        <v>105</v>
      </c>
      <c r="F36" s="21" t="s">
        <v>198</v>
      </c>
    </row>
    <row r="37" spans="1:6" ht="15.75" customHeight="1" x14ac:dyDescent="0.25">
      <c r="A37" s="21">
        <v>35</v>
      </c>
      <c r="B37" s="21" t="s">
        <v>124</v>
      </c>
      <c r="C37" s="21" t="s">
        <v>89</v>
      </c>
      <c r="D37" s="21" t="s">
        <v>198</v>
      </c>
      <c r="E37" s="21" t="s">
        <v>105</v>
      </c>
      <c r="F37" s="21" t="s">
        <v>198</v>
      </c>
    </row>
    <row r="38" spans="1:6" ht="15.75" customHeight="1" x14ac:dyDescent="0.25">
      <c r="A38" s="21">
        <v>36</v>
      </c>
      <c r="B38" s="21" t="s">
        <v>120</v>
      </c>
      <c r="C38" s="21" t="s">
        <v>89</v>
      </c>
      <c r="D38" s="21" t="s">
        <v>198</v>
      </c>
      <c r="E38" s="21" t="s">
        <v>105</v>
      </c>
      <c r="F38" s="21" t="s">
        <v>198</v>
      </c>
    </row>
    <row r="39" spans="1:6" ht="15.75" customHeight="1" x14ac:dyDescent="0.25">
      <c r="A39" s="21">
        <v>37</v>
      </c>
      <c r="B39" s="21" t="s">
        <v>121</v>
      </c>
      <c r="C39" s="21" t="s">
        <v>89</v>
      </c>
      <c r="D39" s="21" t="s">
        <v>198</v>
      </c>
      <c r="E39" s="21" t="s">
        <v>105</v>
      </c>
      <c r="F39" s="21" t="s">
        <v>198</v>
      </c>
    </row>
    <row r="40" spans="1:6" ht="15.75" customHeight="1" x14ac:dyDescent="0.25">
      <c r="A40" s="21">
        <v>38</v>
      </c>
      <c r="B40" s="21" t="s">
        <v>122</v>
      </c>
      <c r="C40" s="21" t="s">
        <v>89</v>
      </c>
      <c r="D40" s="21" t="s">
        <v>198</v>
      </c>
      <c r="E40" s="21" t="s">
        <v>105</v>
      </c>
      <c r="F40" s="21" t="s">
        <v>198</v>
      </c>
    </row>
    <row r="41" spans="1:6" ht="15.75" customHeight="1" x14ac:dyDescent="0.25">
      <c r="A41" s="21">
        <v>39</v>
      </c>
      <c r="B41" s="21" t="s">
        <v>123</v>
      </c>
      <c r="C41" s="21" t="s">
        <v>89</v>
      </c>
      <c r="D41" s="21" t="s">
        <v>198</v>
      </c>
      <c r="E41" s="21" t="s">
        <v>105</v>
      </c>
      <c r="F41" s="21" t="s">
        <v>198</v>
      </c>
    </row>
    <row r="42" spans="1:6" ht="15.75" customHeight="1" x14ac:dyDescent="0.25">
      <c r="A42" s="21">
        <v>40</v>
      </c>
      <c r="B42" s="21" t="s">
        <v>109</v>
      </c>
      <c r="C42" s="21" t="s">
        <v>89</v>
      </c>
      <c r="D42" s="21" t="s">
        <v>198</v>
      </c>
      <c r="E42" s="21" t="s">
        <v>105</v>
      </c>
      <c r="F42" s="21" t="s">
        <v>198</v>
      </c>
    </row>
    <row r="43" spans="1:6" ht="15.75" customHeight="1" x14ac:dyDescent="0.25">
      <c r="A43" s="21">
        <v>41</v>
      </c>
      <c r="B43" s="21" t="s">
        <v>379</v>
      </c>
      <c r="C43" s="21" t="s">
        <v>89</v>
      </c>
      <c r="D43" s="21" t="s">
        <v>198</v>
      </c>
      <c r="E43" s="21" t="s">
        <v>105</v>
      </c>
      <c r="F43" s="21" t="s">
        <v>198</v>
      </c>
    </row>
    <row r="44" spans="1:6" ht="15.75" customHeight="1" x14ac:dyDescent="0.25">
      <c r="A44" s="21">
        <v>42</v>
      </c>
      <c r="B44" s="21" t="s">
        <v>380</v>
      </c>
      <c r="C44" s="21" t="s">
        <v>89</v>
      </c>
      <c r="D44" s="21" t="s">
        <v>198</v>
      </c>
      <c r="E44" s="21" t="s">
        <v>105</v>
      </c>
      <c r="F44" s="21" t="s">
        <v>198</v>
      </c>
    </row>
    <row r="45" spans="1:6" ht="15.75" customHeight="1" x14ac:dyDescent="0.25">
      <c r="A45" s="21">
        <v>43</v>
      </c>
      <c r="B45" s="21" t="s">
        <v>361</v>
      </c>
      <c r="C45" s="21" t="s">
        <v>89</v>
      </c>
      <c r="D45" s="21" t="s">
        <v>198</v>
      </c>
      <c r="E45" s="21" t="s">
        <v>105</v>
      </c>
      <c r="F45" s="21" t="s">
        <v>198</v>
      </c>
    </row>
    <row r="46" spans="1:6" ht="15.75" customHeight="1" x14ac:dyDescent="0.25">
      <c r="A46" s="21">
        <v>44</v>
      </c>
      <c r="B46" s="21" t="s">
        <v>280</v>
      </c>
      <c r="C46" s="21" t="s">
        <v>89</v>
      </c>
      <c r="D46" s="21" t="s">
        <v>198</v>
      </c>
      <c r="E46" s="21" t="s">
        <v>105</v>
      </c>
      <c r="F46" s="21" t="s">
        <v>198</v>
      </c>
    </row>
    <row r="47" spans="1:6" ht="15.75" customHeight="1" x14ac:dyDescent="0.25">
      <c r="A47" s="21">
        <v>45</v>
      </c>
      <c r="B47" s="21" t="s">
        <v>242</v>
      </c>
      <c r="C47" s="21" t="s">
        <v>260</v>
      </c>
      <c r="D47" s="21" t="s">
        <v>198</v>
      </c>
      <c r="E47" s="21" t="s">
        <v>128</v>
      </c>
      <c r="F47" s="21" t="s">
        <v>198</v>
      </c>
    </row>
    <row r="48" spans="1:6" ht="15.75" customHeight="1" x14ac:dyDescent="0.25">
      <c r="A48" s="21">
        <v>46</v>
      </c>
      <c r="B48" s="21" t="s">
        <v>334</v>
      </c>
      <c r="C48" s="21" t="s">
        <v>89</v>
      </c>
      <c r="D48" s="21" t="s">
        <v>198</v>
      </c>
      <c r="E48" s="21" t="s">
        <v>128</v>
      </c>
      <c r="F48" s="21" t="s">
        <v>198</v>
      </c>
    </row>
    <row r="49" spans="1:6" ht="15.75" customHeight="1" x14ac:dyDescent="0.25">
      <c r="A49" s="21">
        <v>47</v>
      </c>
      <c r="B49" s="21" t="s">
        <v>278</v>
      </c>
      <c r="C49" s="21" t="s">
        <v>260</v>
      </c>
      <c r="D49" s="21" t="s">
        <v>198</v>
      </c>
      <c r="E49" s="21" t="s">
        <v>128</v>
      </c>
      <c r="F49" s="21" t="s">
        <v>198</v>
      </c>
    </row>
    <row r="50" spans="1:6" ht="15.75" customHeight="1" x14ac:dyDescent="0.25">
      <c r="A50" s="21">
        <v>48</v>
      </c>
      <c r="B50" s="21" t="s">
        <v>272</v>
      </c>
      <c r="C50" s="21" t="s">
        <v>260</v>
      </c>
      <c r="D50" s="21" t="s">
        <v>198</v>
      </c>
      <c r="E50" s="21" t="s">
        <v>128</v>
      </c>
      <c r="F50" s="21" t="s">
        <v>198</v>
      </c>
    </row>
    <row r="51" spans="1:6" ht="15.75" customHeight="1" x14ac:dyDescent="0.25">
      <c r="A51" s="21">
        <v>49</v>
      </c>
      <c r="B51" s="21" t="s">
        <v>405</v>
      </c>
      <c r="C51" s="21" t="s">
        <v>401</v>
      </c>
      <c r="D51" s="21" t="s">
        <v>198</v>
      </c>
      <c r="E51" s="21" t="s">
        <v>134</v>
      </c>
      <c r="F51" s="21" t="s">
        <v>198</v>
      </c>
    </row>
    <row r="52" spans="1:6" ht="15.75" customHeight="1" x14ac:dyDescent="0.25">
      <c r="A52" s="21">
        <v>50</v>
      </c>
      <c r="B52" s="21" t="s">
        <v>105</v>
      </c>
      <c r="C52" s="21" t="s">
        <v>89</v>
      </c>
      <c r="D52" s="21" t="s">
        <v>198</v>
      </c>
      <c r="E52" s="21" t="s">
        <v>406</v>
      </c>
      <c r="F52" s="21" t="s">
        <v>198</v>
      </c>
    </row>
    <row r="53" spans="1:6" ht="15.75" customHeight="1" x14ac:dyDescent="0.25">
      <c r="A53" s="21">
        <v>51</v>
      </c>
      <c r="B53" s="21" t="s">
        <v>134</v>
      </c>
      <c r="C53" s="21" t="s">
        <v>89</v>
      </c>
      <c r="D53" s="21"/>
      <c r="E53" s="21" t="s">
        <v>406</v>
      </c>
      <c r="F53" s="21"/>
    </row>
    <row r="54" spans="1:6" ht="15.75" customHeight="1" x14ac:dyDescent="0.25">
      <c r="A54" s="21"/>
      <c r="B54" s="21"/>
      <c r="C54" s="21"/>
      <c r="D54" s="21"/>
      <c r="E54" s="21"/>
      <c r="F54" s="21"/>
    </row>
    <row r="55" spans="1:6" ht="15.75" customHeight="1" x14ac:dyDescent="0.25">
      <c r="A55" s="21"/>
      <c r="B55" s="21"/>
      <c r="C55" s="21"/>
      <c r="D55" s="21"/>
      <c r="E55" s="21"/>
      <c r="F55" s="21"/>
    </row>
    <row r="56" spans="1:6" ht="15.75" customHeight="1" x14ac:dyDescent="0.25">
      <c r="A56" s="21"/>
      <c r="B56" s="21"/>
      <c r="C56" s="21"/>
      <c r="D56" s="21"/>
      <c r="E56" s="21"/>
      <c r="F56" s="21"/>
    </row>
    <row r="57" spans="1:6" ht="15.75" customHeight="1" x14ac:dyDescent="0.25">
      <c r="A57" s="21"/>
      <c r="B57" s="21"/>
      <c r="C57" s="21"/>
      <c r="D57" s="21"/>
      <c r="E57" s="21"/>
      <c r="F57" s="21"/>
    </row>
    <row r="58" spans="1:6" ht="15.75" customHeight="1" x14ac:dyDescent="0.25">
      <c r="A58" s="21"/>
      <c r="B58" s="21"/>
      <c r="C58" s="21"/>
      <c r="D58" s="21"/>
      <c r="E58" s="21"/>
      <c r="F58" s="21"/>
    </row>
    <row r="59" spans="1:6" ht="15.75" customHeight="1" x14ac:dyDescent="0.25">
      <c r="A59" s="21"/>
      <c r="B59" s="21"/>
      <c r="C59" s="21"/>
      <c r="D59" s="21"/>
      <c r="E59" s="21"/>
      <c r="F59" s="21"/>
    </row>
    <row r="60" spans="1:6" ht="15.75" customHeight="1" x14ac:dyDescent="0.25">
      <c r="A60" s="21"/>
      <c r="B60" s="21"/>
      <c r="C60" s="21"/>
      <c r="D60" s="21"/>
      <c r="E60" s="21"/>
      <c r="F60" s="21"/>
    </row>
    <row r="61" spans="1:6" ht="15.75" customHeight="1" x14ac:dyDescent="0.25">
      <c r="A61" s="21"/>
      <c r="B61" s="21"/>
      <c r="C61" s="21"/>
      <c r="D61" s="21"/>
      <c r="E61" s="21"/>
      <c r="F61" s="21"/>
    </row>
    <row r="62" spans="1:6" ht="15.75" customHeight="1" x14ac:dyDescent="0.25">
      <c r="A62" s="21"/>
      <c r="B62" s="21"/>
      <c r="C62" s="21"/>
      <c r="D62" s="21"/>
      <c r="E62" s="21"/>
      <c r="F62" s="21"/>
    </row>
    <row r="63" spans="1:6" ht="15.75" customHeight="1" x14ac:dyDescent="0.25">
      <c r="A63" s="21"/>
      <c r="B63" s="21"/>
      <c r="C63" s="21"/>
      <c r="D63" s="21"/>
      <c r="E63" s="21"/>
      <c r="F63" s="21"/>
    </row>
    <row r="64" spans="1:6" ht="15.75" customHeight="1" x14ac:dyDescent="0.25">
      <c r="A64" s="21"/>
      <c r="B64" s="21"/>
      <c r="C64" s="21"/>
      <c r="D64" s="21"/>
      <c r="E64" s="21"/>
      <c r="F64" s="21"/>
    </row>
    <row r="65" spans="1:6" ht="15.75" customHeight="1" x14ac:dyDescent="0.25">
      <c r="A65" s="21"/>
      <c r="B65" s="21"/>
      <c r="C65" s="21"/>
      <c r="D65" s="21"/>
      <c r="E65" s="21"/>
      <c r="F65" s="21"/>
    </row>
    <row r="66" spans="1:6" ht="15.75" customHeight="1" x14ac:dyDescent="0.25">
      <c r="A66" s="21"/>
      <c r="B66" s="21"/>
      <c r="C66" s="21"/>
      <c r="D66" s="21"/>
      <c r="E66" s="21"/>
      <c r="F66" s="21"/>
    </row>
    <row r="67" spans="1:6" ht="15.75" customHeight="1" x14ac:dyDescent="0.25">
      <c r="A67" s="21"/>
      <c r="B67" s="21"/>
      <c r="C67" s="21"/>
      <c r="D67" s="21"/>
      <c r="E67" s="21"/>
      <c r="F67" s="21"/>
    </row>
    <row r="68" spans="1:6" ht="15.75" customHeight="1" x14ac:dyDescent="0.25">
      <c r="A68" s="21"/>
      <c r="B68" s="21"/>
      <c r="C68" s="21"/>
      <c r="D68" s="21"/>
      <c r="E68" s="21"/>
      <c r="F68" s="21"/>
    </row>
    <row r="69" spans="1:6" ht="15.75" customHeight="1" x14ac:dyDescent="0.25">
      <c r="A69" s="21"/>
      <c r="B69" s="21"/>
      <c r="C69" s="21"/>
      <c r="D69" s="21"/>
      <c r="E69" s="21"/>
      <c r="F69" s="21"/>
    </row>
    <row r="70" spans="1:6" ht="15.75" customHeight="1" x14ac:dyDescent="0.25">
      <c r="A70" s="21"/>
      <c r="B70" s="21"/>
      <c r="C70" s="21"/>
      <c r="D70" s="21"/>
      <c r="E70" s="21"/>
      <c r="F70" s="21"/>
    </row>
    <row r="71" spans="1:6" ht="15.75" customHeight="1" x14ac:dyDescent="0.25">
      <c r="A71" s="21"/>
      <c r="B71" s="21"/>
      <c r="C71" s="21"/>
      <c r="D71" s="21"/>
      <c r="E71" s="21"/>
      <c r="F71" s="21"/>
    </row>
    <row r="72" spans="1:6" ht="15.75" customHeight="1" x14ac:dyDescent="0.25">
      <c r="A72" s="21"/>
      <c r="B72" s="21"/>
      <c r="C72" s="21"/>
      <c r="D72" s="21"/>
      <c r="E72" s="21"/>
      <c r="F72" s="21"/>
    </row>
    <row r="73" spans="1:6" ht="15.75" customHeight="1" x14ac:dyDescent="0.25">
      <c r="A73" s="21"/>
      <c r="B73" s="21"/>
      <c r="C73" s="21"/>
      <c r="D73" s="21"/>
      <c r="E73" s="21"/>
      <c r="F73" s="21"/>
    </row>
    <row r="74" spans="1:6" ht="15.75" customHeight="1" x14ac:dyDescent="0.25">
      <c r="A74" s="21"/>
      <c r="B74" s="21"/>
      <c r="C74" s="21"/>
      <c r="D74" s="21"/>
      <c r="E74" s="21"/>
      <c r="F74" s="21"/>
    </row>
    <row r="75" spans="1:6" ht="15.75" customHeight="1" x14ac:dyDescent="0.25">
      <c r="A75" s="21"/>
      <c r="B75" s="21"/>
      <c r="C75" s="21"/>
      <c r="D75" s="21"/>
      <c r="E75" s="21"/>
      <c r="F75" s="21"/>
    </row>
    <row r="76" spans="1:6" ht="15.75" customHeight="1" x14ac:dyDescent="0.25">
      <c r="A76" s="21"/>
      <c r="B76" s="21"/>
      <c r="C76" s="21"/>
      <c r="D76" s="21"/>
      <c r="E76" s="21"/>
      <c r="F76" s="21"/>
    </row>
    <row r="77" spans="1:6" ht="15.75" customHeight="1" x14ac:dyDescent="0.25">
      <c r="A77" s="21"/>
      <c r="B77" s="21"/>
      <c r="C77" s="21"/>
      <c r="D77" s="21"/>
      <c r="E77" s="21"/>
      <c r="F77" s="21"/>
    </row>
    <row r="78" spans="1:6" ht="15.75" customHeight="1" x14ac:dyDescent="0.25">
      <c r="A78" s="21"/>
      <c r="B78" s="21"/>
      <c r="C78" s="21"/>
      <c r="D78" s="21"/>
      <c r="E78" s="21"/>
      <c r="F78" s="21"/>
    </row>
    <row r="79" spans="1:6" ht="15.75" customHeight="1" x14ac:dyDescent="0.25">
      <c r="A79" s="34"/>
      <c r="B79" s="34"/>
      <c r="C79" s="34"/>
      <c r="D79" s="34"/>
      <c r="E79" s="34"/>
      <c r="F79" s="34"/>
    </row>
    <row r="80" spans="1:6" ht="15.75" customHeight="1" x14ac:dyDescent="0.25">
      <c r="A80" s="34"/>
      <c r="B80" s="34"/>
      <c r="C80" s="34"/>
      <c r="D80" s="34"/>
      <c r="E80" s="34"/>
      <c r="F80" s="34"/>
    </row>
    <row r="81" spans="1:6" ht="15.75" customHeight="1" x14ac:dyDescent="0.25">
      <c r="A81" s="34"/>
      <c r="B81" s="34"/>
      <c r="C81" s="34"/>
      <c r="D81" s="34"/>
      <c r="E81" s="34"/>
      <c r="F81" s="34"/>
    </row>
    <row r="82" spans="1:6" ht="15.75" customHeight="1" x14ac:dyDescent="0.25">
      <c r="A82" s="34"/>
      <c r="B82" s="34"/>
      <c r="C82" s="34"/>
      <c r="D82" s="34"/>
      <c r="E82" s="34"/>
      <c r="F82" s="34"/>
    </row>
    <row r="83" spans="1:6" ht="15.75" customHeight="1" x14ac:dyDescent="0.25">
      <c r="A83" s="34"/>
      <c r="B83" s="34"/>
      <c r="C83" s="34"/>
      <c r="D83" s="34"/>
      <c r="E83" s="34"/>
      <c r="F83" s="34"/>
    </row>
    <row r="84" spans="1:6" ht="15.75" customHeight="1" x14ac:dyDescent="0.25">
      <c r="A84" s="34"/>
      <c r="B84" s="34"/>
      <c r="C84" s="34"/>
      <c r="D84" s="34"/>
      <c r="E84" s="34"/>
      <c r="F84" s="34"/>
    </row>
    <row r="85" spans="1:6" ht="15.75" customHeight="1" x14ac:dyDescent="0.25">
      <c r="A85" s="34"/>
      <c r="B85" s="34"/>
      <c r="C85" s="34"/>
      <c r="D85" s="34"/>
      <c r="E85" s="34"/>
      <c r="F85" s="34"/>
    </row>
    <row r="86" spans="1:6" ht="15.75" customHeight="1" x14ac:dyDescent="0.25">
      <c r="A86" s="34"/>
      <c r="B86" s="34"/>
      <c r="C86" s="34"/>
      <c r="D86" s="34"/>
      <c r="E86" s="34"/>
      <c r="F86" s="34"/>
    </row>
    <row r="87" spans="1:6" ht="15.75" customHeight="1" x14ac:dyDescent="0.25">
      <c r="A87" s="34"/>
      <c r="B87" s="34"/>
      <c r="C87" s="34"/>
      <c r="D87" s="34"/>
      <c r="E87" s="34"/>
      <c r="F87" s="34"/>
    </row>
    <row r="88" spans="1:6" ht="15.75" customHeight="1" x14ac:dyDescent="0.25">
      <c r="A88" s="34"/>
      <c r="B88" s="34"/>
      <c r="C88" s="34"/>
      <c r="D88" s="34"/>
      <c r="E88" s="34"/>
      <c r="F88" s="34"/>
    </row>
    <row r="89" spans="1:6" ht="15.75" customHeight="1" x14ac:dyDescent="0.25">
      <c r="A89" s="34"/>
      <c r="B89" s="34"/>
      <c r="C89" s="34"/>
      <c r="D89" s="34"/>
      <c r="E89" s="34"/>
      <c r="F89" s="34"/>
    </row>
    <row r="90" spans="1:6" ht="15.75" customHeight="1" x14ac:dyDescent="0.25">
      <c r="A90" s="34"/>
      <c r="B90" s="34"/>
      <c r="C90" s="34"/>
      <c r="D90" s="34"/>
      <c r="E90" s="34"/>
      <c r="F90" s="34"/>
    </row>
    <row r="91" spans="1:6" ht="15.75" customHeight="1" x14ac:dyDescent="0.25">
      <c r="A91" s="34"/>
      <c r="B91" s="34"/>
      <c r="C91" s="34"/>
      <c r="D91" s="34"/>
      <c r="E91" s="34"/>
      <c r="F91" s="34"/>
    </row>
    <row r="92" spans="1:6" ht="15.75" customHeight="1" x14ac:dyDescent="0.25">
      <c r="A92" s="34"/>
      <c r="B92" s="34"/>
      <c r="C92" s="34"/>
      <c r="D92" s="34"/>
      <c r="E92" s="34"/>
      <c r="F92" s="34"/>
    </row>
    <row r="93" spans="1:6" ht="15.75" customHeight="1" x14ac:dyDescent="0.25">
      <c r="A93" s="34"/>
      <c r="B93" s="34"/>
      <c r="C93" s="34"/>
      <c r="D93" s="34"/>
      <c r="E93" s="34"/>
      <c r="F93" s="34"/>
    </row>
    <row r="94" spans="1:6" ht="15.75" customHeight="1" x14ac:dyDescent="0.25">
      <c r="A94" s="34"/>
      <c r="B94" s="34"/>
      <c r="C94" s="34"/>
      <c r="D94" s="34"/>
      <c r="E94" s="34"/>
      <c r="F94" s="34"/>
    </row>
    <row r="95" spans="1:6" ht="15.75" customHeight="1" x14ac:dyDescent="0.25">
      <c r="A95" s="34"/>
      <c r="B95" s="34"/>
      <c r="C95" s="34"/>
      <c r="D95" s="34"/>
      <c r="E95" s="34"/>
      <c r="F95" s="34"/>
    </row>
    <row r="96" spans="1:6" ht="15.75" customHeight="1" x14ac:dyDescent="0.25">
      <c r="A96" s="34"/>
      <c r="B96" s="34"/>
      <c r="C96" s="34"/>
      <c r="D96" s="34"/>
      <c r="E96" s="34"/>
      <c r="F96" s="34"/>
    </row>
    <row r="97" spans="1:6" ht="15.75" customHeight="1" x14ac:dyDescent="0.25">
      <c r="A97" s="34"/>
      <c r="B97" s="34"/>
      <c r="C97" s="34"/>
      <c r="D97" s="34"/>
      <c r="E97" s="34"/>
      <c r="F97" s="34"/>
    </row>
    <row r="98" spans="1:6" ht="15.75" customHeight="1" x14ac:dyDescent="0.25">
      <c r="A98" s="34"/>
      <c r="B98" s="34"/>
      <c r="C98" s="34"/>
      <c r="D98" s="34"/>
      <c r="E98" s="34"/>
      <c r="F98" s="34"/>
    </row>
    <row r="99" spans="1:6" ht="15.75" customHeight="1" x14ac:dyDescent="0.25">
      <c r="A99" s="34"/>
      <c r="B99" s="34"/>
      <c r="C99" s="34"/>
      <c r="D99" s="34"/>
      <c r="E99" s="34"/>
      <c r="F99" s="34"/>
    </row>
    <row r="100" spans="1:6" ht="15.75" customHeight="1" x14ac:dyDescent="0.25">
      <c r="A100" s="34"/>
      <c r="B100" s="34"/>
      <c r="C100" s="34"/>
      <c r="D100" s="34"/>
      <c r="E100" s="34"/>
      <c r="F100" s="34"/>
    </row>
    <row r="101" spans="1:6" ht="15.75" customHeight="1" x14ac:dyDescent="0.25">
      <c r="A101" s="34"/>
      <c r="B101" s="34"/>
      <c r="C101" s="34"/>
      <c r="D101" s="34"/>
      <c r="E101" s="34"/>
      <c r="F101" s="34"/>
    </row>
    <row r="102" spans="1:6" ht="15.75" customHeight="1" x14ac:dyDescent="0.25">
      <c r="A102" s="34"/>
      <c r="B102" s="34"/>
      <c r="C102" s="34"/>
      <c r="D102" s="34"/>
      <c r="E102" s="34"/>
      <c r="F102" s="34"/>
    </row>
    <row r="103" spans="1:6" ht="15.75" customHeight="1" x14ac:dyDescent="0.25">
      <c r="A103" s="34"/>
      <c r="B103" s="34"/>
      <c r="C103" s="34"/>
      <c r="D103" s="34"/>
      <c r="E103" s="34"/>
      <c r="F103" s="34"/>
    </row>
    <row r="104" spans="1:6" ht="15.75" customHeight="1" x14ac:dyDescent="0.25">
      <c r="A104" s="34"/>
      <c r="B104" s="34"/>
      <c r="C104" s="34"/>
      <c r="D104" s="34"/>
      <c r="E104" s="34"/>
      <c r="F104" s="34"/>
    </row>
    <row r="105" spans="1:6" ht="15.75" customHeight="1" x14ac:dyDescent="0.25">
      <c r="A105" s="34"/>
      <c r="B105" s="34"/>
      <c r="C105" s="34"/>
      <c r="D105" s="34"/>
      <c r="E105" s="34"/>
      <c r="F105" s="34"/>
    </row>
    <row r="106" spans="1:6" ht="15.75" customHeight="1" x14ac:dyDescent="0.25">
      <c r="A106" s="34"/>
      <c r="B106" s="34"/>
      <c r="C106" s="34"/>
      <c r="D106" s="34"/>
      <c r="E106" s="34"/>
      <c r="F106" s="34"/>
    </row>
    <row r="107" spans="1:6" ht="15.75" customHeight="1" x14ac:dyDescent="0.25">
      <c r="A107" s="34"/>
      <c r="B107" s="34"/>
      <c r="C107" s="34"/>
      <c r="D107" s="34"/>
      <c r="E107" s="34"/>
      <c r="F107" s="34"/>
    </row>
    <row r="108" spans="1:6" ht="15.75" customHeight="1" x14ac:dyDescent="0.25">
      <c r="A108" s="34"/>
      <c r="B108" s="34"/>
      <c r="C108" s="34"/>
      <c r="D108" s="34"/>
      <c r="E108" s="34"/>
      <c r="F108" s="34"/>
    </row>
    <row r="109" spans="1:6" ht="15.75" customHeight="1" x14ac:dyDescent="0.25">
      <c r="A109" s="34"/>
      <c r="B109" s="34"/>
      <c r="C109" s="34"/>
      <c r="D109" s="34"/>
      <c r="E109" s="34"/>
      <c r="F109" s="34"/>
    </row>
    <row r="110" spans="1:6" ht="15.75" customHeight="1" x14ac:dyDescent="0.25">
      <c r="A110" s="34"/>
      <c r="B110" s="34"/>
      <c r="C110" s="34"/>
      <c r="D110" s="34"/>
      <c r="E110" s="34"/>
      <c r="F110" s="34"/>
    </row>
    <row r="111" spans="1:6" ht="15.75" customHeight="1" x14ac:dyDescent="0.25">
      <c r="A111" s="34"/>
      <c r="B111" s="34"/>
      <c r="C111" s="34"/>
      <c r="D111" s="34"/>
      <c r="E111" s="34"/>
      <c r="F111" s="34"/>
    </row>
    <row r="112" spans="1:6" ht="15.75" customHeight="1" x14ac:dyDescent="0.25">
      <c r="A112" s="34"/>
      <c r="B112" s="34"/>
      <c r="C112" s="34"/>
      <c r="D112" s="34"/>
      <c r="E112" s="34"/>
      <c r="F112" s="34"/>
    </row>
    <row r="113" spans="1:6" ht="15.75" customHeight="1" x14ac:dyDescent="0.25">
      <c r="A113" s="34"/>
      <c r="B113" s="34"/>
      <c r="C113" s="34"/>
      <c r="D113" s="34"/>
      <c r="E113" s="34"/>
      <c r="F113" s="34"/>
    </row>
    <row r="114" spans="1:6" ht="15.75" customHeight="1" x14ac:dyDescent="0.25">
      <c r="A114" s="34"/>
      <c r="B114" s="34"/>
      <c r="C114" s="34"/>
      <c r="D114" s="34"/>
      <c r="E114" s="34"/>
      <c r="F114" s="34"/>
    </row>
    <row r="115" spans="1:6" ht="15.75" customHeight="1" x14ac:dyDescent="0.25">
      <c r="A115" s="34"/>
      <c r="B115" s="34"/>
      <c r="C115" s="34"/>
      <c r="D115" s="34"/>
      <c r="E115" s="34"/>
      <c r="F115" s="34"/>
    </row>
    <row r="116" spans="1:6" ht="15.75" customHeight="1" x14ac:dyDescent="0.25">
      <c r="A116" s="34"/>
      <c r="B116" s="34"/>
      <c r="C116" s="34"/>
      <c r="D116" s="34"/>
      <c r="E116" s="34"/>
      <c r="F116" s="34"/>
    </row>
    <row r="117" spans="1:6" ht="15.75" customHeight="1" x14ac:dyDescent="0.25">
      <c r="A117" s="34"/>
      <c r="B117" s="34"/>
      <c r="C117" s="34"/>
      <c r="D117" s="34"/>
      <c r="E117" s="34"/>
      <c r="F117" s="34"/>
    </row>
    <row r="118" spans="1:6" ht="15.75" customHeight="1" x14ac:dyDescent="0.25">
      <c r="A118" s="34"/>
      <c r="B118" s="34"/>
      <c r="C118" s="34"/>
      <c r="D118" s="34"/>
      <c r="E118" s="34"/>
      <c r="F118" s="34"/>
    </row>
    <row r="119" spans="1:6" ht="15.75" customHeight="1" x14ac:dyDescent="0.25">
      <c r="A119" s="34"/>
      <c r="B119" s="34"/>
      <c r="C119" s="34"/>
      <c r="D119" s="34"/>
      <c r="E119" s="34"/>
      <c r="F119" s="34"/>
    </row>
    <row r="120" spans="1:6" ht="15.75" customHeight="1" x14ac:dyDescent="0.25">
      <c r="A120" s="34"/>
      <c r="B120" s="34"/>
      <c r="C120" s="34"/>
      <c r="D120" s="34"/>
      <c r="E120" s="34"/>
      <c r="F120" s="34"/>
    </row>
    <row r="121" spans="1:6" ht="15.75" customHeight="1" x14ac:dyDescent="0.25">
      <c r="A121" s="34"/>
      <c r="B121" s="34"/>
      <c r="C121" s="34"/>
      <c r="D121" s="34"/>
      <c r="E121" s="34"/>
      <c r="F121" s="34"/>
    </row>
    <row r="122" spans="1:6" ht="15.75" customHeight="1" x14ac:dyDescent="0.25">
      <c r="A122" s="34"/>
      <c r="B122" s="34"/>
      <c r="C122" s="34"/>
      <c r="D122" s="34"/>
      <c r="E122" s="34"/>
      <c r="F122" s="34"/>
    </row>
    <row r="123" spans="1:6" ht="15.75" customHeight="1" x14ac:dyDescent="0.25">
      <c r="A123" s="34"/>
      <c r="B123" s="34"/>
      <c r="C123" s="34"/>
      <c r="D123" s="34"/>
      <c r="E123" s="34"/>
      <c r="F123" s="34"/>
    </row>
    <row r="124" spans="1:6" ht="15.75" customHeight="1" x14ac:dyDescent="0.25">
      <c r="A124" s="34"/>
      <c r="B124" s="34"/>
      <c r="C124" s="34"/>
      <c r="D124" s="34"/>
      <c r="E124" s="34"/>
      <c r="F124" s="34"/>
    </row>
    <row r="125" spans="1:6" ht="15.75" customHeight="1" x14ac:dyDescent="0.25">
      <c r="A125" s="34"/>
      <c r="B125" s="34"/>
      <c r="C125" s="34"/>
      <c r="D125" s="34"/>
      <c r="E125" s="34"/>
      <c r="F125" s="34"/>
    </row>
    <row r="126" spans="1:6" ht="15.75" customHeight="1" x14ac:dyDescent="0.25">
      <c r="A126" s="34"/>
      <c r="B126" s="34"/>
      <c r="C126" s="34"/>
      <c r="D126" s="34"/>
      <c r="E126" s="34"/>
      <c r="F126" s="34"/>
    </row>
    <row r="127" spans="1:6" ht="15.75" customHeight="1" x14ac:dyDescent="0.25">
      <c r="A127" s="34"/>
      <c r="B127" s="34"/>
      <c r="C127" s="34"/>
      <c r="D127" s="34"/>
      <c r="E127" s="34"/>
      <c r="F127" s="34"/>
    </row>
    <row r="128" spans="1:6" ht="15.75" customHeight="1" x14ac:dyDescent="0.25">
      <c r="A128" s="34"/>
      <c r="B128" s="34"/>
      <c r="C128" s="34"/>
      <c r="D128" s="34"/>
      <c r="E128" s="34"/>
      <c r="F128" s="34"/>
    </row>
    <row r="129" spans="1:6" ht="15.75" customHeight="1" x14ac:dyDescent="0.25">
      <c r="A129" s="34"/>
      <c r="B129" s="34"/>
      <c r="C129" s="34"/>
      <c r="D129" s="34"/>
      <c r="E129" s="34"/>
      <c r="F129" s="34"/>
    </row>
    <row r="130" spans="1:6" ht="15.75" customHeight="1" x14ac:dyDescent="0.25">
      <c r="A130" s="34"/>
      <c r="B130" s="34"/>
      <c r="C130" s="34"/>
      <c r="D130" s="34"/>
      <c r="E130" s="34"/>
      <c r="F130" s="34"/>
    </row>
    <row r="131" spans="1:6" ht="15.75" customHeight="1" x14ac:dyDescent="0.25">
      <c r="A131" s="34"/>
      <c r="B131" s="34"/>
      <c r="C131" s="34"/>
      <c r="D131" s="34"/>
      <c r="E131" s="34"/>
      <c r="F131" s="34"/>
    </row>
    <row r="132" spans="1:6" ht="15.75" customHeight="1" x14ac:dyDescent="0.25">
      <c r="A132" s="34"/>
      <c r="B132" s="34"/>
      <c r="C132" s="34"/>
      <c r="D132" s="34"/>
      <c r="E132" s="34"/>
      <c r="F132" s="34"/>
    </row>
    <row r="133" spans="1:6" ht="15.75" customHeight="1" x14ac:dyDescent="0.25">
      <c r="A133" s="34"/>
      <c r="B133" s="34"/>
      <c r="C133" s="34"/>
      <c r="D133" s="34"/>
      <c r="E133" s="34"/>
      <c r="F133" s="34"/>
    </row>
    <row r="134" spans="1:6" ht="15.75" customHeight="1" x14ac:dyDescent="0.25">
      <c r="A134" s="34"/>
      <c r="B134" s="34"/>
      <c r="C134" s="34"/>
      <c r="D134" s="34"/>
      <c r="E134" s="34"/>
      <c r="F134" s="34"/>
    </row>
    <row r="135" spans="1:6" ht="15.75" customHeight="1" x14ac:dyDescent="0.25">
      <c r="A135" s="34"/>
      <c r="B135" s="34"/>
      <c r="C135" s="34"/>
      <c r="D135" s="34"/>
      <c r="E135" s="34"/>
      <c r="F135" s="34"/>
    </row>
    <row r="136" spans="1:6" ht="15.75" customHeight="1" x14ac:dyDescent="0.25">
      <c r="A136" s="34"/>
      <c r="B136" s="34"/>
      <c r="C136" s="34"/>
      <c r="D136" s="34"/>
      <c r="E136" s="34"/>
      <c r="F136" s="34"/>
    </row>
    <row r="137" spans="1:6" ht="15.75" customHeight="1" x14ac:dyDescent="0.25">
      <c r="A137" s="34"/>
      <c r="B137" s="34"/>
      <c r="C137" s="34"/>
      <c r="D137" s="34"/>
      <c r="E137" s="34"/>
      <c r="F137" s="34"/>
    </row>
    <row r="138" spans="1:6" ht="15.75" customHeight="1" x14ac:dyDescent="0.25">
      <c r="A138" s="34"/>
      <c r="B138" s="34"/>
      <c r="C138" s="34"/>
      <c r="D138" s="34"/>
      <c r="E138" s="34"/>
      <c r="F138" s="34"/>
    </row>
    <row r="139" spans="1:6" ht="15.75" customHeight="1" x14ac:dyDescent="0.25">
      <c r="A139" s="34"/>
      <c r="B139" s="34"/>
      <c r="C139" s="34"/>
      <c r="D139" s="34"/>
      <c r="E139" s="34"/>
      <c r="F139" s="34"/>
    </row>
    <row r="140" spans="1:6" ht="15.75" customHeight="1" x14ac:dyDescent="0.25">
      <c r="A140" s="34"/>
      <c r="B140" s="34"/>
      <c r="C140" s="34"/>
      <c r="D140" s="34"/>
      <c r="E140" s="34"/>
      <c r="F140" s="34"/>
    </row>
    <row r="141" spans="1:6" ht="15.75" customHeight="1" x14ac:dyDescent="0.25">
      <c r="A141" s="34"/>
      <c r="B141" s="34"/>
      <c r="C141" s="34"/>
      <c r="D141" s="34"/>
      <c r="E141" s="34"/>
      <c r="F141" s="34"/>
    </row>
    <row r="142" spans="1:6" ht="15.75" customHeight="1" x14ac:dyDescent="0.25">
      <c r="A142" s="34"/>
      <c r="B142" s="34"/>
      <c r="C142" s="34"/>
      <c r="D142" s="34"/>
      <c r="E142" s="34"/>
      <c r="F142" s="34"/>
    </row>
    <row r="143" spans="1:6" ht="15.75" customHeight="1" x14ac:dyDescent="0.25">
      <c r="A143" s="34"/>
      <c r="B143" s="34"/>
      <c r="C143" s="34"/>
      <c r="D143" s="34"/>
      <c r="E143" s="34"/>
      <c r="F143" s="34"/>
    </row>
    <row r="144" spans="1:6" ht="15.75" customHeight="1" x14ac:dyDescent="0.25">
      <c r="A144" s="34"/>
      <c r="B144" s="34"/>
      <c r="C144" s="34"/>
      <c r="D144" s="34"/>
      <c r="E144" s="34"/>
      <c r="F144" s="34"/>
    </row>
    <row r="145" spans="1:6" ht="15.75" customHeight="1" x14ac:dyDescent="0.25">
      <c r="A145" s="34"/>
      <c r="B145" s="34"/>
      <c r="C145" s="34"/>
      <c r="D145" s="34"/>
      <c r="E145" s="34"/>
      <c r="F145" s="34"/>
    </row>
    <row r="146" spans="1:6" ht="15.75" customHeight="1" x14ac:dyDescent="0.25">
      <c r="A146" s="34"/>
      <c r="B146" s="34"/>
      <c r="C146" s="34"/>
      <c r="D146" s="34"/>
      <c r="E146" s="34"/>
      <c r="F146" s="34"/>
    </row>
    <row r="147" spans="1:6" ht="15.75" customHeight="1" x14ac:dyDescent="0.25">
      <c r="A147" s="34"/>
      <c r="B147" s="34"/>
      <c r="C147" s="34"/>
      <c r="D147" s="34"/>
      <c r="E147" s="34"/>
      <c r="F147" s="34"/>
    </row>
    <row r="148" spans="1:6" ht="15.75" customHeight="1" x14ac:dyDescent="0.25">
      <c r="A148" s="34"/>
      <c r="B148" s="34"/>
      <c r="C148" s="34"/>
      <c r="D148" s="34"/>
      <c r="E148" s="34"/>
      <c r="F148" s="34"/>
    </row>
    <row r="149" spans="1:6" ht="15.75" customHeight="1" x14ac:dyDescent="0.25">
      <c r="A149" s="34"/>
      <c r="B149" s="34"/>
      <c r="C149" s="34"/>
      <c r="D149" s="34"/>
      <c r="E149" s="34"/>
      <c r="F149" s="34"/>
    </row>
    <row r="150" spans="1:6" ht="15.75" customHeight="1" x14ac:dyDescent="0.25">
      <c r="A150" s="34"/>
      <c r="B150" s="34"/>
      <c r="C150" s="34"/>
      <c r="D150" s="34"/>
      <c r="E150" s="34"/>
      <c r="F150" s="34"/>
    </row>
    <row r="151" spans="1:6" ht="15.75" customHeight="1" x14ac:dyDescent="0.25">
      <c r="A151" s="34"/>
      <c r="B151" s="34"/>
      <c r="C151" s="34"/>
      <c r="D151" s="34"/>
      <c r="E151" s="34"/>
      <c r="F151" s="34"/>
    </row>
    <row r="152" spans="1:6" ht="15.75" customHeight="1" x14ac:dyDescent="0.25">
      <c r="A152" s="34"/>
      <c r="B152" s="34"/>
      <c r="C152" s="34"/>
      <c r="D152" s="34"/>
      <c r="E152" s="34"/>
      <c r="F152" s="34"/>
    </row>
    <row r="153" spans="1:6" ht="15.75" customHeight="1" x14ac:dyDescent="0.25">
      <c r="A153" s="34"/>
      <c r="B153" s="34"/>
      <c r="C153" s="34"/>
      <c r="D153" s="34"/>
      <c r="E153" s="34"/>
      <c r="F153" s="34"/>
    </row>
    <row r="154" spans="1:6" ht="15.75" customHeight="1" x14ac:dyDescent="0.25">
      <c r="A154" s="34"/>
      <c r="B154" s="34"/>
      <c r="C154" s="34"/>
      <c r="D154" s="34"/>
      <c r="E154" s="34"/>
      <c r="F154" s="34"/>
    </row>
    <row r="155" spans="1:6" ht="15.75" customHeight="1" x14ac:dyDescent="0.25">
      <c r="A155" s="34"/>
      <c r="B155" s="34"/>
      <c r="C155" s="34"/>
      <c r="D155" s="34"/>
      <c r="E155" s="34"/>
      <c r="F155" s="34"/>
    </row>
    <row r="156" spans="1:6" ht="15.75" customHeight="1" x14ac:dyDescent="0.25">
      <c r="A156" s="34"/>
      <c r="B156" s="34"/>
      <c r="C156" s="34"/>
      <c r="D156" s="34"/>
      <c r="E156" s="34"/>
      <c r="F156" s="34"/>
    </row>
    <row r="157" spans="1:6" ht="15.75" customHeight="1" x14ac:dyDescent="0.25">
      <c r="A157" s="34"/>
      <c r="B157" s="34"/>
      <c r="C157" s="34"/>
      <c r="D157" s="34"/>
      <c r="E157" s="34"/>
      <c r="F157" s="34"/>
    </row>
    <row r="158" spans="1:6" ht="15.75" customHeight="1" x14ac:dyDescent="0.25">
      <c r="A158" s="34"/>
      <c r="B158" s="34"/>
      <c r="C158" s="34"/>
      <c r="D158" s="34"/>
      <c r="E158" s="34"/>
      <c r="F158" s="34"/>
    </row>
    <row r="159" spans="1:6" ht="15.75" customHeight="1" x14ac:dyDescent="0.25">
      <c r="A159" s="34"/>
      <c r="B159" s="34"/>
      <c r="C159" s="34"/>
      <c r="D159" s="34"/>
      <c r="E159" s="34"/>
      <c r="F159" s="34"/>
    </row>
    <row r="160" spans="1:6" ht="15.75" customHeight="1" x14ac:dyDescent="0.25">
      <c r="A160" s="34"/>
      <c r="B160" s="34"/>
      <c r="C160" s="34"/>
      <c r="D160" s="34"/>
      <c r="E160" s="34"/>
      <c r="F160" s="34"/>
    </row>
    <row r="161" spans="1:6" ht="15.75" customHeight="1" x14ac:dyDescent="0.25">
      <c r="A161" s="34"/>
      <c r="B161" s="34"/>
      <c r="C161" s="34"/>
      <c r="D161" s="34"/>
      <c r="E161" s="34"/>
      <c r="F161" s="34"/>
    </row>
    <row r="162" spans="1:6" ht="15.75" customHeight="1" x14ac:dyDescent="0.25">
      <c r="A162" s="34"/>
      <c r="B162" s="34"/>
      <c r="C162" s="34"/>
      <c r="D162" s="34"/>
      <c r="E162" s="34"/>
      <c r="F162" s="34"/>
    </row>
    <row r="163" spans="1:6" ht="15.75" customHeight="1" x14ac:dyDescent="0.25">
      <c r="A163" s="34"/>
      <c r="B163" s="34"/>
      <c r="C163" s="34"/>
      <c r="D163" s="34"/>
      <c r="E163" s="34"/>
      <c r="F163" s="34"/>
    </row>
    <row r="164" spans="1:6" ht="15.75" customHeight="1" x14ac:dyDescent="0.25">
      <c r="A164" s="34"/>
      <c r="B164" s="34"/>
      <c r="C164" s="34"/>
      <c r="D164" s="34"/>
      <c r="E164" s="34"/>
      <c r="F164" s="34"/>
    </row>
    <row r="165" spans="1:6" ht="15.75" customHeight="1" x14ac:dyDescent="0.25">
      <c r="A165" s="34"/>
      <c r="B165" s="34"/>
      <c r="C165" s="34"/>
      <c r="D165" s="34"/>
      <c r="E165" s="34"/>
      <c r="F165" s="34"/>
    </row>
    <row r="166" spans="1:6" ht="15.75" customHeight="1" x14ac:dyDescent="0.25">
      <c r="A166" s="34"/>
      <c r="B166" s="34"/>
      <c r="C166" s="34"/>
      <c r="D166" s="34"/>
      <c r="E166" s="34"/>
      <c r="F166" s="34"/>
    </row>
    <row r="167" spans="1:6" ht="15.75" customHeight="1" x14ac:dyDescent="0.25">
      <c r="A167" s="34"/>
      <c r="B167" s="34"/>
      <c r="C167" s="34"/>
      <c r="D167" s="34"/>
      <c r="E167" s="34"/>
      <c r="F167" s="34"/>
    </row>
    <row r="168" spans="1:6" ht="15.75" customHeight="1" x14ac:dyDescent="0.25">
      <c r="A168" s="34"/>
      <c r="B168" s="34"/>
      <c r="C168" s="34"/>
      <c r="D168" s="34"/>
      <c r="E168" s="34"/>
      <c r="F168" s="34"/>
    </row>
    <row r="169" spans="1:6" ht="15.75" customHeight="1" x14ac:dyDescent="0.25">
      <c r="A169" s="34"/>
      <c r="B169" s="34"/>
      <c r="C169" s="34"/>
      <c r="D169" s="34"/>
      <c r="E169" s="34"/>
      <c r="F169" s="34"/>
    </row>
    <row r="170" spans="1:6" ht="15.75" customHeight="1" x14ac:dyDescent="0.25">
      <c r="A170" s="34"/>
      <c r="B170" s="34"/>
      <c r="C170" s="34"/>
      <c r="D170" s="34"/>
      <c r="E170" s="34"/>
      <c r="F170" s="34"/>
    </row>
    <row r="171" spans="1:6" ht="15.75" customHeight="1" x14ac:dyDescent="0.25">
      <c r="A171" s="34"/>
      <c r="B171" s="34"/>
      <c r="C171" s="34"/>
      <c r="D171" s="34"/>
      <c r="E171" s="34"/>
      <c r="F171" s="34"/>
    </row>
    <row r="172" spans="1:6" ht="15.75" customHeight="1" x14ac:dyDescent="0.25">
      <c r="A172" s="34"/>
      <c r="B172" s="34"/>
      <c r="C172" s="34"/>
      <c r="D172" s="34"/>
      <c r="E172" s="34"/>
      <c r="F172" s="34"/>
    </row>
    <row r="173" spans="1:6" ht="15.75" customHeight="1" x14ac:dyDescent="0.25">
      <c r="A173" s="34"/>
      <c r="B173" s="34"/>
      <c r="C173" s="34"/>
      <c r="D173" s="34"/>
      <c r="E173" s="34"/>
      <c r="F173" s="34"/>
    </row>
    <row r="174" spans="1:6" ht="15.75" customHeight="1" x14ac:dyDescent="0.25">
      <c r="A174" s="34"/>
      <c r="B174" s="34"/>
      <c r="C174" s="34"/>
      <c r="D174" s="34"/>
      <c r="E174" s="34"/>
      <c r="F174" s="34"/>
    </row>
    <row r="175" spans="1:6" ht="15.75" customHeight="1" x14ac:dyDescent="0.25">
      <c r="A175" s="34"/>
      <c r="B175" s="34"/>
      <c r="C175" s="34"/>
      <c r="D175" s="34"/>
      <c r="E175" s="34"/>
      <c r="F175" s="34"/>
    </row>
    <row r="176" spans="1:6" ht="15.75" customHeight="1" x14ac:dyDescent="0.25">
      <c r="A176" s="34"/>
      <c r="B176" s="34"/>
      <c r="C176" s="34"/>
      <c r="D176" s="34"/>
      <c r="E176" s="34"/>
      <c r="F176" s="34"/>
    </row>
    <row r="177" spans="1:6" ht="15.75" customHeight="1" x14ac:dyDescent="0.25">
      <c r="A177" s="34"/>
      <c r="B177" s="34"/>
      <c r="C177" s="34"/>
      <c r="D177" s="34"/>
      <c r="E177" s="34"/>
      <c r="F177" s="34"/>
    </row>
    <row r="178" spans="1:6" ht="15.75" customHeight="1" x14ac:dyDescent="0.25">
      <c r="A178" s="34"/>
      <c r="B178" s="34"/>
      <c r="C178" s="34"/>
      <c r="D178" s="34"/>
      <c r="E178" s="34"/>
      <c r="F178" s="34"/>
    </row>
    <row r="179" spans="1:6" ht="15.75" customHeight="1" x14ac:dyDescent="0.25">
      <c r="A179" s="34"/>
      <c r="B179" s="34"/>
      <c r="C179" s="34"/>
      <c r="D179" s="34"/>
      <c r="E179" s="34"/>
      <c r="F179" s="34"/>
    </row>
    <row r="180" spans="1:6" ht="15.75" customHeight="1" x14ac:dyDescent="0.25">
      <c r="A180" s="34"/>
      <c r="B180" s="34"/>
      <c r="C180" s="34"/>
      <c r="D180" s="34"/>
      <c r="E180" s="34"/>
      <c r="F180" s="34"/>
    </row>
    <row r="181" spans="1:6" ht="15.75" customHeight="1" x14ac:dyDescent="0.25">
      <c r="A181" s="34"/>
      <c r="B181" s="34"/>
      <c r="C181" s="34"/>
      <c r="D181" s="34"/>
      <c r="E181" s="34"/>
      <c r="F181" s="34"/>
    </row>
    <row r="182" spans="1:6" ht="15.75" customHeight="1" x14ac:dyDescent="0.25">
      <c r="A182" s="34"/>
      <c r="B182" s="34"/>
      <c r="C182" s="34"/>
      <c r="D182" s="34"/>
      <c r="E182" s="34"/>
      <c r="F182" s="34"/>
    </row>
    <row r="183" spans="1:6" ht="15.75" customHeight="1" x14ac:dyDescent="0.25">
      <c r="A183" s="34"/>
      <c r="B183" s="34"/>
      <c r="C183" s="34"/>
      <c r="D183" s="34"/>
      <c r="E183" s="34"/>
      <c r="F183" s="34"/>
    </row>
    <row r="184" spans="1:6" ht="15.75" customHeight="1" x14ac:dyDescent="0.25">
      <c r="A184" s="34"/>
      <c r="B184" s="34"/>
      <c r="C184" s="34"/>
      <c r="D184" s="34"/>
      <c r="E184" s="34"/>
      <c r="F184" s="34"/>
    </row>
    <row r="185" spans="1:6" ht="15.75" customHeight="1" x14ac:dyDescent="0.25">
      <c r="A185" s="34"/>
      <c r="B185" s="34"/>
      <c r="C185" s="34"/>
      <c r="D185" s="34"/>
      <c r="E185" s="34"/>
      <c r="F185" s="34"/>
    </row>
    <row r="186" spans="1:6" ht="15.75" customHeight="1" x14ac:dyDescent="0.25">
      <c r="A186" s="34"/>
      <c r="B186" s="34"/>
      <c r="C186" s="34"/>
      <c r="D186" s="34"/>
      <c r="E186" s="34"/>
      <c r="F186" s="34"/>
    </row>
    <row r="187" spans="1:6" ht="15.75" customHeight="1" x14ac:dyDescent="0.25">
      <c r="A187" s="34"/>
      <c r="B187" s="34"/>
      <c r="C187" s="34"/>
      <c r="D187" s="34"/>
      <c r="E187" s="34"/>
      <c r="F187" s="34"/>
    </row>
    <row r="188" spans="1:6" ht="15.75" customHeight="1" x14ac:dyDescent="0.25">
      <c r="A188" s="34"/>
      <c r="B188" s="34"/>
      <c r="C188" s="34"/>
      <c r="D188" s="34"/>
      <c r="E188" s="34"/>
      <c r="F188" s="34"/>
    </row>
    <row r="189" spans="1:6" ht="15.75" customHeight="1" x14ac:dyDescent="0.25">
      <c r="A189" s="34"/>
      <c r="B189" s="34"/>
      <c r="C189" s="34"/>
      <c r="D189" s="34"/>
      <c r="E189" s="34"/>
      <c r="F189" s="34"/>
    </row>
    <row r="190" spans="1:6" ht="15.75" customHeight="1" x14ac:dyDescent="0.25">
      <c r="A190" s="34"/>
      <c r="B190" s="34"/>
      <c r="C190" s="34"/>
      <c r="D190" s="34"/>
      <c r="E190" s="34"/>
      <c r="F190" s="34"/>
    </row>
    <row r="191" spans="1:6" ht="15.75" customHeight="1" x14ac:dyDescent="0.25">
      <c r="A191" s="34"/>
      <c r="B191" s="34"/>
      <c r="C191" s="34"/>
      <c r="D191" s="34"/>
      <c r="E191" s="34"/>
      <c r="F191" s="34"/>
    </row>
    <row r="192" spans="1:6" ht="15.75" customHeight="1" x14ac:dyDescent="0.25">
      <c r="A192" s="34"/>
      <c r="B192" s="34"/>
      <c r="C192" s="34"/>
      <c r="D192" s="34"/>
      <c r="E192" s="34"/>
      <c r="F192" s="34"/>
    </row>
    <row r="193" spans="1:6" ht="15.75" customHeight="1" x14ac:dyDescent="0.25">
      <c r="A193" s="34"/>
      <c r="B193" s="34"/>
      <c r="C193" s="34"/>
      <c r="D193" s="34"/>
      <c r="E193" s="34"/>
      <c r="F193" s="34"/>
    </row>
    <row r="194" spans="1:6" ht="15.75" customHeight="1" x14ac:dyDescent="0.25">
      <c r="A194" s="34"/>
      <c r="B194" s="34"/>
      <c r="C194" s="34"/>
      <c r="D194" s="34"/>
      <c r="E194" s="34"/>
      <c r="F194" s="34"/>
    </row>
    <row r="195" spans="1:6" ht="15.75" customHeight="1" x14ac:dyDescent="0.25">
      <c r="A195" s="34"/>
      <c r="B195" s="34"/>
      <c r="C195" s="34"/>
      <c r="D195" s="34"/>
      <c r="E195" s="34"/>
      <c r="F195" s="34"/>
    </row>
    <row r="196" spans="1:6" ht="15.75" customHeight="1" x14ac:dyDescent="0.25">
      <c r="A196" s="34"/>
      <c r="B196" s="34"/>
      <c r="C196" s="34"/>
      <c r="D196" s="34"/>
      <c r="E196" s="34"/>
      <c r="F196" s="34"/>
    </row>
    <row r="197" spans="1:6" ht="15.75" customHeight="1" x14ac:dyDescent="0.25">
      <c r="A197" s="34"/>
      <c r="B197" s="34"/>
      <c r="C197" s="34"/>
      <c r="D197" s="34"/>
      <c r="E197" s="34"/>
      <c r="F197" s="34"/>
    </row>
    <row r="198" spans="1:6" ht="15.75" customHeight="1" x14ac:dyDescent="0.25">
      <c r="A198" s="34"/>
      <c r="B198" s="34"/>
      <c r="C198" s="34"/>
      <c r="D198" s="34"/>
      <c r="E198" s="34"/>
      <c r="F198" s="34"/>
    </row>
    <row r="199" spans="1:6" ht="15.75" customHeight="1" x14ac:dyDescent="0.25">
      <c r="A199" s="34"/>
      <c r="B199" s="34"/>
      <c r="C199" s="34"/>
      <c r="D199" s="34"/>
      <c r="E199" s="34"/>
      <c r="F199" s="34"/>
    </row>
    <row r="200" spans="1:6" ht="15.75" customHeight="1" x14ac:dyDescent="0.25">
      <c r="A200" s="34"/>
      <c r="B200" s="34"/>
      <c r="C200" s="34"/>
      <c r="D200" s="34"/>
      <c r="E200" s="34"/>
      <c r="F200" s="34"/>
    </row>
    <row r="201" spans="1:6" ht="15.75" customHeight="1" x14ac:dyDescent="0.25">
      <c r="A201" s="34"/>
      <c r="B201" s="34"/>
      <c r="C201" s="34"/>
      <c r="D201" s="34"/>
      <c r="E201" s="34"/>
      <c r="F201" s="34"/>
    </row>
    <row r="202" spans="1:6" ht="15.75" customHeight="1" x14ac:dyDescent="0.25">
      <c r="A202" s="34"/>
      <c r="B202" s="34"/>
      <c r="C202" s="34"/>
      <c r="D202" s="34"/>
      <c r="E202" s="34"/>
      <c r="F202" s="34"/>
    </row>
    <row r="203" spans="1:6" ht="15.75" customHeight="1" x14ac:dyDescent="0.25">
      <c r="A203" s="34"/>
      <c r="B203" s="34"/>
      <c r="C203" s="34"/>
      <c r="D203" s="34"/>
      <c r="E203" s="34"/>
      <c r="F203" s="34"/>
    </row>
    <row r="204" spans="1:6" ht="15.75" customHeight="1" x14ac:dyDescent="0.25">
      <c r="A204" s="34"/>
      <c r="B204" s="34"/>
      <c r="C204" s="34"/>
      <c r="D204" s="34"/>
      <c r="E204" s="34"/>
      <c r="F204" s="34"/>
    </row>
    <row r="205" spans="1:6" ht="15.75" customHeight="1" x14ac:dyDescent="0.25">
      <c r="A205" s="34"/>
      <c r="B205" s="34"/>
      <c r="C205" s="34"/>
      <c r="D205" s="34"/>
      <c r="E205" s="34"/>
      <c r="F205" s="34"/>
    </row>
    <row r="206" spans="1:6" ht="15.75" customHeight="1" x14ac:dyDescent="0.25">
      <c r="A206" s="34"/>
      <c r="B206" s="34"/>
      <c r="C206" s="34"/>
      <c r="D206" s="34"/>
      <c r="E206" s="34"/>
      <c r="F206" s="34"/>
    </row>
    <row r="207" spans="1:6" ht="15.75" customHeight="1" x14ac:dyDescent="0.25">
      <c r="A207" s="34"/>
      <c r="B207" s="34"/>
      <c r="C207" s="34"/>
      <c r="D207" s="34"/>
      <c r="E207" s="34"/>
      <c r="F207" s="34"/>
    </row>
    <row r="208" spans="1:6" ht="15.75" customHeight="1" x14ac:dyDescent="0.25">
      <c r="A208" s="34"/>
      <c r="B208" s="34"/>
      <c r="C208" s="34"/>
      <c r="D208" s="34"/>
      <c r="E208" s="34"/>
      <c r="F208" s="34"/>
    </row>
    <row r="209" spans="1:6" ht="15.75" customHeight="1" x14ac:dyDescent="0.25">
      <c r="A209" s="34"/>
      <c r="B209" s="34"/>
      <c r="C209" s="34"/>
      <c r="D209" s="34"/>
      <c r="E209" s="34"/>
      <c r="F209" s="34"/>
    </row>
    <row r="210" spans="1:6" ht="15.75" customHeight="1" x14ac:dyDescent="0.25">
      <c r="A210" s="34"/>
      <c r="B210" s="34"/>
      <c r="C210" s="34"/>
      <c r="D210" s="34"/>
      <c r="E210" s="34"/>
      <c r="F210" s="34"/>
    </row>
    <row r="211" spans="1:6" ht="15.75" customHeight="1" x14ac:dyDescent="0.25">
      <c r="A211" s="34"/>
      <c r="B211" s="34"/>
      <c r="C211" s="34"/>
      <c r="D211" s="34"/>
      <c r="E211" s="34"/>
      <c r="F211" s="34"/>
    </row>
    <row r="212" spans="1:6" ht="15.75" customHeight="1" x14ac:dyDescent="0.25">
      <c r="A212" s="34"/>
      <c r="B212" s="34"/>
      <c r="C212" s="34"/>
      <c r="D212" s="34"/>
      <c r="E212" s="34"/>
      <c r="F212" s="34"/>
    </row>
    <row r="213" spans="1:6" ht="15.75" customHeight="1" x14ac:dyDescent="0.25">
      <c r="A213" s="34"/>
      <c r="B213" s="34"/>
      <c r="C213" s="34"/>
      <c r="D213" s="34"/>
      <c r="E213" s="34"/>
      <c r="F213" s="34"/>
    </row>
    <row r="214" spans="1:6" ht="15.75" customHeight="1" x14ac:dyDescent="0.25">
      <c r="A214" s="34"/>
      <c r="B214" s="34"/>
      <c r="C214" s="34"/>
      <c r="D214" s="34"/>
      <c r="E214" s="34"/>
      <c r="F214" s="34"/>
    </row>
    <row r="215" spans="1:6" ht="15.75" customHeight="1" x14ac:dyDescent="0.25">
      <c r="A215" s="34"/>
      <c r="B215" s="34"/>
      <c r="C215" s="34"/>
      <c r="D215" s="34"/>
      <c r="E215" s="34"/>
      <c r="F215" s="34"/>
    </row>
    <row r="216" spans="1:6" ht="15.75" customHeight="1" x14ac:dyDescent="0.25">
      <c r="A216" s="34"/>
      <c r="B216" s="34"/>
      <c r="C216" s="34"/>
      <c r="D216" s="34"/>
      <c r="E216" s="34"/>
      <c r="F216" s="34"/>
    </row>
    <row r="217" spans="1:6" ht="15.75" customHeight="1" x14ac:dyDescent="0.25">
      <c r="A217" s="34"/>
      <c r="B217" s="34"/>
      <c r="C217" s="34"/>
      <c r="D217" s="34"/>
      <c r="E217" s="34"/>
      <c r="F217" s="34"/>
    </row>
    <row r="218" spans="1:6" ht="15.75" customHeight="1" x14ac:dyDescent="0.25">
      <c r="A218" s="34"/>
      <c r="B218" s="34"/>
      <c r="C218" s="34"/>
      <c r="D218" s="34"/>
      <c r="E218" s="34"/>
      <c r="F218" s="34"/>
    </row>
    <row r="219" spans="1:6" ht="15.75" customHeight="1" x14ac:dyDescent="0.25">
      <c r="A219" s="34"/>
      <c r="B219" s="34"/>
      <c r="C219" s="34"/>
      <c r="D219" s="34"/>
      <c r="E219" s="34"/>
      <c r="F219" s="34"/>
    </row>
    <row r="220" spans="1:6" ht="15.75" customHeight="1" x14ac:dyDescent="0.25">
      <c r="A220" s="34"/>
      <c r="B220" s="34"/>
      <c r="C220" s="34"/>
      <c r="D220" s="34"/>
      <c r="E220" s="34"/>
      <c r="F220" s="34"/>
    </row>
    <row r="221" spans="1:6" ht="15.75" customHeight="1" x14ac:dyDescent="0.25">
      <c r="A221" s="34"/>
      <c r="B221" s="34"/>
      <c r="C221" s="34"/>
      <c r="D221" s="34"/>
      <c r="E221" s="34"/>
      <c r="F221" s="34"/>
    </row>
    <row r="222" spans="1:6" ht="15.75" customHeight="1" x14ac:dyDescent="0.25">
      <c r="A222" s="34"/>
      <c r="B222" s="34"/>
      <c r="C222" s="34"/>
      <c r="D222" s="34"/>
      <c r="E222" s="34"/>
      <c r="F222" s="34"/>
    </row>
    <row r="223" spans="1:6" ht="15.75" customHeight="1" x14ac:dyDescent="0.25">
      <c r="A223" s="34"/>
      <c r="B223" s="34"/>
      <c r="C223" s="34"/>
      <c r="D223" s="34"/>
      <c r="E223" s="34"/>
      <c r="F223" s="34"/>
    </row>
    <row r="224" spans="1:6" ht="15.75" customHeight="1" x14ac:dyDescent="0.25">
      <c r="A224" s="34"/>
      <c r="B224" s="34"/>
      <c r="C224" s="34"/>
      <c r="D224" s="34"/>
      <c r="E224" s="34"/>
      <c r="F224" s="34"/>
    </row>
    <row r="225" spans="1:6" ht="15.75" customHeight="1" x14ac:dyDescent="0.25">
      <c r="A225" s="34"/>
      <c r="B225" s="34"/>
      <c r="C225" s="34"/>
      <c r="D225" s="34"/>
      <c r="E225" s="34"/>
      <c r="F225" s="34"/>
    </row>
    <row r="226" spans="1:6" ht="15.75" customHeight="1" x14ac:dyDescent="0.25">
      <c r="A226" s="34"/>
      <c r="B226" s="34"/>
      <c r="C226" s="34"/>
      <c r="D226" s="34"/>
      <c r="E226" s="34"/>
      <c r="F226" s="34"/>
    </row>
    <row r="227" spans="1:6" ht="15.75" customHeight="1" x14ac:dyDescent="0.25">
      <c r="A227" s="34"/>
      <c r="B227" s="34"/>
      <c r="C227" s="34"/>
      <c r="D227" s="34"/>
      <c r="E227" s="34"/>
      <c r="F227" s="34"/>
    </row>
    <row r="228" spans="1:6" ht="15.75" customHeight="1" x14ac:dyDescent="0.25">
      <c r="A228" s="34"/>
      <c r="B228" s="34"/>
      <c r="C228" s="34"/>
      <c r="D228" s="34"/>
      <c r="E228" s="34"/>
      <c r="F228" s="34"/>
    </row>
    <row r="229" spans="1:6" ht="15.75" customHeight="1" x14ac:dyDescent="0.25">
      <c r="A229" s="34"/>
      <c r="B229" s="34"/>
      <c r="C229" s="34"/>
      <c r="D229" s="34"/>
      <c r="E229" s="34"/>
      <c r="F229" s="34"/>
    </row>
    <row r="230" spans="1:6" ht="15.75" customHeight="1" x14ac:dyDescent="0.25">
      <c r="A230" s="34"/>
      <c r="B230" s="34"/>
      <c r="C230" s="34"/>
      <c r="D230" s="34"/>
      <c r="E230" s="34"/>
      <c r="F230" s="34"/>
    </row>
    <row r="231" spans="1:6" ht="15.75" customHeight="1" x14ac:dyDescent="0.25">
      <c r="A231" s="34"/>
      <c r="B231" s="34"/>
      <c r="C231" s="34"/>
      <c r="D231" s="34"/>
      <c r="E231" s="34"/>
      <c r="F231" s="34"/>
    </row>
    <row r="232" spans="1:6" ht="15.75" customHeight="1" x14ac:dyDescent="0.25">
      <c r="A232" s="34"/>
      <c r="B232" s="34"/>
      <c r="C232" s="34"/>
      <c r="D232" s="34"/>
      <c r="E232" s="34"/>
      <c r="F232" s="34"/>
    </row>
    <row r="233" spans="1:6" ht="15.75" customHeight="1" x14ac:dyDescent="0.25">
      <c r="A233" s="34"/>
      <c r="B233" s="34"/>
      <c r="C233" s="34"/>
      <c r="D233" s="34"/>
      <c r="E233" s="34"/>
      <c r="F233" s="34"/>
    </row>
    <row r="234" spans="1:6" ht="15.75" customHeight="1" x14ac:dyDescent="0.25">
      <c r="A234" s="34"/>
      <c r="B234" s="34"/>
      <c r="C234" s="34"/>
      <c r="D234" s="34"/>
      <c r="E234" s="34"/>
      <c r="F234" s="34"/>
    </row>
    <row r="235" spans="1:6" ht="15.75" customHeight="1" x14ac:dyDescent="0.25">
      <c r="A235" s="34"/>
      <c r="B235" s="34"/>
      <c r="C235" s="34"/>
      <c r="D235" s="34"/>
      <c r="E235" s="34"/>
      <c r="F235" s="34"/>
    </row>
    <row r="236" spans="1:6" ht="15.75" customHeight="1" x14ac:dyDescent="0.25">
      <c r="A236" s="34"/>
      <c r="B236" s="34"/>
      <c r="C236" s="34"/>
      <c r="D236" s="34"/>
      <c r="E236" s="34"/>
      <c r="F236" s="34"/>
    </row>
    <row r="237" spans="1:6" ht="15.75" customHeight="1" x14ac:dyDescent="0.25">
      <c r="A237" s="34"/>
      <c r="B237" s="34"/>
      <c r="C237" s="34"/>
      <c r="D237" s="34"/>
      <c r="E237" s="34"/>
      <c r="F237" s="34"/>
    </row>
    <row r="238" spans="1:6" ht="15.75" customHeight="1" x14ac:dyDescent="0.25">
      <c r="A238" s="34"/>
      <c r="B238" s="34"/>
      <c r="C238" s="34"/>
      <c r="D238" s="34"/>
      <c r="E238" s="34"/>
      <c r="F238" s="34"/>
    </row>
    <row r="239" spans="1:6" ht="15.75" customHeight="1" x14ac:dyDescent="0.25">
      <c r="A239" s="34"/>
      <c r="B239" s="34"/>
      <c r="C239" s="34"/>
      <c r="D239" s="34"/>
      <c r="E239" s="34"/>
      <c r="F239" s="34"/>
    </row>
    <row r="240" spans="1:6" ht="15.75" customHeight="1" x14ac:dyDescent="0.25">
      <c r="A240" s="34"/>
      <c r="B240" s="34"/>
      <c r="C240" s="34"/>
      <c r="D240" s="34"/>
      <c r="E240" s="34"/>
      <c r="F240" s="34"/>
    </row>
    <row r="241" spans="1:6" ht="15.75" customHeight="1" x14ac:dyDescent="0.25">
      <c r="A241" s="34"/>
      <c r="B241" s="34"/>
      <c r="C241" s="34"/>
      <c r="D241" s="34"/>
      <c r="E241" s="34"/>
      <c r="F241" s="34"/>
    </row>
    <row r="242" spans="1:6" ht="15.75" customHeight="1" x14ac:dyDescent="0.25">
      <c r="A242" s="34"/>
      <c r="B242" s="34"/>
      <c r="C242" s="34"/>
      <c r="D242" s="34"/>
      <c r="E242" s="34"/>
      <c r="F242" s="34"/>
    </row>
    <row r="243" spans="1:6" ht="15.75" customHeight="1" x14ac:dyDescent="0.25">
      <c r="A243" s="34"/>
      <c r="B243" s="34"/>
      <c r="C243" s="34"/>
      <c r="D243" s="34"/>
      <c r="E243" s="34"/>
      <c r="F243" s="34"/>
    </row>
    <row r="244" spans="1:6" ht="15.75" customHeight="1" x14ac:dyDescent="0.25">
      <c r="A244" s="34"/>
      <c r="B244" s="34"/>
      <c r="C244" s="34"/>
      <c r="D244" s="34"/>
      <c r="E244" s="34"/>
      <c r="F244" s="34"/>
    </row>
    <row r="245" spans="1:6" ht="15.75" customHeight="1" x14ac:dyDescent="0.25">
      <c r="A245" s="34"/>
      <c r="B245" s="34"/>
      <c r="C245" s="34"/>
      <c r="D245" s="34"/>
      <c r="E245" s="34"/>
      <c r="F245" s="34"/>
    </row>
    <row r="246" spans="1:6" ht="15.75" customHeight="1" x14ac:dyDescent="0.25">
      <c r="A246" s="34"/>
      <c r="B246" s="34"/>
      <c r="C246" s="34"/>
      <c r="D246" s="34"/>
      <c r="E246" s="34"/>
      <c r="F246" s="34"/>
    </row>
    <row r="247" spans="1:6" ht="15.75" customHeight="1" x14ac:dyDescent="0.25">
      <c r="A247" s="34"/>
      <c r="B247" s="34"/>
      <c r="C247" s="34"/>
      <c r="D247" s="34"/>
      <c r="E247" s="34"/>
      <c r="F247" s="34"/>
    </row>
    <row r="248" spans="1:6" ht="15.75" customHeight="1" x14ac:dyDescent="0.25">
      <c r="A248" s="34"/>
      <c r="B248" s="34"/>
      <c r="C248" s="34"/>
      <c r="D248" s="34"/>
      <c r="E248" s="34"/>
      <c r="F248" s="34"/>
    </row>
    <row r="249" spans="1:6" ht="15.75" customHeight="1" x14ac:dyDescent="0.25">
      <c r="A249" s="34"/>
      <c r="B249" s="34"/>
      <c r="C249" s="34"/>
      <c r="D249" s="34"/>
      <c r="E249" s="34"/>
      <c r="F249" s="34"/>
    </row>
    <row r="250" spans="1:6" ht="15.75" customHeight="1" x14ac:dyDescent="0.25">
      <c r="A250" s="34"/>
      <c r="B250" s="34"/>
      <c r="C250" s="34"/>
      <c r="D250" s="34"/>
      <c r="E250" s="34"/>
      <c r="F250" s="34"/>
    </row>
    <row r="251" spans="1:6" ht="15.75" customHeight="1" x14ac:dyDescent="0.25">
      <c r="A251" s="34"/>
      <c r="B251" s="34"/>
      <c r="C251" s="34"/>
      <c r="D251" s="34"/>
      <c r="E251" s="34"/>
      <c r="F251" s="34"/>
    </row>
    <row r="252" spans="1:6" ht="15.75" customHeight="1" x14ac:dyDescent="0.25">
      <c r="A252" s="34"/>
      <c r="B252" s="34"/>
      <c r="C252" s="34"/>
      <c r="D252" s="34"/>
      <c r="E252" s="34"/>
      <c r="F252" s="34"/>
    </row>
    <row r="253" spans="1:6" ht="15.75" customHeight="1" x14ac:dyDescent="0.25">
      <c r="A253" s="34"/>
      <c r="B253" s="34"/>
      <c r="C253" s="34"/>
      <c r="D253" s="34"/>
      <c r="E253" s="34"/>
      <c r="F253" s="34"/>
    </row>
    <row r="254" spans="1:6" ht="15.75" customHeight="1" x14ac:dyDescent="0.25"/>
    <row r="255" spans="1:6" ht="15.75" customHeight="1" x14ac:dyDescent="0.25"/>
    <row r="256" spans="1: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1:A2"/>
    <mergeCell ref="B1:B2"/>
    <mergeCell ref="C1:C2"/>
    <mergeCell ref="D1:F1"/>
  </mergeCells>
  <hyperlinks>
    <hyperlink ref="A1"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00"/>
  <sheetViews>
    <sheetView workbookViewId="0">
      <selection activeCell="C19" sqref="C19"/>
    </sheetView>
  </sheetViews>
  <sheetFormatPr defaultColWidth="12.6640625" defaultRowHeight="15" customHeight="1" x14ac:dyDescent="0.25"/>
  <cols>
    <col min="1" max="2" width="12.6640625" customWidth="1"/>
    <col min="3" max="3" width="35.6640625" customWidth="1"/>
    <col min="4" max="4" width="31.21875" customWidth="1"/>
    <col min="5" max="5" width="35.33203125" customWidth="1"/>
    <col min="6" max="6" width="12.6640625" customWidth="1"/>
    <col min="7" max="7" width="37.77734375" customWidth="1"/>
    <col min="8" max="8" width="30.109375" customWidth="1"/>
    <col min="9" max="9" width="32" customWidth="1"/>
  </cols>
  <sheetData>
    <row r="1" spans="1:27" ht="15.75" customHeight="1" x14ac:dyDescent="0.85">
      <c r="A1" s="112"/>
      <c r="B1" s="263" t="s">
        <v>407</v>
      </c>
      <c r="C1" s="250"/>
      <c r="D1" s="250"/>
      <c r="E1" s="250"/>
      <c r="F1" s="250"/>
      <c r="G1" s="194"/>
      <c r="H1" s="194"/>
      <c r="I1" s="194"/>
      <c r="J1" s="112"/>
      <c r="K1" s="112"/>
      <c r="L1" s="112"/>
      <c r="M1" s="112"/>
      <c r="N1" s="112"/>
      <c r="O1" s="112"/>
      <c r="P1" s="112"/>
      <c r="Q1" s="112"/>
      <c r="R1" s="112"/>
      <c r="S1" s="112"/>
      <c r="T1" s="112"/>
      <c r="U1" s="112"/>
      <c r="V1" s="112"/>
      <c r="W1" s="112"/>
      <c r="X1" s="112"/>
      <c r="Y1" s="112"/>
      <c r="Z1" s="112"/>
      <c r="AA1" s="112"/>
    </row>
    <row r="2" spans="1:27" ht="15.75" customHeight="1" x14ac:dyDescent="0.3">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row>
    <row r="3" spans="1:27" ht="15.75" customHeight="1" x14ac:dyDescent="0.3">
      <c r="A3" s="112"/>
      <c r="B3" s="112"/>
      <c r="C3" s="110"/>
      <c r="D3" s="110"/>
      <c r="E3" s="110"/>
      <c r="F3" s="110"/>
      <c r="G3" s="110"/>
      <c r="H3" s="110"/>
      <c r="I3" s="110"/>
      <c r="J3" s="110"/>
      <c r="K3" s="112"/>
      <c r="L3" s="112"/>
      <c r="M3" s="112"/>
      <c r="N3" s="112"/>
      <c r="O3" s="112"/>
      <c r="P3" s="112"/>
      <c r="Q3" s="112"/>
      <c r="R3" s="112"/>
      <c r="S3" s="112"/>
      <c r="T3" s="112"/>
      <c r="U3" s="112"/>
      <c r="V3" s="112"/>
      <c r="W3" s="112"/>
      <c r="X3" s="112"/>
      <c r="Y3" s="112"/>
      <c r="Z3" s="112"/>
      <c r="AA3" s="112"/>
    </row>
    <row r="4" spans="1:27" ht="15.75" customHeight="1" x14ac:dyDescent="0.3">
      <c r="A4" s="112"/>
      <c r="B4" s="195"/>
      <c r="C4" s="196" t="s">
        <v>65</v>
      </c>
      <c r="D4" s="196" t="s">
        <v>408</v>
      </c>
      <c r="E4" s="196" t="s">
        <v>409</v>
      </c>
      <c r="F4" s="197" t="s">
        <v>410</v>
      </c>
      <c r="G4" s="197" t="s">
        <v>411</v>
      </c>
      <c r="H4" s="196" t="s">
        <v>412</v>
      </c>
      <c r="I4" s="197" t="s">
        <v>413</v>
      </c>
      <c r="J4" s="197" t="s">
        <v>414</v>
      </c>
      <c r="K4" s="112"/>
      <c r="L4" s="112"/>
      <c r="M4" s="112"/>
      <c r="N4" s="112"/>
      <c r="O4" s="112"/>
      <c r="P4" s="112"/>
      <c r="Q4" s="112"/>
      <c r="R4" s="112"/>
      <c r="S4" s="112"/>
      <c r="T4" s="112"/>
      <c r="U4" s="112"/>
      <c r="V4" s="112"/>
      <c r="W4" s="112"/>
      <c r="X4" s="112"/>
      <c r="Y4" s="112"/>
      <c r="Z4" s="112"/>
      <c r="AA4" s="112"/>
    </row>
    <row r="5" spans="1:27" ht="15.75" customHeight="1" x14ac:dyDescent="0.3">
      <c r="A5" s="112"/>
      <c r="B5" s="195"/>
      <c r="C5" s="198" t="s">
        <v>135</v>
      </c>
      <c r="D5" s="97">
        <v>70</v>
      </c>
      <c r="E5" s="97">
        <v>128</v>
      </c>
      <c r="F5" s="97">
        <v>43</v>
      </c>
      <c r="G5" s="97">
        <v>1</v>
      </c>
      <c r="H5" s="97">
        <v>10</v>
      </c>
      <c r="I5" s="97">
        <v>0</v>
      </c>
      <c r="J5" s="198"/>
      <c r="K5" s="112"/>
      <c r="L5" s="112"/>
      <c r="M5" s="112"/>
      <c r="N5" s="112"/>
      <c r="O5" s="112"/>
      <c r="P5" s="112"/>
      <c r="Q5" s="112"/>
      <c r="R5" s="112"/>
      <c r="S5" s="112"/>
      <c r="T5" s="112"/>
      <c r="U5" s="112"/>
      <c r="V5" s="112"/>
      <c r="W5" s="112"/>
      <c r="X5" s="112"/>
      <c r="Y5" s="112"/>
      <c r="Z5" s="112"/>
      <c r="AA5" s="112"/>
    </row>
    <row r="6" spans="1:27" ht="15.75" customHeight="1" x14ac:dyDescent="0.3">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row>
    <row r="7" spans="1:27" ht="15.75" customHeight="1" x14ac:dyDescent="0.3">
      <c r="A7" s="112"/>
      <c r="B7" s="112"/>
      <c r="C7" s="112"/>
      <c r="D7" s="199" t="s">
        <v>415</v>
      </c>
      <c r="E7" s="110"/>
      <c r="F7" s="110"/>
      <c r="G7" s="112"/>
      <c r="H7" s="112"/>
      <c r="I7" s="112"/>
      <c r="J7" s="112"/>
      <c r="K7" s="112"/>
      <c r="L7" s="112"/>
      <c r="M7" s="112"/>
      <c r="N7" s="112"/>
      <c r="O7" s="112"/>
      <c r="P7" s="112"/>
      <c r="Q7" s="112"/>
      <c r="R7" s="112"/>
      <c r="S7" s="112"/>
      <c r="T7" s="112"/>
      <c r="U7" s="112"/>
      <c r="V7" s="112"/>
      <c r="W7" s="112"/>
      <c r="X7" s="112"/>
      <c r="Y7" s="112"/>
      <c r="Z7" s="112"/>
      <c r="AA7" s="112"/>
    </row>
    <row r="8" spans="1:27" ht="15.75" customHeight="1" x14ac:dyDescent="0.3">
      <c r="A8" s="112"/>
      <c r="B8" s="112"/>
      <c r="C8" s="195"/>
      <c r="D8" s="264" t="s">
        <v>135</v>
      </c>
      <c r="E8" s="252"/>
      <c r="F8" s="200"/>
      <c r="G8" s="112"/>
      <c r="H8" s="112"/>
      <c r="I8" s="112"/>
      <c r="J8" s="112"/>
      <c r="K8" s="112"/>
      <c r="L8" s="112"/>
      <c r="M8" s="112"/>
      <c r="N8" s="112"/>
      <c r="O8" s="112"/>
      <c r="P8" s="112"/>
      <c r="Q8" s="112"/>
      <c r="R8" s="112"/>
      <c r="S8" s="112"/>
      <c r="T8" s="112"/>
      <c r="U8" s="112"/>
      <c r="V8" s="112"/>
      <c r="W8" s="112"/>
      <c r="X8" s="112"/>
      <c r="Y8" s="112"/>
      <c r="Z8" s="112"/>
      <c r="AA8" s="112"/>
    </row>
    <row r="9" spans="1:27" ht="15.75" customHeight="1" x14ac:dyDescent="0.3">
      <c r="A9" s="112"/>
      <c r="B9" s="112"/>
      <c r="C9" s="198"/>
      <c r="D9" s="201" t="s">
        <v>225</v>
      </c>
      <c r="E9" s="201" t="s">
        <v>416</v>
      </c>
      <c r="F9" s="202"/>
      <c r="G9" s="201" t="s">
        <v>417</v>
      </c>
      <c r="H9" s="201" t="s">
        <v>416</v>
      </c>
      <c r="I9" s="112"/>
      <c r="J9" s="112"/>
      <c r="K9" s="203">
        <f>(7/20)*1</f>
        <v>0.35</v>
      </c>
      <c r="L9" s="203"/>
      <c r="M9" s="112"/>
      <c r="N9" s="112"/>
      <c r="O9" s="112"/>
      <c r="P9" s="112"/>
      <c r="Q9" s="112"/>
      <c r="R9" s="112"/>
      <c r="S9" s="112"/>
      <c r="T9" s="112"/>
      <c r="U9" s="112"/>
      <c r="V9" s="112"/>
      <c r="W9" s="112"/>
      <c r="X9" s="112"/>
      <c r="Y9" s="112"/>
      <c r="Z9" s="112"/>
      <c r="AA9" s="112"/>
    </row>
    <row r="10" spans="1:27" ht="15.75" customHeight="1" x14ac:dyDescent="0.3">
      <c r="A10" s="112"/>
      <c r="B10" s="195"/>
      <c r="C10" s="204" t="s">
        <v>418</v>
      </c>
      <c r="D10" s="205" t="s">
        <v>419</v>
      </c>
      <c r="E10" s="206">
        <v>70</v>
      </c>
      <c r="F10" s="207">
        <v>26</v>
      </c>
      <c r="G10" s="198" t="s">
        <v>420</v>
      </c>
      <c r="H10" s="203">
        <f>70/30*5</f>
        <v>11.666666666666668</v>
      </c>
      <c r="I10" s="112"/>
      <c r="J10" s="112"/>
      <c r="K10" s="112"/>
      <c r="L10" s="112"/>
      <c r="M10" s="112"/>
      <c r="N10" s="112">
        <v>26</v>
      </c>
      <c r="O10" s="112"/>
      <c r="P10" s="112"/>
      <c r="Q10" s="112"/>
      <c r="R10" s="112"/>
      <c r="S10" s="112"/>
      <c r="T10" s="112"/>
      <c r="U10" s="112"/>
      <c r="V10" s="112"/>
      <c r="W10" s="112"/>
      <c r="X10" s="112"/>
      <c r="Y10" s="112"/>
      <c r="Z10" s="112"/>
      <c r="AA10" s="112"/>
    </row>
    <row r="11" spans="1:27" ht="15.75" customHeight="1" x14ac:dyDescent="0.3">
      <c r="A11" s="112"/>
      <c r="B11" s="195"/>
      <c r="C11" s="204" t="s">
        <v>421</v>
      </c>
      <c r="D11" s="205" t="s">
        <v>419</v>
      </c>
      <c r="E11" s="206">
        <v>128</v>
      </c>
      <c r="F11" s="207">
        <v>1032</v>
      </c>
      <c r="G11" s="198" t="s">
        <v>420</v>
      </c>
      <c r="H11" s="208">
        <f>1032/30*5</f>
        <v>172</v>
      </c>
      <c r="I11" s="112"/>
      <c r="J11" s="112"/>
      <c r="K11" s="112"/>
      <c r="L11" s="112"/>
      <c r="M11" s="112"/>
      <c r="N11" s="112"/>
      <c r="O11" s="112"/>
      <c r="P11" s="112"/>
      <c r="Q11" s="112"/>
      <c r="R11" s="112"/>
      <c r="S11" s="112"/>
      <c r="T11" s="112"/>
      <c r="U11" s="112"/>
      <c r="V11" s="112"/>
      <c r="W11" s="112"/>
      <c r="X11" s="112"/>
      <c r="Y11" s="112"/>
      <c r="Z11" s="112"/>
      <c r="AA11" s="112"/>
    </row>
    <row r="12" spans="1:27" ht="15.75" customHeight="1" x14ac:dyDescent="0.3">
      <c r="A12" s="112"/>
      <c r="B12" s="195"/>
      <c r="C12" s="204" t="s">
        <v>422</v>
      </c>
      <c r="D12" s="205" t="s">
        <v>165</v>
      </c>
      <c r="E12" s="205">
        <v>0</v>
      </c>
      <c r="F12" s="209"/>
      <c r="G12" s="198" t="s">
        <v>420</v>
      </c>
      <c r="H12" s="210">
        <v>0</v>
      </c>
      <c r="I12" s="112"/>
      <c r="J12" s="112"/>
      <c r="K12" s="112"/>
      <c r="L12" s="112"/>
      <c r="M12" s="112"/>
      <c r="N12" s="112"/>
      <c r="O12" s="112"/>
      <c r="P12" s="112"/>
      <c r="Q12" s="112"/>
      <c r="R12" s="112"/>
      <c r="S12" s="112"/>
      <c r="T12" s="112"/>
      <c r="U12" s="112"/>
      <c r="V12" s="112"/>
      <c r="W12" s="112"/>
      <c r="X12" s="112"/>
      <c r="Y12" s="112"/>
      <c r="Z12" s="112"/>
      <c r="AA12" s="112"/>
    </row>
    <row r="13" spans="1:27" ht="15.75" customHeight="1" x14ac:dyDescent="0.3">
      <c r="A13" s="112"/>
      <c r="B13" s="195"/>
      <c r="C13" s="204" t="s">
        <v>37</v>
      </c>
      <c r="D13" s="205" t="s">
        <v>423</v>
      </c>
      <c r="E13" s="205">
        <v>13</v>
      </c>
      <c r="F13" s="209">
        <v>19</v>
      </c>
      <c r="G13" s="198"/>
      <c r="H13" s="210">
        <v>13</v>
      </c>
      <c r="I13" s="112"/>
      <c r="J13" s="211"/>
      <c r="K13" s="112"/>
      <c r="L13" s="112"/>
      <c r="M13" s="112"/>
      <c r="N13" s="112"/>
      <c r="O13" s="112"/>
      <c r="P13" s="112"/>
      <c r="Q13" s="112"/>
      <c r="R13" s="112"/>
      <c r="S13" s="112"/>
      <c r="T13" s="112"/>
      <c r="U13" s="112"/>
      <c r="V13" s="112"/>
      <c r="W13" s="112"/>
      <c r="X13" s="112"/>
      <c r="Y13" s="112"/>
      <c r="Z13" s="112"/>
      <c r="AA13" s="112"/>
    </row>
    <row r="14" spans="1:27" ht="15.75" customHeight="1" x14ac:dyDescent="0.3">
      <c r="A14" s="112"/>
      <c r="B14" s="195"/>
      <c r="C14" s="204" t="s">
        <v>40</v>
      </c>
      <c r="D14" s="205" t="s">
        <v>424</v>
      </c>
      <c r="E14" s="206">
        <v>11</v>
      </c>
      <c r="F14" s="207">
        <v>5</v>
      </c>
      <c r="G14" s="198" t="s">
        <v>420</v>
      </c>
      <c r="H14" s="208">
        <f>11/10*3</f>
        <v>3.3000000000000003</v>
      </c>
      <c r="I14" s="112"/>
      <c r="J14" s="112"/>
      <c r="K14" s="112"/>
      <c r="L14" s="112"/>
      <c r="M14" s="112"/>
      <c r="N14" s="112"/>
      <c r="O14" s="112"/>
      <c r="P14" s="112"/>
      <c r="Q14" s="112"/>
      <c r="R14" s="112"/>
      <c r="S14" s="112"/>
      <c r="T14" s="112"/>
      <c r="U14" s="112"/>
      <c r="V14" s="112"/>
      <c r="W14" s="112"/>
      <c r="X14" s="112"/>
      <c r="Y14" s="112"/>
      <c r="Z14" s="112"/>
      <c r="AA14" s="112"/>
    </row>
    <row r="15" spans="1:27" ht="15.75" customHeight="1" x14ac:dyDescent="0.3">
      <c r="A15" s="112"/>
      <c r="B15" s="112"/>
      <c r="C15" s="112"/>
      <c r="D15" s="112"/>
      <c r="E15" s="112"/>
      <c r="F15" s="195"/>
      <c r="G15" s="212" t="s">
        <v>425</v>
      </c>
      <c r="H15" s="213">
        <v>199</v>
      </c>
      <c r="I15" s="110"/>
      <c r="J15" s="110"/>
      <c r="K15" s="112"/>
      <c r="L15" s="112"/>
      <c r="M15" s="110"/>
      <c r="N15" s="110"/>
      <c r="O15" s="112"/>
      <c r="P15" s="112"/>
      <c r="Q15" s="112"/>
      <c r="R15" s="112"/>
      <c r="S15" s="112"/>
      <c r="T15" s="112"/>
      <c r="U15" s="112"/>
      <c r="V15" s="112"/>
      <c r="W15" s="112"/>
      <c r="X15" s="112"/>
      <c r="Y15" s="112"/>
      <c r="Z15" s="112"/>
      <c r="AA15" s="112"/>
    </row>
    <row r="16" spans="1:27" ht="15.75" customHeight="1" x14ac:dyDescent="0.3">
      <c r="A16" s="112"/>
      <c r="B16" s="112"/>
      <c r="C16" s="112"/>
      <c r="D16" s="112"/>
      <c r="E16" s="110"/>
      <c r="F16" s="110"/>
      <c r="G16" s="110"/>
      <c r="H16" s="195">
        <v>10</v>
      </c>
      <c r="I16" s="196" t="s">
        <v>225</v>
      </c>
      <c r="J16" s="214"/>
      <c r="K16" s="195"/>
      <c r="L16" s="195"/>
      <c r="M16" s="215" t="s">
        <v>226</v>
      </c>
      <c r="N16" s="216"/>
      <c r="O16" s="112"/>
      <c r="P16" s="112"/>
      <c r="Q16" s="112"/>
      <c r="R16" s="112"/>
      <c r="S16" s="112"/>
      <c r="T16" s="112"/>
      <c r="U16" s="112"/>
      <c r="V16" s="112"/>
      <c r="W16" s="112"/>
      <c r="X16" s="112"/>
      <c r="Y16" s="112"/>
      <c r="Z16" s="112"/>
      <c r="AA16" s="112"/>
    </row>
    <row r="17" spans="1:27" ht="15.75" customHeight="1" x14ac:dyDescent="0.3">
      <c r="A17" s="112"/>
      <c r="B17" s="112"/>
      <c r="C17" s="112"/>
      <c r="D17" s="195"/>
      <c r="E17" s="217" t="s">
        <v>426</v>
      </c>
      <c r="F17" s="218" t="s">
        <v>427</v>
      </c>
      <c r="G17" s="210">
        <f>29-8</f>
        <v>21</v>
      </c>
      <c r="H17" s="195"/>
      <c r="I17" s="214" t="s">
        <v>428</v>
      </c>
      <c r="J17" s="219">
        <v>105</v>
      </c>
      <c r="K17" s="195" t="s">
        <v>429</v>
      </c>
      <c r="L17" s="195">
        <v>100</v>
      </c>
      <c r="M17" s="216"/>
      <c r="N17" s="220">
        <v>36</v>
      </c>
      <c r="O17" s="112"/>
      <c r="P17" s="112"/>
      <c r="Q17" s="112"/>
      <c r="R17" s="112"/>
      <c r="S17" s="112"/>
      <c r="T17" s="112"/>
      <c r="U17" s="112"/>
      <c r="V17" s="112"/>
      <c r="W17" s="112"/>
      <c r="X17" s="112"/>
      <c r="Y17" s="112"/>
      <c r="Z17" s="112"/>
      <c r="AA17" s="112"/>
    </row>
    <row r="18" spans="1:27" ht="15.75" customHeight="1" x14ac:dyDescent="0.3">
      <c r="A18" s="112"/>
      <c r="B18" s="112"/>
      <c r="C18" s="112"/>
      <c r="D18" s="112"/>
      <c r="E18" s="195"/>
      <c r="F18" s="218" t="s">
        <v>430</v>
      </c>
      <c r="G18" s="210">
        <v>4</v>
      </c>
      <c r="H18" s="195"/>
      <c r="I18" s="219">
        <f>4*5</f>
        <v>20</v>
      </c>
      <c r="J18" s="219">
        <v>20</v>
      </c>
      <c r="K18" s="195" t="s">
        <v>431</v>
      </c>
      <c r="L18" s="195">
        <v>25</v>
      </c>
      <c r="M18" s="216"/>
      <c r="N18" s="220">
        <v>10</v>
      </c>
      <c r="O18" s="112"/>
      <c r="P18" s="112"/>
      <c r="Q18" s="112"/>
      <c r="R18" s="112"/>
      <c r="S18" s="112"/>
      <c r="T18" s="112"/>
      <c r="U18" s="112"/>
      <c r="V18" s="112"/>
      <c r="W18" s="112"/>
      <c r="X18" s="112"/>
      <c r="Y18" s="112"/>
      <c r="Z18" s="112"/>
      <c r="AA18" s="112"/>
    </row>
    <row r="19" spans="1:27" ht="15.75" customHeight="1" x14ac:dyDescent="0.3">
      <c r="A19" s="112"/>
      <c r="B19" s="112"/>
      <c r="C19" s="112" t="s">
        <v>448</v>
      </c>
      <c r="D19" s="112"/>
      <c r="E19" s="195"/>
      <c r="F19" s="218" t="s">
        <v>432</v>
      </c>
      <c r="G19" s="210">
        <v>4</v>
      </c>
      <c r="H19" s="195"/>
      <c r="I19" s="219">
        <v>0</v>
      </c>
      <c r="J19" s="214"/>
      <c r="K19" s="195"/>
      <c r="L19" s="195">
        <v>125</v>
      </c>
      <c r="M19" s="216" t="s">
        <v>425</v>
      </c>
      <c r="N19" s="220">
        <v>46</v>
      </c>
      <c r="O19" s="112"/>
      <c r="P19" s="112"/>
      <c r="Q19" s="112"/>
      <c r="R19" s="112"/>
      <c r="S19" s="112"/>
      <c r="T19" s="112"/>
      <c r="U19" s="112"/>
      <c r="V19" s="112"/>
      <c r="W19" s="112"/>
      <c r="X19" s="112"/>
      <c r="Y19" s="112"/>
      <c r="Z19" s="112"/>
      <c r="AA19" s="112"/>
    </row>
    <row r="20" spans="1:27" ht="15.75" customHeight="1" x14ac:dyDescent="0.3">
      <c r="A20" s="112" t="s">
        <v>433</v>
      </c>
      <c r="B20" s="112"/>
      <c r="C20" s="112"/>
      <c r="D20" s="112"/>
      <c r="E20" s="112"/>
      <c r="F20" s="112"/>
      <c r="G20" s="112"/>
      <c r="H20" s="112"/>
      <c r="I20" s="221" t="s">
        <v>425</v>
      </c>
      <c r="J20" s="222">
        <v>125</v>
      </c>
      <c r="K20" s="112"/>
      <c r="L20" s="112"/>
      <c r="M20" s="112"/>
      <c r="N20" s="112"/>
      <c r="O20" s="112"/>
      <c r="P20" s="112"/>
      <c r="Q20" s="112"/>
      <c r="R20" s="112"/>
      <c r="S20" s="112"/>
      <c r="T20" s="112"/>
      <c r="U20" s="112"/>
      <c r="V20" s="112"/>
      <c r="W20" s="112"/>
      <c r="X20" s="112"/>
      <c r="Y20" s="112"/>
      <c r="Z20" s="112"/>
      <c r="AA20" s="112"/>
    </row>
    <row r="21" spans="1:27" ht="15.75" customHeight="1" x14ac:dyDescent="0.3">
      <c r="A21" s="112"/>
      <c r="B21" s="112"/>
      <c r="C21" s="112"/>
      <c r="D21" s="112"/>
      <c r="E21" s="112"/>
      <c r="F21" s="203">
        <f>11/10*3</f>
        <v>3.3000000000000003</v>
      </c>
      <c r="G21" s="112"/>
      <c r="H21" s="112"/>
      <c r="I21" s="112"/>
      <c r="J21" s="112"/>
      <c r="K21" s="112"/>
      <c r="L21" s="112"/>
      <c r="M21" s="112"/>
      <c r="N21" s="112"/>
      <c r="O21" s="112"/>
      <c r="P21" s="112"/>
      <c r="Q21" s="112"/>
      <c r="R21" s="112"/>
      <c r="S21" s="112"/>
      <c r="T21" s="112"/>
      <c r="U21" s="112"/>
      <c r="V21" s="112"/>
      <c r="W21" s="112"/>
      <c r="X21" s="112"/>
      <c r="Y21" s="112"/>
      <c r="Z21" s="112"/>
      <c r="AA21" s="112"/>
    </row>
    <row r="22" spans="1:27" ht="15.75" customHeight="1" x14ac:dyDescent="0.3">
      <c r="A22" s="112"/>
      <c r="B22" s="112"/>
      <c r="C22" s="112"/>
      <c r="D22" s="112"/>
      <c r="E22" s="112"/>
      <c r="F22" s="112"/>
      <c r="G22" s="112"/>
      <c r="H22" s="110"/>
      <c r="I22" s="110"/>
      <c r="J22" s="110"/>
      <c r="K22" s="112"/>
      <c r="L22" s="112"/>
      <c r="M22" s="112"/>
      <c r="N22" s="112"/>
      <c r="O22" s="112"/>
      <c r="P22" s="112"/>
      <c r="Q22" s="112"/>
      <c r="R22" s="112"/>
      <c r="S22" s="112"/>
      <c r="T22" s="112"/>
      <c r="U22" s="112"/>
      <c r="V22" s="112"/>
      <c r="W22" s="112"/>
      <c r="X22" s="112"/>
      <c r="Y22" s="112"/>
      <c r="Z22" s="112"/>
      <c r="AA22" s="112"/>
    </row>
    <row r="23" spans="1:27" ht="15.75" customHeight="1" x14ac:dyDescent="0.3">
      <c r="A23" s="112"/>
      <c r="B23" s="112"/>
      <c r="C23" s="112"/>
      <c r="D23" s="112"/>
      <c r="E23" s="112" t="s">
        <v>72</v>
      </c>
      <c r="F23" s="112" t="s">
        <v>434</v>
      </c>
      <c r="G23" s="195"/>
      <c r="H23" s="223" t="s">
        <v>435</v>
      </c>
      <c r="I23" s="224"/>
      <c r="J23" s="225">
        <f>J20</f>
        <v>125</v>
      </c>
      <c r="K23" s="112"/>
      <c r="L23" s="112"/>
      <c r="M23" s="112"/>
      <c r="N23" s="112"/>
      <c r="O23" s="112"/>
      <c r="P23" s="112"/>
      <c r="Q23" s="112"/>
      <c r="R23" s="112"/>
      <c r="S23" s="112"/>
      <c r="T23" s="112"/>
      <c r="U23" s="112"/>
      <c r="V23" s="112"/>
      <c r="W23" s="112"/>
      <c r="X23" s="112"/>
      <c r="Y23" s="112"/>
      <c r="Z23" s="112"/>
      <c r="AA23" s="112"/>
    </row>
    <row r="24" spans="1:27" ht="15.75" customHeight="1" x14ac:dyDescent="0.3">
      <c r="A24" s="112"/>
      <c r="B24" s="112"/>
      <c r="C24" s="112"/>
      <c r="D24" s="112"/>
      <c r="E24" s="112"/>
      <c r="F24" s="112"/>
      <c r="G24" s="195"/>
      <c r="H24" s="226" t="s">
        <v>436</v>
      </c>
      <c r="I24" s="226"/>
      <c r="J24" s="227">
        <f>N19</f>
        <v>46</v>
      </c>
      <c r="K24" s="112"/>
      <c r="L24" s="112"/>
      <c r="M24" s="112"/>
      <c r="N24" s="112"/>
      <c r="O24" s="112"/>
      <c r="P24" s="112"/>
      <c r="Q24" s="112"/>
      <c r="R24" s="112"/>
      <c r="S24" s="112"/>
      <c r="T24" s="112"/>
      <c r="U24" s="112"/>
      <c r="V24" s="112"/>
      <c r="W24" s="112"/>
      <c r="X24" s="112"/>
      <c r="Y24" s="112"/>
      <c r="Z24" s="112"/>
      <c r="AA24" s="112"/>
    </row>
    <row r="25" spans="1:27" ht="15.75" customHeight="1" x14ac:dyDescent="0.3">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row>
    <row r="26" spans="1:27" ht="15.75" customHeight="1" x14ac:dyDescent="0.3">
      <c r="A26" s="112"/>
      <c r="B26" s="112"/>
      <c r="D26" s="112"/>
      <c r="E26" s="112"/>
      <c r="F26" s="112"/>
      <c r="G26" s="203">
        <v>25</v>
      </c>
      <c r="H26" s="112"/>
      <c r="I26" s="112"/>
      <c r="J26" s="112"/>
      <c r="K26" s="112"/>
      <c r="L26" s="112"/>
      <c r="M26" s="112"/>
      <c r="N26" s="112"/>
      <c r="O26" s="112"/>
      <c r="P26" s="112"/>
      <c r="Q26" s="112"/>
      <c r="R26" s="112"/>
      <c r="S26" s="112"/>
      <c r="T26" s="112"/>
      <c r="U26" s="112"/>
      <c r="V26" s="112"/>
      <c r="W26" s="112"/>
      <c r="X26" s="112"/>
      <c r="Y26" s="112"/>
      <c r="Z26" s="112"/>
      <c r="AA26" s="112"/>
    </row>
    <row r="27" spans="1:27" ht="15.75" customHeight="1" x14ac:dyDescent="0.3">
      <c r="A27" s="112"/>
      <c r="B27" s="112"/>
      <c r="C27" s="112"/>
      <c r="D27" s="112">
        <f>42+31</f>
        <v>73</v>
      </c>
      <c r="E27" s="112"/>
      <c r="F27" s="112"/>
      <c r="G27" s="112"/>
      <c r="H27" s="112"/>
      <c r="I27" s="112"/>
      <c r="J27" s="112"/>
      <c r="K27" s="112"/>
      <c r="L27" s="112"/>
      <c r="M27" s="112"/>
      <c r="N27" s="112"/>
      <c r="O27" s="112"/>
      <c r="P27" s="112"/>
      <c r="Q27" s="112"/>
      <c r="R27" s="112"/>
      <c r="S27" s="112"/>
      <c r="T27" s="112"/>
      <c r="U27" s="112"/>
      <c r="V27" s="112"/>
      <c r="W27" s="112"/>
      <c r="X27" s="112"/>
      <c r="Y27" s="112"/>
      <c r="Z27" s="112"/>
      <c r="AA27" s="112"/>
    </row>
    <row r="28" spans="1:27" ht="15.75" customHeight="1" x14ac:dyDescent="0.3">
      <c r="A28" s="112"/>
      <c r="B28" s="112"/>
      <c r="C28" s="112"/>
      <c r="D28" s="112"/>
      <c r="E28" s="112"/>
      <c r="F28" s="228" t="s">
        <v>214</v>
      </c>
      <c r="G28" s="112"/>
      <c r="H28" s="112"/>
      <c r="I28" s="112"/>
      <c r="J28" s="112"/>
      <c r="K28" s="112"/>
      <c r="L28" s="112"/>
      <c r="M28" s="112"/>
      <c r="N28" s="112"/>
      <c r="O28" s="112"/>
      <c r="P28" s="112"/>
      <c r="Q28" s="112"/>
      <c r="R28" s="112"/>
      <c r="S28" s="112"/>
      <c r="T28" s="112"/>
      <c r="U28" s="112"/>
      <c r="V28" s="112"/>
      <c r="W28" s="112"/>
      <c r="X28" s="112"/>
      <c r="Y28" s="112"/>
      <c r="Z28" s="112"/>
      <c r="AA28" s="112"/>
    </row>
    <row r="29" spans="1:27" ht="15.75" customHeight="1" x14ac:dyDescent="0.3">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row>
    <row r="30" spans="1:27" ht="15.75" customHeight="1" x14ac:dyDescent="0.3">
      <c r="A30" s="112"/>
      <c r="B30" s="112"/>
      <c r="C30" s="112"/>
      <c r="D30" s="112"/>
      <c r="E30" s="112"/>
      <c r="F30" s="112" t="s">
        <v>437</v>
      </c>
      <c r="G30" s="229">
        <v>1</v>
      </c>
      <c r="H30" s="112"/>
      <c r="I30" s="203">
        <v>43</v>
      </c>
      <c r="J30" s="112" t="s">
        <v>425</v>
      </c>
      <c r="K30" s="112"/>
      <c r="L30" s="112"/>
      <c r="M30" s="112"/>
      <c r="N30" s="112"/>
      <c r="O30" s="112"/>
      <c r="P30" s="112"/>
      <c r="Q30" s="112"/>
      <c r="R30" s="112"/>
      <c r="S30" s="112"/>
      <c r="T30" s="112"/>
      <c r="U30" s="112"/>
      <c r="V30" s="112"/>
      <c r="W30" s="112"/>
      <c r="X30" s="112"/>
      <c r="Y30" s="112"/>
      <c r="Z30" s="112"/>
      <c r="AA30" s="112"/>
    </row>
    <row r="31" spans="1:27" ht="15.75" customHeight="1" x14ac:dyDescent="0.3">
      <c r="A31" s="112"/>
      <c r="B31" s="112"/>
      <c r="C31" s="112"/>
      <c r="D31" s="112"/>
      <c r="E31" s="112"/>
      <c r="F31" s="112" t="s">
        <v>438</v>
      </c>
      <c r="G31" s="229">
        <v>0</v>
      </c>
      <c r="H31" s="112"/>
      <c r="I31" s="203">
        <v>41</v>
      </c>
      <c r="J31" s="112" t="s">
        <v>439</v>
      </c>
      <c r="K31" s="112"/>
      <c r="L31" s="112"/>
      <c r="M31" s="112"/>
      <c r="N31" s="112"/>
      <c r="O31" s="112"/>
      <c r="P31" s="112"/>
      <c r="Q31" s="112"/>
      <c r="R31" s="112"/>
      <c r="S31" s="112"/>
      <c r="T31" s="112"/>
      <c r="U31" s="112"/>
      <c r="V31" s="112"/>
      <c r="W31" s="112"/>
      <c r="X31" s="112"/>
      <c r="Y31" s="112"/>
      <c r="Z31" s="112"/>
      <c r="AA31" s="112"/>
    </row>
    <row r="32" spans="1:27" ht="15.75" customHeight="1" x14ac:dyDescent="0.3">
      <c r="A32" s="112"/>
      <c r="B32" s="112"/>
      <c r="C32" s="112"/>
      <c r="D32" s="112"/>
      <c r="E32" s="112"/>
      <c r="F32" s="112"/>
      <c r="G32" s="112"/>
      <c r="H32" s="112"/>
      <c r="I32" s="203">
        <v>2</v>
      </c>
      <c r="J32" s="112" t="s">
        <v>440</v>
      </c>
      <c r="K32" s="112"/>
      <c r="L32" s="112"/>
      <c r="M32" s="112"/>
      <c r="N32" s="112"/>
      <c r="O32" s="112"/>
      <c r="P32" s="112"/>
      <c r="Q32" s="112"/>
      <c r="R32" s="112"/>
      <c r="S32" s="112"/>
      <c r="T32" s="112"/>
      <c r="U32" s="112"/>
      <c r="V32" s="112"/>
      <c r="W32" s="112"/>
      <c r="X32" s="112"/>
      <c r="Y32" s="112"/>
      <c r="Z32" s="112"/>
      <c r="AA32" s="112"/>
    </row>
    <row r="33" spans="1:27" ht="15.75" customHeight="1" x14ac:dyDescent="0.3">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row>
    <row r="34" spans="1:27" ht="15.75" customHeight="1" x14ac:dyDescent="0.3">
      <c r="A34" s="112"/>
      <c r="B34" s="112"/>
      <c r="C34" s="112"/>
      <c r="D34" s="112"/>
      <c r="E34" s="112"/>
      <c r="F34" s="228" t="s">
        <v>441</v>
      </c>
      <c r="G34" s="112"/>
      <c r="H34" s="112"/>
      <c r="I34" s="203">
        <f>41/43*100</f>
        <v>95.348837209302332</v>
      </c>
      <c r="J34" s="112"/>
      <c r="K34" s="112"/>
      <c r="L34" s="112"/>
      <c r="M34" s="112"/>
      <c r="N34" s="112"/>
      <c r="O34" s="112"/>
      <c r="P34" s="112"/>
      <c r="Q34" s="112"/>
      <c r="R34" s="112"/>
      <c r="S34" s="112"/>
      <c r="T34" s="112"/>
      <c r="U34" s="112"/>
      <c r="V34" s="112"/>
      <c r="W34" s="112"/>
      <c r="X34" s="112"/>
      <c r="Y34" s="112"/>
      <c r="Z34" s="112"/>
      <c r="AA34" s="112"/>
    </row>
    <row r="35" spans="1:27" ht="15.75" customHeight="1" x14ac:dyDescent="0.3">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row>
    <row r="36" spans="1:27" ht="15.75" customHeight="1" x14ac:dyDescent="0.3">
      <c r="A36" s="112"/>
      <c r="B36" s="112"/>
      <c r="C36" s="112"/>
      <c r="D36" s="112"/>
      <c r="E36" s="112"/>
      <c r="F36" s="112" t="s">
        <v>442</v>
      </c>
      <c r="G36" s="112"/>
      <c r="H36" s="112"/>
      <c r="I36" s="203">
        <v>95</v>
      </c>
      <c r="J36" s="203">
        <v>98</v>
      </c>
      <c r="K36" s="112"/>
      <c r="L36" s="112"/>
      <c r="M36" s="112"/>
      <c r="N36" s="112"/>
      <c r="O36" s="112"/>
      <c r="P36" s="112"/>
      <c r="Q36" s="112"/>
      <c r="R36" s="112"/>
      <c r="S36" s="112"/>
      <c r="T36" s="112"/>
      <c r="U36" s="112"/>
      <c r="V36" s="112"/>
      <c r="W36" s="112"/>
      <c r="X36" s="112"/>
      <c r="Y36" s="112"/>
      <c r="Z36" s="112"/>
      <c r="AA36" s="112"/>
    </row>
    <row r="37" spans="1:27" ht="15.75" customHeight="1" x14ac:dyDescent="0.3">
      <c r="A37" s="112"/>
      <c r="B37" s="112"/>
      <c r="C37" s="112"/>
      <c r="D37" s="112"/>
      <c r="E37" s="112"/>
      <c r="F37" s="112" t="s">
        <v>443</v>
      </c>
      <c r="G37" s="112"/>
      <c r="H37" s="112"/>
      <c r="I37" s="112"/>
      <c r="J37" s="112"/>
      <c r="K37" s="112"/>
      <c r="L37" s="112"/>
      <c r="M37" s="112"/>
      <c r="N37" s="112"/>
      <c r="O37" s="112"/>
      <c r="P37" s="112"/>
      <c r="Q37" s="112"/>
      <c r="R37" s="112"/>
      <c r="S37" s="112"/>
      <c r="T37" s="112"/>
      <c r="U37" s="112"/>
      <c r="V37" s="112"/>
      <c r="W37" s="112"/>
      <c r="X37" s="112"/>
      <c r="Y37" s="112"/>
      <c r="Z37" s="112"/>
      <c r="AA37" s="112"/>
    </row>
    <row r="38" spans="1:27" ht="15.75" customHeight="1" x14ac:dyDescent="0.3">
      <c r="A38" s="112"/>
      <c r="B38" s="112"/>
      <c r="C38" s="112"/>
      <c r="D38" s="112"/>
      <c r="E38" s="112"/>
      <c r="F38" s="112" t="s">
        <v>444</v>
      </c>
      <c r="G38" s="112"/>
      <c r="H38" s="112"/>
      <c r="I38" s="112"/>
      <c r="J38" s="203">
        <v>96</v>
      </c>
      <c r="K38" s="112"/>
      <c r="L38" s="112"/>
      <c r="M38" s="112"/>
      <c r="N38" s="112"/>
      <c r="O38" s="112"/>
      <c r="P38" s="112"/>
      <c r="Q38" s="112"/>
      <c r="R38" s="112"/>
      <c r="S38" s="112"/>
      <c r="T38" s="112"/>
      <c r="U38" s="112"/>
      <c r="V38" s="112"/>
      <c r="W38" s="112"/>
      <c r="X38" s="112"/>
      <c r="Y38" s="112"/>
      <c r="Z38" s="112"/>
      <c r="AA38" s="112"/>
    </row>
    <row r="39" spans="1:27" ht="15.75" customHeight="1" x14ac:dyDescent="0.3">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row>
    <row r="40" spans="1:27" ht="15.75" customHeight="1" x14ac:dyDescent="0.3">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row>
    <row r="41" spans="1:27" ht="15.75" customHeight="1" x14ac:dyDescent="0.3">
      <c r="A41" s="112"/>
      <c r="B41" s="112"/>
      <c r="C41" s="112"/>
      <c r="D41" s="112"/>
      <c r="E41" s="112"/>
      <c r="F41" s="228" t="s">
        <v>445</v>
      </c>
      <c r="G41" s="112"/>
      <c r="H41" s="112"/>
      <c r="I41" s="112"/>
      <c r="J41" s="112"/>
      <c r="K41" s="112"/>
      <c r="L41" s="112"/>
      <c r="M41" s="112"/>
      <c r="N41" s="112"/>
      <c r="O41" s="112"/>
      <c r="P41" s="112"/>
      <c r="Q41" s="112"/>
      <c r="R41" s="112"/>
      <c r="S41" s="112"/>
      <c r="T41" s="112"/>
      <c r="U41" s="112"/>
      <c r="V41" s="112"/>
      <c r="W41" s="112"/>
      <c r="X41" s="112"/>
      <c r="Y41" s="112"/>
      <c r="Z41" s="112"/>
      <c r="AA41" s="112"/>
    </row>
    <row r="42" spans="1:27" ht="15.75" customHeight="1" x14ac:dyDescent="0.3">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row>
    <row r="43" spans="1:27" ht="15.75" customHeight="1" x14ac:dyDescent="0.3">
      <c r="A43" s="112"/>
      <c r="B43" s="112"/>
      <c r="C43" s="112"/>
      <c r="D43" s="112"/>
      <c r="E43" s="112"/>
      <c r="F43" s="112" t="s">
        <v>446</v>
      </c>
      <c r="G43" s="112"/>
      <c r="H43" s="112"/>
      <c r="I43" s="112"/>
      <c r="J43" s="112"/>
      <c r="K43" s="112"/>
      <c r="L43" s="112"/>
      <c r="M43" s="112"/>
      <c r="N43" s="112"/>
      <c r="O43" s="112"/>
      <c r="P43" s="112"/>
      <c r="Q43" s="112"/>
      <c r="R43" s="112"/>
      <c r="S43" s="112"/>
      <c r="T43" s="112"/>
      <c r="U43" s="112"/>
      <c r="V43" s="112"/>
      <c r="W43" s="112"/>
      <c r="X43" s="112"/>
      <c r="Y43" s="112"/>
      <c r="Z43" s="112"/>
      <c r="AA43" s="112"/>
    </row>
    <row r="44" spans="1:27" ht="15.75" customHeight="1" x14ac:dyDescent="0.3">
      <c r="A44" s="112"/>
      <c r="B44" s="112"/>
      <c r="C44" s="112"/>
      <c r="D44" s="112"/>
      <c r="E44" s="112"/>
      <c r="F44" s="112" t="s">
        <v>447</v>
      </c>
      <c r="G44" s="112"/>
      <c r="H44" s="112"/>
      <c r="I44" s="112"/>
      <c r="J44" s="112"/>
      <c r="K44" s="112"/>
      <c r="L44" s="112"/>
      <c r="M44" s="112"/>
      <c r="N44" s="112"/>
      <c r="O44" s="112"/>
      <c r="P44" s="112"/>
      <c r="Q44" s="112"/>
      <c r="R44" s="112"/>
      <c r="S44" s="112"/>
      <c r="T44" s="112"/>
      <c r="U44" s="112"/>
      <c r="V44" s="112"/>
      <c r="W44" s="112"/>
      <c r="X44" s="112"/>
      <c r="Y44" s="112"/>
      <c r="Z44" s="112"/>
      <c r="AA44" s="112"/>
    </row>
    <row r="45" spans="1:27" ht="15.75" customHeight="1" x14ac:dyDescent="0.3">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row>
    <row r="46" spans="1:27" ht="15.75" customHeight="1" x14ac:dyDescent="0.3">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row>
    <row r="47" spans="1:27" ht="15.75" customHeight="1" x14ac:dyDescent="0.3">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row>
    <row r="48" spans="1:27" ht="15.75" customHeight="1" x14ac:dyDescent="0.3">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row>
    <row r="49" spans="1:27" ht="15.75" customHeight="1" x14ac:dyDescent="0.3">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row>
    <row r="50" spans="1:27" ht="15.75" customHeight="1" x14ac:dyDescent="0.3">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row>
    <row r="51" spans="1:27" ht="15.75" customHeight="1" x14ac:dyDescent="0.3">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row>
    <row r="52" spans="1:27" ht="15.75" customHeight="1" x14ac:dyDescent="0.3">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row>
    <row r="53" spans="1:27" ht="15.75" customHeight="1" x14ac:dyDescent="0.3">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row>
    <row r="54" spans="1:27" ht="15.75" customHeight="1" x14ac:dyDescent="0.3">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row>
    <row r="55" spans="1:27" ht="15.75" customHeight="1" x14ac:dyDescent="0.3">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row>
    <row r="56" spans="1:27" ht="15.75" customHeight="1" x14ac:dyDescent="0.3">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row>
    <row r="57" spans="1:27" ht="15.75" customHeight="1" x14ac:dyDescent="0.3">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row>
    <row r="58" spans="1:27" ht="15.75" customHeight="1" x14ac:dyDescent="0.3">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row>
    <row r="59" spans="1:27" ht="15.75" customHeight="1" x14ac:dyDescent="0.3">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row>
    <row r="60" spans="1:27" ht="15.75" customHeight="1" x14ac:dyDescent="0.3">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row>
    <row r="61" spans="1:27" ht="15.75" customHeight="1" x14ac:dyDescent="0.3">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row>
    <row r="62" spans="1:27" ht="15.75" customHeight="1" x14ac:dyDescent="0.3">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row>
    <row r="63" spans="1:27" ht="15.75" customHeight="1" x14ac:dyDescent="0.3">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row>
    <row r="64" spans="1:27" ht="15.75" customHeight="1" x14ac:dyDescent="0.3">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row>
    <row r="65" spans="1:27" ht="15.75" customHeight="1" x14ac:dyDescent="0.3">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row>
    <row r="66" spans="1:27" ht="15.75" customHeight="1" x14ac:dyDescent="0.3">
      <c r="A66" s="112"/>
      <c r="B66" s="112"/>
      <c r="C66" s="112"/>
      <c r="D66" s="112"/>
      <c r="E66" s="95">
        <v>120</v>
      </c>
      <c r="F66" s="95">
        <v>108</v>
      </c>
      <c r="G66" s="112"/>
      <c r="H66" s="112"/>
      <c r="I66" s="112"/>
      <c r="J66" s="112"/>
      <c r="K66" s="112"/>
      <c r="L66" s="112"/>
      <c r="M66" s="112"/>
      <c r="N66" s="112"/>
      <c r="O66" s="112"/>
      <c r="P66" s="112"/>
      <c r="Q66" s="112"/>
      <c r="R66" s="112"/>
      <c r="S66" s="112"/>
      <c r="T66" s="112"/>
      <c r="U66" s="112"/>
      <c r="V66" s="112"/>
      <c r="W66" s="112"/>
      <c r="X66" s="112"/>
      <c r="Y66" s="112"/>
      <c r="Z66" s="112"/>
      <c r="AA66" s="112"/>
    </row>
    <row r="67" spans="1:27" ht="15.75" customHeight="1" x14ac:dyDescent="0.3">
      <c r="A67" s="112"/>
      <c r="B67" s="112"/>
      <c r="C67" s="112"/>
      <c r="D67" s="195"/>
      <c r="E67" s="73">
        <v>120</v>
      </c>
      <c r="F67" s="97">
        <v>105</v>
      </c>
      <c r="G67" s="112"/>
      <c r="H67" s="112"/>
      <c r="I67" s="112"/>
      <c r="J67" s="112"/>
      <c r="K67" s="112"/>
      <c r="L67" s="112"/>
      <c r="M67" s="112"/>
      <c r="N67" s="112"/>
      <c r="O67" s="112"/>
      <c r="P67" s="112"/>
      <c r="Q67" s="112"/>
      <c r="R67" s="112"/>
      <c r="S67" s="112"/>
      <c r="T67" s="112"/>
      <c r="U67" s="112"/>
      <c r="V67" s="112"/>
      <c r="W67" s="112"/>
      <c r="X67" s="112"/>
      <c r="Y67" s="112"/>
      <c r="Z67" s="112"/>
      <c r="AA67" s="112"/>
    </row>
    <row r="68" spans="1:27" ht="15.75" customHeight="1" x14ac:dyDescent="0.3">
      <c r="A68" s="112"/>
      <c r="B68" s="112"/>
      <c r="C68" s="112"/>
      <c r="D68" s="195"/>
      <c r="E68" s="73">
        <v>120</v>
      </c>
      <c r="F68" s="97">
        <v>112</v>
      </c>
      <c r="G68" s="112"/>
      <c r="H68" s="112"/>
      <c r="I68" s="112"/>
      <c r="J68" s="112"/>
      <c r="K68" s="112"/>
      <c r="L68" s="112"/>
      <c r="M68" s="112"/>
      <c r="N68" s="112"/>
      <c r="O68" s="112"/>
      <c r="P68" s="112"/>
      <c r="Q68" s="112"/>
      <c r="R68" s="112"/>
      <c r="S68" s="112"/>
      <c r="T68" s="112"/>
      <c r="U68" s="112"/>
      <c r="V68" s="112"/>
      <c r="W68" s="112"/>
      <c r="X68" s="112"/>
      <c r="Y68" s="112"/>
      <c r="Z68" s="112"/>
      <c r="AA68" s="112"/>
    </row>
    <row r="69" spans="1:27" ht="15.75" customHeight="1" x14ac:dyDescent="0.3">
      <c r="A69" s="112"/>
      <c r="B69" s="112"/>
      <c r="C69" s="112"/>
      <c r="D69" s="195"/>
      <c r="E69" s="73">
        <v>120</v>
      </c>
      <c r="F69" s="97">
        <v>108</v>
      </c>
      <c r="G69" s="112"/>
      <c r="H69" s="112"/>
      <c r="I69" s="112"/>
      <c r="J69" s="112"/>
      <c r="K69" s="112"/>
      <c r="L69" s="112"/>
      <c r="M69" s="112"/>
      <c r="N69" s="112"/>
      <c r="O69" s="112"/>
      <c r="P69" s="112"/>
      <c r="Q69" s="112"/>
      <c r="R69" s="112"/>
      <c r="S69" s="112"/>
      <c r="T69" s="112"/>
      <c r="U69" s="112"/>
      <c r="V69" s="112"/>
      <c r="W69" s="112"/>
      <c r="X69" s="112"/>
      <c r="Y69" s="112"/>
      <c r="Z69" s="112"/>
      <c r="AA69" s="112"/>
    </row>
    <row r="70" spans="1:27" ht="15.75" customHeight="1" x14ac:dyDescent="0.3">
      <c r="A70" s="112"/>
      <c r="B70" s="112"/>
      <c r="C70" s="112"/>
      <c r="D70" s="195"/>
      <c r="E70" s="73">
        <v>120</v>
      </c>
      <c r="F70" s="97">
        <v>100</v>
      </c>
      <c r="G70" s="112"/>
      <c r="H70" s="112"/>
      <c r="I70" s="112"/>
      <c r="J70" s="112"/>
      <c r="K70" s="112"/>
      <c r="L70" s="112"/>
      <c r="M70" s="112"/>
      <c r="N70" s="112"/>
      <c r="O70" s="112"/>
      <c r="P70" s="112"/>
      <c r="Q70" s="112"/>
      <c r="R70" s="112"/>
      <c r="S70" s="112"/>
      <c r="T70" s="112"/>
      <c r="U70" s="112"/>
      <c r="V70" s="112"/>
      <c r="W70" s="112"/>
      <c r="X70" s="112"/>
      <c r="Y70" s="112"/>
      <c r="Z70" s="112"/>
      <c r="AA70" s="112"/>
    </row>
    <row r="71" spans="1:27" ht="15.75" customHeight="1" x14ac:dyDescent="0.3">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row>
    <row r="72" spans="1:27" ht="15.75" customHeight="1" x14ac:dyDescent="0.3">
      <c r="A72" s="112"/>
      <c r="B72" s="112"/>
      <c r="C72" s="112"/>
      <c r="D72" s="112"/>
      <c r="E72" s="203">
        <v>600</v>
      </c>
      <c r="F72" s="203">
        <v>533</v>
      </c>
      <c r="G72" s="112"/>
      <c r="H72" s="112"/>
      <c r="I72" s="112"/>
      <c r="J72" s="112"/>
      <c r="K72" s="112"/>
      <c r="L72" s="112"/>
      <c r="M72" s="112"/>
      <c r="N72" s="112"/>
      <c r="O72" s="112"/>
      <c r="P72" s="112"/>
      <c r="Q72" s="112"/>
      <c r="R72" s="112"/>
      <c r="S72" s="112"/>
      <c r="T72" s="112"/>
      <c r="U72" s="112"/>
      <c r="V72" s="112"/>
      <c r="W72" s="112"/>
      <c r="X72" s="112"/>
      <c r="Y72" s="112"/>
      <c r="Z72" s="112"/>
      <c r="AA72" s="112"/>
    </row>
    <row r="73" spans="1:27" ht="15.75" customHeight="1" x14ac:dyDescent="0.3">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row>
    <row r="74" spans="1:27" ht="15.75" customHeight="1" x14ac:dyDescent="0.3">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row>
    <row r="75" spans="1:27" ht="15.75" customHeight="1" x14ac:dyDescent="0.3">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row>
    <row r="76" spans="1:27" ht="15.75" customHeight="1" x14ac:dyDescent="0.3">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row>
    <row r="77" spans="1:27" ht="15.75" customHeight="1" x14ac:dyDescent="0.3">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row>
    <row r="78" spans="1:27" ht="15.75" customHeight="1" x14ac:dyDescent="0.25"/>
    <row r="79" spans="1:27" ht="15.75" customHeight="1" x14ac:dyDescent="0.25"/>
    <row r="80" spans="1:2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1:F1"/>
    <mergeCell ref="D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heetViews>
  <sheetFormatPr defaultColWidth="12.6640625" defaultRowHeight="15" customHeight="1" x14ac:dyDescent="0.25"/>
  <cols>
    <col min="1" max="1" width="4.44140625" customWidth="1"/>
    <col min="2" max="2" width="18.33203125" customWidth="1"/>
    <col min="3" max="6" width="12.6640625" customWidth="1"/>
  </cols>
  <sheetData>
    <row r="1" spans="1:8" ht="15.75" customHeight="1" x14ac:dyDescent="0.3">
      <c r="A1" s="5" t="s">
        <v>29</v>
      </c>
      <c r="B1" s="5" t="s">
        <v>2</v>
      </c>
      <c r="C1" s="6" t="s">
        <v>0</v>
      </c>
      <c r="D1" s="6" t="s">
        <v>30</v>
      </c>
      <c r="E1" s="6" t="s">
        <v>31</v>
      </c>
      <c r="F1" s="6" t="s">
        <v>32</v>
      </c>
      <c r="G1" s="6" t="s">
        <v>24</v>
      </c>
      <c r="H1" s="6" t="s">
        <v>33</v>
      </c>
    </row>
    <row r="2" spans="1:8" ht="15.75" customHeight="1" x14ac:dyDescent="0.3">
      <c r="A2" s="22" t="s">
        <v>5</v>
      </c>
      <c r="B2" s="22" t="s">
        <v>6</v>
      </c>
      <c r="C2" s="23"/>
      <c r="D2" s="23"/>
      <c r="E2" s="24"/>
      <c r="F2" s="23"/>
      <c r="G2" s="25"/>
      <c r="H2" s="25"/>
    </row>
    <row r="3" spans="1:8" ht="15.75" customHeight="1" x14ac:dyDescent="0.3">
      <c r="A3" s="7">
        <v>1</v>
      </c>
      <c r="B3" s="10" t="s">
        <v>7</v>
      </c>
      <c r="C3" s="26">
        <v>0.3</v>
      </c>
      <c r="D3" s="26">
        <v>0.4</v>
      </c>
      <c r="E3" s="27">
        <v>0.35</v>
      </c>
      <c r="F3" s="26">
        <v>0.3</v>
      </c>
      <c r="G3" s="28">
        <v>0.2</v>
      </c>
      <c r="H3" s="28">
        <v>0.2</v>
      </c>
    </row>
    <row r="4" spans="1:8" ht="15.75" customHeight="1" x14ac:dyDescent="0.3">
      <c r="A4" s="7">
        <v>2</v>
      </c>
      <c r="B4" s="10" t="s">
        <v>9</v>
      </c>
      <c r="C4" s="26">
        <v>0.5</v>
      </c>
      <c r="D4" s="26">
        <v>0.4</v>
      </c>
      <c r="E4" s="27">
        <v>0.4</v>
      </c>
      <c r="F4" s="26">
        <v>0.4</v>
      </c>
      <c r="G4" s="26">
        <v>0.4</v>
      </c>
      <c r="H4" s="26">
        <v>0.4</v>
      </c>
    </row>
    <row r="5" spans="1:8" ht="15.75" customHeight="1" x14ac:dyDescent="0.3">
      <c r="A5" s="7">
        <v>3</v>
      </c>
      <c r="B5" s="10" t="s">
        <v>11</v>
      </c>
      <c r="C5" s="26">
        <v>0.1</v>
      </c>
      <c r="D5" s="26">
        <v>0.1</v>
      </c>
      <c r="E5" s="27">
        <v>0.05</v>
      </c>
      <c r="F5" s="26">
        <v>0.05</v>
      </c>
      <c r="G5" s="26">
        <v>0.05</v>
      </c>
      <c r="H5" s="26">
        <v>0.05</v>
      </c>
    </row>
    <row r="6" spans="1:8" ht="15.75" customHeight="1" x14ac:dyDescent="0.3">
      <c r="A6" s="7"/>
      <c r="B6" s="10"/>
      <c r="C6" s="7"/>
      <c r="D6" s="26"/>
      <c r="E6" s="27"/>
      <c r="F6" s="26"/>
      <c r="G6" s="28"/>
      <c r="H6" s="28"/>
    </row>
    <row r="7" spans="1:8" ht="15.75" customHeight="1" x14ac:dyDescent="0.3">
      <c r="A7" s="22" t="s">
        <v>13</v>
      </c>
      <c r="B7" s="8" t="s">
        <v>14</v>
      </c>
      <c r="C7" s="23"/>
      <c r="D7" s="23"/>
      <c r="E7" s="24"/>
      <c r="F7" s="23"/>
      <c r="G7" s="25"/>
      <c r="H7" s="25"/>
    </row>
    <row r="8" spans="1:8" ht="15.75" customHeight="1" x14ac:dyDescent="0.3">
      <c r="A8" s="7">
        <v>4</v>
      </c>
      <c r="B8" s="10" t="s">
        <v>15</v>
      </c>
      <c r="C8" s="26">
        <v>0.1</v>
      </c>
      <c r="D8" s="26">
        <v>0.1</v>
      </c>
      <c r="E8" s="27">
        <v>0.05</v>
      </c>
      <c r="F8" s="26">
        <v>0.05</v>
      </c>
      <c r="G8" s="26">
        <v>0.05</v>
      </c>
      <c r="H8" s="26">
        <v>0.05</v>
      </c>
    </row>
    <row r="9" spans="1:8" ht="15.75" customHeight="1" x14ac:dyDescent="0.3">
      <c r="A9" s="13">
        <v>5</v>
      </c>
      <c r="B9" s="16" t="s">
        <v>19</v>
      </c>
      <c r="C9" s="21" t="s">
        <v>34</v>
      </c>
      <c r="D9" s="21" t="s">
        <v>34</v>
      </c>
      <c r="E9" s="26">
        <v>0.15</v>
      </c>
      <c r="F9" s="26">
        <v>0.2</v>
      </c>
      <c r="G9" s="28">
        <v>0.3</v>
      </c>
      <c r="H9" s="28">
        <v>0.3</v>
      </c>
    </row>
    <row r="10" spans="1:8" ht="15.75" customHeight="1" x14ac:dyDescent="0.25"/>
    <row r="11" spans="1:8" ht="15.75" customHeight="1" x14ac:dyDescent="0.25"/>
    <row r="12" spans="1:8" ht="15.75" customHeight="1" x14ac:dyDescent="0.3">
      <c r="B12" s="5" t="s">
        <v>35</v>
      </c>
      <c r="C12" s="239" t="s">
        <v>36</v>
      </c>
      <c r="D12" s="237"/>
    </row>
    <row r="13" spans="1:8" ht="15.75" customHeight="1" x14ac:dyDescent="0.25">
      <c r="C13" s="239" t="s">
        <v>37</v>
      </c>
      <c r="D13" s="237"/>
    </row>
    <row r="14" spans="1:8" ht="15.75" customHeight="1" x14ac:dyDescent="0.25">
      <c r="C14" s="239" t="s">
        <v>38</v>
      </c>
      <c r="D14" s="237"/>
    </row>
    <row r="15" spans="1:8" ht="15.75" customHeight="1" x14ac:dyDescent="0.25">
      <c r="C15" s="239" t="s">
        <v>39</v>
      </c>
      <c r="D15" s="237"/>
    </row>
    <row r="16" spans="1:8" ht="15.75" customHeight="1" x14ac:dyDescent="0.25">
      <c r="C16" s="239" t="s">
        <v>40</v>
      </c>
      <c r="D16" s="237"/>
    </row>
    <row r="17" spans="2:6" ht="15.75" customHeight="1" x14ac:dyDescent="0.25">
      <c r="C17" s="239" t="s">
        <v>41</v>
      </c>
      <c r="D17" s="237"/>
    </row>
    <row r="18" spans="2:6" ht="15.75" customHeight="1" x14ac:dyDescent="0.25">
      <c r="C18" s="239" t="s">
        <v>42</v>
      </c>
      <c r="D18" s="237"/>
    </row>
    <row r="19" spans="2:6" ht="15.75" customHeight="1" x14ac:dyDescent="0.25">
      <c r="C19" s="239" t="s">
        <v>43</v>
      </c>
      <c r="D19" s="237"/>
    </row>
    <row r="20" spans="2:6" ht="15.75" customHeight="1" x14ac:dyDescent="0.25">
      <c r="C20" s="239" t="s">
        <v>44</v>
      </c>
      <c r="D20" s="237"/>
    </row>
    <row r="21" spans="2:6" ht="15.75" customHeight="1" x14ac:dyDescent="0.25"/>
    <row r="22" spans="2:6" ht="15.75" customHeight="1" x14ac:dyDescent="0.25"/>
    <row r="23" spans="2:6" ht="15.75" customHeight="1" x14ac:dyDescent="0.3">
      <c r="B23" s="5" t="s">
        <v>45</v>
      </c>
      <c r="C23" s="238" t="s">
        <v>46</v>
      </c>
      <c r="D23" s="236"/>
      <c r="E23" s="236"/>
      <c r="F23" s="237"/>
    </row>
    <row r="24" spans="2:6" ht="15.75" customHeight="1" x14ac:dyDescent="0.25">
      <c r="C24" s="238" t="s">
        <v>47</v>
      </c>
      <c r="D24" s="236"/>
      <c r="E24" s="236"/>
      <c r="F24" s="237"/>
    </row>
    <row r="25" spans="2:6" ht="15.75" customHeight="1" x14ac:dyDescent="0.25">
      <c r="C25" s="238" t="s">
        <v>48</v>
      </c>
      <c r="D25" s="236"/>
      <c r="E25" s="236"/>
      <c r="F25" s="237"/>
    </row>
    <row r="26" spans="2:6" ht="15.75" customHeight="1" x14ac:dyDescent="0.25">
      <c r="C26" s="238" t="s">
        <v>49</v>
      </c>
      <c r="D26" s="236"/>
      <c r="E26" s="236"/>
      <c r="F26" s="237"/>
    </row>
    <row r="27" spans="2:6" ht="15.75" customHeight="1" x14ac:dyDescent="0.25">
      <c r="C27" s="238" t="s">
        <v>50</v>
      </c>
      <c r="D27" s="236"/>
      <c r="E27" s="236"/>
      <c r="F27" s="237"/>
    </row>
    <row r="28" spans="2:6" ht="15.75" customHeight="1" x14ac:dyDescent="0.25"/>
    <row r="29" spans="2:6" ht="15.75" customHeight="1" x14ac:dyDescent="0.25"/>
    <row r="30" spans="2:6" ht="15.75" customHeight="1" x14ac:dyDescent="0.3">
      <c r="B30" s="5" t="s">
        <v>15</v>
      </c>
      <c r="C30" s="238" t="s">
        <v>51</v>
      </c>
      <c r="D30" s="236"/>
    </row>
    <row r="31" spans="2:6" ht="15.75" customHeight="1" x14ac:dyDescent="0.25">
      <c r="C31" s="238" t="s">
        <v>52</v>
      </c>
      <c r="D31" s="236"/>
    </row>
    <row r="32" spans="2:6" ht="15.75" customHeight="1" x14ac:dyDescent="0.25"/>
    <row r="33" spans="2:4" ht="15.75" customHeight="1" x14ac:dyDescent="0.25"/>
    <row r="34" spans="2:4" ht="15.75" customHeight="1" x14ac:dyDescent="0.3">
      <c r="B34" s="5" t="s">
        <v>19</v>
      </c>
      <c r="C34" s="238" t="s">
        <v>53</v>
      </c>
      <c r="D34" s="236"/>
    </row>
    <row r="35" spans="2:4" ht="15.75" customHeight="1" x14ac:dyDescent="0.25">
      <c r="C35" s="238" t="s">
        <v>54</v>
      </c>
      <c r="D35" s="236"/>
    </row>
    <row r="36" spans="2:4" ht="15.75" customHeight="1" x14ac:dyDescent="0.25"/>
    <row r="37" spans="2:4" ht="15.75" customHeight="1" x14ac:dyDescent="0.25"/>
    <row r="38" spans="2:4" ht="15.75" customHeight="1" x14ac:dyDescent="0.25"/>
    <row r="39" spans="2:4" ht="15.75" customHeight="1" x14ac:dyDescent="0.25"/>
    <row r="40" spans="2:4" ht="15.75" customHeight="1" x14ac:dyDescent="0.25"/>
    <row r="41" spans="2:4" ht="15.75" customHeight="1" x14ac:dyDescent="0.25">
      <c r="D41" s="29" t="s">
        <v>55</v>
      </c>
    </row>
    <row r="42" spans="2:4" ht="15.75" customHeight="1" x14ac:dyDescent="0.25">
      <c r="B42" s="29" t="s">
        <v>56</v>
      </c>
      <c r="C42" s="29" t="s">
        <v>57</v>
      </c>
    </row>
    <row r="43" spans="2:4" ht="15.75" customHeight="1" x14ac:dyDescent="0.25">
      <c r="C43" s="29" t="s">
        <v>58</v>
      </c>
    </row>
    <row r="44" spans="2:4" ht="15.75" customHeight="1" x14ac:dyDescent="0.25">
      <c r="C44" s="29" t="s">
        <v>59</v>
      </c>
    </row>
    <row r="45" spans="2:4" ht="15.75" customHeight="1" x14ac:dyDescent="0.25">
      <c r="C45" s="29" t="s">
        <v>60</v>
      </c>
    </row>
    <row r="46" spans="2:4" ht="15.75" customHeight="1" x14ac:dyDescent="0.25">
      <c r="C46" s="29" t="s">
        <v>61</v>
      </c>
    </row>
    <row r="47" spans="2:4" ht="15.75" customHeight="1" x14ac:dyDescent="0.25"/>
    <row r="48" spans="2:4" ht="15.75" customHeight="1" x14ac:dyDescent="0.25">
      <c r="B48" s="29" t="s">
        <v>62</v>
      </c>
      <c r="C48" s="29" t="s">
        <v>57</v>
      </c>
    </row>
    <row r="49" spans="3:3" ht="15.75" customHeight="1" x14ac:dyDescent="0.25">
      <c r="C49" s="29" t="s">
        <v>58</v>
      </c>
    </row>
    <row r="50" spans="3:3" ht="15.75" customHeight="1" x14ac:dyDescent="0.25">
      <c r="C50" s="29" t="s">
        <v>59</v>
      </c>
    </row>
    <row r="51" spans="3:3" ht="15.75" customHeight="1" x14ac:dyDescent="0.25">
      <c r="C51" s="29" t="s">
        <v>60</v>
      </c>
    </row>
    <row r="52" spans="3:3" ht="15.75" customHeight="1" x14ac:dyDescent="0.25">
      <c r="C52" s="29" t="s">
        <v>61</v>
      </c>
    </row>
    <row r="53" spans="3:3" ht="15.75" customHeight="1" x14ac:dyDescent="0.25"/>
    <row r="54" spans="3:3" ht="15.75" customHeight="1" x14ac:dyDescent="0.25"/>
    <row r="55" spans="3:3" ht="15.75" customHeight="1" x14ac:dyDescent="0.25"/>
    <row r="56" spans="3:3" ht="15.75" customHeight="1" x14ac:dyDescent="0.25"/>
    <row r="57" spans="3:3" ht="15.75" customHeight="1" x14ac:dyDescent="0.25"/>
    <row r="58" spans="3:3" ht="15.75" customHeight="1" x14ac:dyDescent="0.25"/>
    <row r="59" spans="3:3" ht="15.75" customHeight="1" x14ac:dyDescent="0.25"/>
    <row r="60" spans="3:3" ht="15.75" customHeight="1" x14ac:dyDescent="0.25"/>
    <row r="61" spans="3:3" ht="15.75" customHeight="1" x14ac:dyDescent="0.25"/>
    <row r="62" spans="3:3" ht="15.75" customHeight="1" x14ac:dyDescent="0.25"/>
    <row r="63" spans="3:3" ht="15.75" customHeight="1" x14ac:dyDescent="0.25"/>
    <row r="64" spans="3: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8">
    <mergeCell ref="C12:D12"/>
    <mergeCell ref="C13:D13"/>
    <mergeCell ref="C14:D14"/>
    <mergeCell ref="C15:D15"/>
    <mergeCell ref="C16:D16"/>
    <mergeCell ref="C17:D17"/>
    <mergeCell ref="C18:D18"/>
    <mergeCell ref="C30:D30"/>
    <mergeCell ref="C31:D31"/>
    <mergeCell ref="C34:D34"/>
    <mergeCell ref="C35:D35"/>
    <mergeCell ref="C19:D19"/>
    <mergeCell ref="C20:D20"/>
    <mergeCell ref="C23:F23"/>
    <mergeCell ref="C24:F24"/>
    <mergeCell ref="C25:F25"/>
    <mergeCell ref="C26:F26"/>
    <mergeCell ref="C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000"/>
  <sheetViews>
    <sheetView workbookViewId="0"/>
  </sheetViews>
  <sheetFormatPr defaultColWidth="12.6640625" defaultRowHeight="15" customHeight="1" x14ac:dyDescent="0.25"/>
  <cols>
    <col min="1" max="1" width="5.77734375" customWidth="1"/>
    <col min="2" max="3" width="12.6640625" customWidth="1"/>
    <col min="4" max="4" width="21.33203125" customWidth="1"/>
    <col min="5" max="5" width="24.33203125" customWidth="1"/>
    <col min="6" max="7" width="30.109375" customWidth="1"/>
    <col min="8" max="8" width="32.77734375" customWidth="1"/>
    <col min="9" max="9" width="33.33203125" customWidth="1"/>
    <col min="10" max="14" width="29.6640625" customWidth="1"/>
    <col min="15" max="15" width="23.44140625" customWidth="1"/>
    <col min="16" max="16" width="25.77734375" customWidth="1"/>
    <col min="17" max="17" width="27.44140625" customWidth="1"/>
    <col min="18" max="18" width="28.33203125" customWidth="1"/>
    <col min="19" max="19" width="26.44140625" customWidth="1"/>
    <col min="20" max="20" width="29.88671875" customWidth="1"/>
  </cols>
  <sheetData>
    <row r="1" spans="1:22" ht="15.75" customHeight="1" x14ac:dyDescent="0.3">
      <c r="A1" s="30"/>
      <c r="B1" s="31"/>
      <c r="C1" s="31"/>
      <c r="D1" s="30"/>
      <c r="E1" s="32"/>
      <c r="F1" s="30"/>
      <c r="G1" s="30"/>
      <c r="H1" s="30"/>
      <c r="I1" s="30"/>
      <c r="J1" s="30"/>
      <c r="K1" s="30"/>
      <c r="L1" s="30"/>
      <c r="M1" s="30"/>
      <c r="N1" s="30"/>
      <c r="O1" s="30"/>
      <c r="P1" s="30"/>
      <c r="Q1" s="33"/>
      <c r="R1" s="33"/>
      <c r="S1" s="33"/>
      <c r="T1" s="33"/>
      <c r="U1" s="33"/>
      <c r="V1" s="34"/>
    </row>
    <row r="2" spans="1:22" ht="15.75" customHeight="1" x14ac:dyDescent="0.3">
      <c r="A2" s="30"/>
      <c r="B2" s="31"/>
      <c r="C2" s="31"/>
      <c r="D2" s="30"/>
      <c r="E2" s="32" t="s">
        <v>63</v>
      </c>
      <c r="F2" s="30"/>
      <c r="G2" s="30"/>
      <c r="H2" s="30"/>
      <c r="I2" s="30"/>
      <c r="J2" s="30"/>
      <c r="K2" s="30"/>
      <c r="L2" s="30"/>
      <c r="M2" s="30"/>
      <c r="N2" s="30"/>
      <c r="O2" s="30"/>
      <c r="P2" s="30"/>
      <c r="Q2" s="33"/>
      <c r="R2" s="33"/>
      <c r="S2" s="33"/>
      <c r="T2" s="33"/>
      <c r="U2" s="33"/>
      <c r="V2" s="34"/>
    </row>
    <row r="3" spans="1:22" ht="15.75" customHeight="1" x14ac:dyDescent="0.25">
      <c r="A3" s="35" t="s">
        <v>64</v>
      </c>
      <c r="B3" s="36" t="s">
        <v>65</v>
      </c>
      <c r="C3" s="36" t="s">
        <v>66</v>
      </c>
      <c r="D3" s="37"/>
      <c r="E3" s="37"/>
      <c r="F3" s="37"/>
      <c r="G3" s="240" t="s">
        <v>67</v>
      </c>
      <c r="H3" s="241"/>
      <c r="I3" s="241"/>
      <c r="J3" s="241"/>
      <c r="K3" s="241"/>
      <c r="L3" s="241"/>
      <c r="M3" s="241"/>
      <c r="N3" s="241"/>
      <c r="O3" s="241"/>
      <c r="P3" s="242"/>
      <c r="Q3" s="38" t="s">
        <v>68</v>
      </c>
      <c r="R3" s="38" t="s">
        <v>69</v>
      </c>
      <c r="S3" s="38" t="s">
        <v>70</v>
      </c>
      <c r="T3" s="38" t="s">
        <v>71</v>
      </c>
      <c r="U3" s="39" t="s">
        <v>72</v>
      </c>
      <c r="V3" s="34"/>
    </row>
    <row r="4" spans="1:22" ht="15.75" customHeight="1" x14ac:dyDescent="0.25">
      <c r="A4" s="40"/>
      <c r="B4" s="41"/>
      <c r="C4" s="41"/>
      <c r="D4" s="243" t="s">
        <v>73</v>
      </c>
      <c r="E4" s="244"/>
      <c r="F4" s="244"/>
      <c r="G4" s="245"/>
      <c r="H4" s="243" t="s">
        <v>74</v>
      </c>
      <c r="I4" s="244"/>
      <c r="J4" s="245"/>
      <c r="K4" s="243" t="s">
        <v>75</v>
      </c>
      <c r="L4" s="244"/>
      <c r="M4" s="244"/>
      <c r="N4" s="245"/>
      <c r="O4" s="42"/>
      <c r="P4" s="42" t="s">
        <v>76</v>
      </c>
      <c r="Q4" s="43"/>
      <c r="R4" s="43"/>
      <c r="S4" s="43"/>
      <c r="T4" s="43"/>
      <c r="U4" s="44"/>
      <c r="V4" s="34"/>
    </row>
    <row r="5" spans="1:22" ht="15.75" customHeight="1" x14ac:dyDescent="0.25">
      <c r="A5" s="45"/>
      <c r="B5" s="46"/>
      <c r="C5" s="46"/>
      <c r="D5" s="47" t="s">
        <v>77</v>
      </c>
      <c r="E5" s="48" t="s">
        <v>78</v>
      </c>
      <c r="F5" s="48" t="s">
        <v>79</v>
      </c>
      <c r="G5" s="48" t="s">
        <v>80</v>
      </c>
      <c r="H5" s="48" t="s">
        <v>81</v>
      </c>
      <c r="I5" s="48" t="s">
        <v>82</v>
      </c>
      <c r="J5" s="48" t="s">
        <v>83</v>
      </c>
      <c r="K5" s="48" t="s">
        <v>84</v>
      </c>
      <c r="L5" s="48" t="s">
        <v>85</v>
      </c>
      <c r="M5" s="48" t="s">
        <v>86</v>
      </c>
      <c r="N5" s="48" t="s">
        <v>83</v>
      </c>
      <c r="O5" s="45" t="s">
        <v>87</v>
      </c>
      <c r="P5" s="45" t="s">
        <v>80</v>
      </c>
      <c r="Q5" s="45"/>
      <c r="R5" s="45"/>
      <c r="S5" s="45"/>
      <c r="T5" s="45"/>
      <c r="U5" s="49"/>
      <c r="V5" s="34"/>
    </row>
    <row r="6" spans="1:22" ht="15.75" customHeight="1" x14ac:dyDescent="0.25">
      <c r="A6" s="50">
        <v>1</v>
      </c>
      <c r="B6" s="51" t="s">
        <v>88</v>
      </c>
      <c r="C6" s="51" t="s">
        <v>89</v>
      </c>
      <c r="D6" s="50">
        <v>60</v>
      </c>
      <c r="E6" s="50">
        <v>60</v>
      </c>
      <c r="F6" s="50">
        <v>0</v>
      </c>
      <c r="G6" s="50">
        <f t="shared" ref="G6:G7" si="0">E6/D6*20</f>
        <v>20</v>
      </c>
      <c r="H6" s="50">
        <v>60</v>
      </c>
      <c r="I6" s="50">
        <v>0</v>
      </c>
      <c r="J6" s="50">
        <f t="shared" ref="J6:J7" si="1">H6/D6*10</f>
        <v>10</v>
      </c>
      <c r="K6" s="50">
        <v>50</v>
      </c>
      <c r="L6" s="50">
        <v>50</v>
      </c>
      <c r="M6" s="50">
        <v>0</v>
      </c>
      <c r="N6" s="50">
        <f t="shared" ref="N6:N65" si="2">(L6-M6)/K6*10</f>
        <v>10</v>
      </c>
      <c r="O6" s="50">
        <v>50</v>
      </c>
      <c r="P6" s="50">
        <f t="shared" ref="P6:P13" si="3">(O6/D6)*20</f>
        <v>16.666666666666668</v>
      </c>
      <c r="Q6" s="50">
        <v>5</v>
      </c>
      <c r="R6" s="50">
        <v>5</v>
      </c>
      <c r="S6" s="50">
        <v>5</v>
      </c>
      <c r="T6" s="50">
        <v>5</v>
      </c>
      <c r="U6" s="52">
        <f t="shared" ref="U6:U7" si="4">SUM(G6,J6,N6,P6,Q6:T6)/100</f>
        <v>0.76666666666666672</v>
      </c>
      <c r="V6" s="34"/>
    </row>
    <row r="7" spans="1:22" ht="15.75" customHeight="1" x14ac:dyDescent="0.25">
      <c r="A7" s="50">
        <v>2</v>
      </c>
      <c r="B7" s="51" t="s">
        <v>90</v>
      </c>
      <c r="C7" s="51" t="s">
        <v>91</v>
      </c>
      <c r="D7" s="50">
        <v>60</v>
      </c>
      <c r="E7" s="50">
        <v>60</v>
      </c>
      <c r="F7" s="50">
        <v>0</v>
      </c>
      <c r="G7" s="50">
        <f t="shared" si="0"/>
        <v>20</v>
      </c>
      <c r="H7" s="50">
        <v>60</v>
      </c>
      <c r="I7" s="50">
        <v>0</v>
      </c>
      <c r="J7" s="50">
        <f t="shared" si="1"/>
        <v>10</v>
      </c>
      <c r="K7" s="50">
        <v>50</v>
      </c>
      <c r="L7" s="50">
        <v>50</v>
      </c>
      <c r="M7" s="50">
        <v>0</v>
      </c>
      <c r="N7" s="50">
        <f t="shared" si="2"/>
        <v>10</v>
      </c>
      <c r="O7" s="50">
        <v>60</v>
      </c>
      <c r="P7" s="50">
        <f t="shared" si="3"/>
        <v>20</v>
      </c>
      <c r="Q7" s="50">
        <v>10</v>
      </c>
      <c r="R7" s="50">
        <v>10</v>
      </c>
      <c r="S7" s="50">
        <v>10</v>
      </c>
      <c r="T7" s="50">
        <v>10</v>
      </c>
      <c r="U7" s="52">
        <f t="shared" si="4"/>
        <v>1</v>
      </c>
      <c r="V7" s="34"/>
    </row>
    <row r="8" spans="1:22" ht="15.75" customHeight="1" x14ac:dyDescent="0.25">
      <c r="A8" s="21">
        <v>3</v>
      </c>
      <c r="B8" s="53" t="s">
        <v>92</v>
      </c>
      <c r="C8" s="53"/>
      <c r="D8" s="21"/>
      <c r="E8" s="21"/>
      <c r="F8" s="21"/>
      <c r="G8" s="50" t="e">
        <f t="shared" ref="G8:G9" si="5">(E8-F8)/D8*20</f>
        <v>#DIV/0!</v>
      </c>
      <c r="H8" s="21"/>
      <c r="I8" s="21"/>
      <c r="J8" s="50" t="e">
        <f t="shared" ref="J8:J9" si="6">(H8-I8)/D8*10</f>
        <v>#DIV/0!</v>
      </c>
      <c r="K8" s="21"/>
      <c r="L8" s="21"/>
      <c r="M8" s="21"/>
      <c r="N8" s="50" t="e">
        <f t="shared" si="2"/>
        <v>#DIV/0!</v>
      </c>
      <c r="O8" s="21"/>
      <c r="P8" s="50" t="e">
        <f t="shared" si="3"/>
        <v>#DIV/0!</v>
      </c>
      <c r="Q8" s="21">
        <v>8</v>
      </c>
      <c r="R8" s="21">
        <v>8</v>
      </c>
      <c r="S8" s="21">
        <v>8</v>
      </c>
      <c r="T8" s="21">
        <v>7</v>
      </c>
      <c r="U8" s="52">
        <f t="shared" ref="U8:U9" si="7">SUM(Q8:T8)/40</f>
        <v>0.77500000000000002</v>
      </c>
      <c r="V8" s="34"/>
    </row>
    <row r="9" spans="1:22" ht="15.75" customHeight="1" x14ac:dyDescent="0.25">
      <c r="A9" s="50">
        <v>4</v>
      </c>
      <c r="B9" s="53" t="s">
        <v>93</v>
      </c>
      <c r="C9" s="53"/>
      <c r="D9" s="21"/>
      <c r="E9" s="21"/>
      <c r="F9" s="21"/>
      <c r="G9" s="50" t="e">
        <f t="shared" si="5"/>
        <v>#DIV/0!</v>
      </c>
      <c r="H9" s="21"/>
      <c r="I9" s="21"/>
      <c r="J9" s="50" t="e">
        <f t="shared" si="6"/>
        <v>#DIV/0!</v>
      </c>
      <c r="K9" s="21"/>
      <c r="L9" s="21"/>
      <c r="M9" s="21"/>
      <c r="N9" s="50" t="e">
        <f t="shared" si="2"/>
        <v>#DIV/0!</v>
      </c>
      <c r="O9" s="21"/>
      <c r="P9" s="50" t="e">
        <f t="shared" si="3"/>
        <v>#DIV/0!</v>
      </c>
      <c r="Q9" s="21">
        <v>8</v>
      </c>
      <c r="R9" s="21">
        <v>8</v>
      </c>
      <c r="S9" s="21">
        <v>7</v>
      </c>
      <c r="T9" s="21">
        <v>8</v>
      </c>
      <c r="U9" s="52">
        <f t="shared" si="7"/>
        <v>0.77500000000000002</v>
      </c>
      <c r="V9" s="34"/>
    </row>
    <row r="10" spans="1:22" ht="15.75" customHeight="1" x14ac:dyDescent="0.25">
      <c r="A10" s="50">
        <v>5</v>
      </c>
      <c r="B10" s="53" t="s">
        <v>94</v>
      </c>
      <c r="C10" s="53" t="s">
        <v>95</v>
      </c>
      <c r="D10" s="21">
        <v>7</v>
      </c>
      <c r="E10" s="21">
        <v>4</v>
      </c>
      <c r="F10" s="21">
        <v>3</v>
      </c>
      <c r="G10" s="50">
        <f t="shared" ref="G10:G65" si="8">E10/D10*20</f>
        <v>11.428571428571427</v>
      </c>
      <c r="H10" s="21">
        <v>5</v>
      </c>
      <c r="I10" s="21">
        <v>2</v>
      </c>
      <c r="J10" s="50">
        <f t="shared" ref="J10:J38" si="9">H10/D10*10</f>
        <v>7.1428571428571432</v>
      </c>
      <c r="K10" s="21">
        <v>35</v>
      </c>
      <c r="L10" s="21">
        <v>35</v>
      </c>
      <c r="M10" s="21">
        <v>0</v>
      </c>
      <c r="N10" s="50">
        <f t="shared" si="2"/>
        <v>10</v>
      </c>
      <c r="O10" s="21">
        <v>7</v>
      </c>
      <c r="P10" s="50">
        <f t="shared" si="3"/>
        <v>20</v>
      </c>
      <c r="Q10" s="21">
        <v>10</v>
      </c>
      <c r="R10" s="21">
        <v>9</v>
      </c>
      <c r="S10" s="21">
        <v>10</v>
      </c>
      <c r="T10" s="21">
        <v>10</v>
      </c>
      <c r="U10" s="52">
        <f t="shared" ref="U10:U65" si="10">SUM(G10,J10,N10,P10,Q10:T10)/100</f>
        <v>0.87571428571428567</v>
      </c>
      <c r="V10" s="34"/>
    </row>
    <row r="11" spans="1:22" ht="15.75" customHeight="1" x14ac:dyDescent="0.25">
      <c r="A11" s="21">
        <v>6</v>
      </c>
      <c r="B11" s="53" t="s">
        <v>96</v>
      </c>
      <c r="C11" s="53" t="s">
        <v>97</v>
      </c>
      <c r="D11" s="21">
        <v>131</v>
      </c>
      <c r="E11" s="21">
        <v>129</v>
      </c>
      <c r="F11" s="21">
        <v>2</v>
      </c>
      <c r="G11" s="50">
        <f t="shared" si="8"/>
        <v>19.694656488549619</v>
      </c>
      <c r="H11" s="21">
        <v>129</v>
      </c>
      <c r="I11" s="21">
        <v>2</v>
      </c>
      <c r="J11" s="50">
        <f t="shared" si="9"/>
        <v>9.8473282442748094</v>
      </c>
      <c r="K11" s="21">
        <v>20</v>
      </c>
      <c r="L11" s="21">
        <v>20</v>
      </c>
      <c r="M11" s="21">
        <v>0</v>
      </c>
      <c r="N11" s="50">
        <f t="shared" si="2"/>
        <v>10</v>
      </c>
      <c r="O11" s="21">
        <v>131</v>
      </c>
      <c r="P11" s="50">
        <f t="shared" si="3"/>
        <v>20</v>
      </c>
      <c r="Q11" s="21">
        <v>10</v>
      </c>
      <c r="R11" s="21">
        <v>10</v>
      </c>
      <c r="S11" s="21">
        <v>10</v>
      </c>
      <c r="T11" s="21">
        <v>10</v>
      </c>
      <c r="U11" s="52">
        <f t="shared" si="10"/>
        <v>0.99541984732824429</v>
      </c>
      <c r="V11" s="34"/>
    </row>
    <row r="12" spans="1:22" ht="15.75" customHeight="1" x14ac:dyDescent="0.25">
      <c r="A12" s="50">
        <v>7</v>
      </c>
      <c r="B12" s="53" t="s">
        <v>98</v>
      </c>
      <c r="C12" s="53" t="s">
        <v>99</v>
      </c>
      <c r="D12" s="21">
        <v>17</v>
      </c>
      <c r="E12" s="21">
        <v>15</v>
      </c>
      <c r="F12" s="21">
        <v>2</v>
      </c>
      <c r="G12" s="50">
        <f t="shared" si="8"/>
        <v>17.647058823529413</v>
      </c>
      <c r="H12" s="21">
        <v>16</v>
      </c>
      <c r="I12" s="21">
        <v>1</v>
      </c>
      <c r="J12" s="50">
        <f t="shared" si="9"/>
        <v>9.4117647058823533</v>
      </c>
      <c r="K12" s="21">
        <v>11</v>
      </c>
      <c r="L12" s="21">
        <v>11</v>
      </c>
      <c r="M12" s="21">
        <v>0</v>
      </c>
      <c r="N12" s="50">
        <f t="shared" si="2"/>
        <v>10</v>
      </c>
      <c r="O12" s="21">
        <v>17</v>
      </c>
      <c r="P12" s="50">
        <f t="shared" si="3"/>
        <v>20</v>
      </c>
      <c r="Q12" s="21">
        <v>10</v>
      </c>
      <c r="R12" s="21">
        <v>10</v>
      </c>
      <c r="S12" s="21">
        <v>10</v>
      </c>
      <c r="T12" s="21">
        <v>10</v>
      </c>
      <c r="U12" s="52">
        <f t="shared" si="10"/>
        <v>0.97058823529411764</v>
      </c>
      <c r="V12" s="34"/>
    </row>
    <row r="13" spans="1:22" ht="15.75" customHeight="1" x14ac:dyDescent="0.25">
      <c r="A13" s="50">
        <v>8</v>
      </c>
      <c r="B13" s="53" t="s">
        <v>100</v>
      </c>
      <c r="C13" s="53" t="s">
        <v>99</v>
      </c>
      <c r="D13" s="21">
        <v>13</v>
      </c>
      <c r="E13" s="21">
        <v>12</v>
      </c>
      <c r="F13" s="21">
        <v>1</v>
      </c>
      <c r="G13" s="50">
        <f t="shared" si="8"/>
        <v>18.461538461538463</v>
      </c>
      <c r="H13" s="21">
        <v>12</v>
      </c>
      <c r="I13" s="21">
        <v>1</v>
      </c>
      <c r="J13" s="50">
        <f t="shared" si="9"/>
        <v>9.2307692307692317</v>
      </c>
      <c r="K13" s="21">
        <v>17</v>
      </c>
      <c r="L13" s="21">
        <v>17</v>
      </c>
      <c r="M13" s="21">
        <v>0</v>
      </c>
      <c r="N13" s="50">
        <f t="shared" si="2"/>
        <v>10</v>
      </c>
      <c r="O13" s="21">
        <v>13</v>
      </c>
      <c r="P13" s="50">
        <f t="shared" si="3"/>
        <v>20</v>
      </c>
      <c r="Q13" s="21">
        <v>10</v>
      </c>
      <c r="R13" s="21">
        <v>10</v>
      </c>
      <c r="S13" s="21">
        <v>10</v>
      </c>
      <c r="T13" s="21">
        <v>10</v>
      </c>
      <c r="U13" s="52">
        <f t="shared" si="10"/>
        <v>0.97692307692307689</v>
      </c>
      <c r="V13" s="34"/>
    </row>
    <row r="14" spans="1:22" ht="15.75" customHeight="1" x14ac:dyDescent="0.25">
      <c r="A14" s="21">
        <v>9</v>
      </c>
      <c r="B14" s="53" t="s">
        <v>101</v>
      </c>
      <c r="C14" s="53" t="s">
        <v>102</v>
      </c>
      <c r="D14" s="21">
        <v>10</v>
      </c>
      <c r="E14" s="21">
        <v>10</v>
      </c>
      <c r="F14" s="21">
        <v>0</v>
      </c>
      <c r="G14" s="50">
        <f t="shared" si="8"/>
        <v>20</v>
      </c>
      <c r="H14" s="21">
        <v>8</v>
      </c>
      <c r="I14" s="21">
        <v>2</v>
      </c>
      <c r="J14" s="50">
        <f t="shared" si="9"/>
        <v>8</v>
      </c>
      <c r="K14" s="21">
        <v>10</v>
      </c>
      <c r="L14" s="21">
        <v>10</v>
      </c>
      <c r="M14" s="21">
        <v>0</v>
      </c>
      <c r="N14" s="50">
        <f t="shared" si="2"/>
        <v>10</v>
      </c>
      <c r="O14" s="21">
        <v>8</v>
      </c>
      <c r="P14" s="50">
        <v>20</v>
      </c>
      <c r="Q14" s="21">
        <v>10</v>
      </c>
      <c r="R14" s="21">
        <v>9</v>
      </c>
      <c r="S14" s="21">
        <v>10</v>
      </c>
      <c r="T14" s="21">
        <v>10</v>
      </c>
      <c r="U14" s="52">
        <f t="shared" si="10"/>
        <v>0.97</v>
      </c>
      <c r="V14" s="34"/>
    </row>
    <row r="15" spans="1:22" ht="15.75" customHeight="1" x14ac:dyDescent="0.25">
      <c r="A15" s="50">
        <v>10</v>
      </c>
      <c r="B15" s="53" t="s">
        <v>103</v>
      </c>
      <c r="C15" s="53" t="s">
        <v>104</v>
      </c>
      <c r="D15" s="21">
        <v>37</v>
      </c>
      <c r="E15" s="21">
        <v>35</v>
      </c>
      <c r="F15" s="21">
        <v>2</v>
      </c>
      <c r="G15" s="50">
        <f t="shared" si="8"/>
        <v>18.918918918918919</v>
      </c>
      <c r="H15" s="21">
        <v>34</v>
      </c>
      <c r="I15" s="21">
        <v>3</v>
      </c>
      <c r="J15" s="50">
        <f t="shared" si="9"/>
        <v>9.1891891891891895</v>
      </c>
      <c r="K15" s="21">
        <v>10</v>
      </c>
      <c r="L15" s="21">
        <v>10</v>
      </c>
      <c r="M15" s="21">
        <v>0</v>
      </c>
      <c r="N15" s="50">
        <f t="shared" si="2"/>
        <v>10</v>
      </c>
      <c r="O15" s="21">
        <v>37</v>
      </c>
      <c r="P15" s="50">
        <f t="shared" ref="P15:P65" si="11">(O15/D15)*20</f>
        <v>20</v>
      </c>
      <c r="Q15" s="21">
        <v>10</v>
      </c>
      <c r="R15" s="21">
        <v>10</v>
      </c>
      <c r="S15" s="21">
        <v>10</v>
      </c>
      <c r="T15" s="21">
        <v>8</v>
      </c>
      <c r="U15" s="52">
        <f t="shared" si="10"/>
        <v>0.96108108108108115</v>
      </c>
      <c r="V15" s="34"/>
    </row>
    <row r="16" spans="1:22" ht="15.75" customHeight="1" x14ac:dyDescent="0.25">
      <c r="A16" s="50">
        <v>11</v>
      </c>
      <c r="B16" s="53" t="s">
        <v>105</v>
      </c>
      <c r="C16" s="53" t="s">
        <v>89</v>
      </c>
      <c r="D16" s="21">
        <v>22</v>
      </c>
      <c r="E16" s="21">
        <v>22</v>
      </c>
      <c r="F16" s="21">
        <v>0</v>
      </c>
      <c r="G16" s="50">
        <f t="shared" si="8"/>
        <v>20</v>
      </c>
      <c r="H16" s="21">
        <v>22</v>
      </c>
      <c r="I16" s="21">
        <v>0</v>
      </c>
      <c r="J16" s="50">
        <f t="shared" si="9"/>
        <v>10</v>
      </c>
      <c r="K16" s="21">
        <v>45</v>
      </c>
      <c r="L16" s="21">
        <v>45</v>
      </c>
      <c r="M16" s="21">
        <v>0</v>
      </c>
      <c r="N16" s="50">
        <f t="shared" si="2"/>
        <v>10</v>
      </c>
      <c r="O16" s="21">
        <v>22</v>
      </c>
      <c r="P16" s="50">
        <f t="shared" si="11"/>
        <v>20</v>
      </c>
      <c r="Q16" s="21">
        <v>10</v>
      </c>
      <c r="R16" s="21">
        <v>10</v>
      </c>
      <c r="S16" s="21">
        <v>10</v>
      </c>
      <c r="T16" s="21">
        <v>10</v>
      </c>
      <c r="U16" s="52">
        <f t="shared" si="10"/>
        <v>1</v>
      </c>
      <c r="V16" s="34"/>
    </row>
    <row r="17" spans="1:22" ht="15.75" customHeight="1" x14ac:dyDescent="0.25">
      <c r="A17" s="21">
        <v>12</v>
      </c>
      <c r="B17" s="53" t="s">
        <v>106</v>
      </c>
      <c r="C17" s="53" t="s">
        <v>89</v>
      </c>
      <c r="D17" s="21">
        <v>9</v>
      </c>
      <c r="E17" s="21">
        <v>9</v>
      </c>
      <c r="F17" s="21">
        <v>0</v>
      </c>
      <c r="G17" s="50">
        <f t="shared" si="8"/>
        <v>20</v>
      </c>
      <c r="H17" s="21">
        <v>7</v>
      </c>
      <c r="I17" s="21">
        <v>2</v>
      </c>
      <c r="J17" s="50">
        <f t="shared" si="9"/>
        <v>7.7777777777777777</v>
      </c>
      <c r="K17" s="21">
        <v>34</v>
      </c>
      <c r="L17" s="21">
        <v>34</v>
      </c>
      <c r="M17" s="21">
        <v>0</v>
      </c>
      <c r="N17" s="50">
        <f t="shared" si="2"/>
        <v>10</v>
      </c>
      <c r="O17" s="21">
        <v>9</v>
      </c>
      <c r="P17" s="50">
        <f t="shared" si="11"/>
        <v>20</v>
      </c>
      <c r="Q17" s="21">
        <v>10</v>
      </c>
      <c r="R17" s="21">
        <v>7</v>
      </c>
      <c r="S17" s="21">
        <v>7</v>
      </c>
      <c r="T17" s="21">
        <v>10</v>
      </c>
      <c r="U17" s="52">
        <f t="shared" si="10"/>
        <v>0.91777777777777769</v>
      </c>
      <c r="V17" s="34"/>
    </row>
    <row r="18" spans="1:22" ht="15.75" customHeight="1" x14ac:dyDescent="0.25">
      <c r="A18" s="50">
        <v>13</v>
      </c>
      <c r="B18" s="53" t="s">
        <v>107</v>
      </c>
      <c r="C18" s="53" t="s">
        <v>104</v>
      </c>
      <c r="D18" s="21">
        <v>21</v>
      </c>
      <c r="E18" s="21">
        <v>19</v>
      </c>
      <c r="F18" s="21">
        <v>2</v>
      </c>
      <c r="G18" s="50">
        <f t="shared" si="8"/>
        <v>18.095238095238095</v>
      </c>
      <c r="H18" s="21">
        <v>20</v>
      </c>
      <c r="I18" s="21">
        <v>1</v>
      </c>
      <c r="J18" s="50">
        <f t="shared" si="9"/>
        <v>9.5238095238095237</v>
      </c>
      <c r="K18" s="21">
        <v>49</v>
      </c>
      <c r="L18" s="21">
        <v>49</v>
      </c>
      <c r="M18" s="21">
        <v>0</v>
      </c>
      <c r="N18" s="50">
        <f t="shared" si="2"/>
        <v>10</v>
      </c>
      <c r="O18" s="21">
        <v>21</v>
      </c>
      <c r="P18" s="50">
        <f t="shared" si="11"/>
        <v>20</v>
      </c>
      <c r="Q18" s="21">
        <v>10</v>
      </c>
      <c r="R18" s="21">
        <v>10</v>
      </c>
      <c r="S18" s="21">
        <v>10</v>
      </c>
      <c r="T18" s="21">
        <v>10</v>
      </c>
      <c r="U18" s="52">
        <f t="shared" si="10"/>
        <v>0.97619047619047616</v>
      </c>
      <c r="V18" s="34"/>
    </row>
    <row r="19" spans="1:22" ht="15.75" customHeight="1" x14ac:dyDescent="0.25">
      <c r="A19" s="50">
        <v>14</v>
      </c>
      <c r="B19" s="53" t="s">
        <v>108</v>
      </c>
      <c r="C19" s="53" t="s">
        <v>89</v>
      </c>
      <c r="D19" s="21">
        <v>27</v>
      </c>
      <c r="E19" s="21">
        <v>24</v>
      </c>
      <c r="F19" s="21">
        <v>3</v>
      </c>
      <c r="G19" s="50">
        <f t="shared" si="8"/>
        <v>17.777777777777779</v>
      </c>
      <c r="H19" s="21">
        <v>24</v>
      </c>
      <c r="I19" s="21">
        <v>3</v>
      </c>
      <c r="J19" s="50">
        <f t="shared" si="9"/>
        <v>8.8888888888888893</v>
      </c>
      <c r="K19" s="21">
        <v>50</v>
      </c>
      <c r="L19" s="21">
        <v>50</v>
      </c>
      <c r="M19" s="21">
        <v>0</v>
      </c>
      <c r="N19" s="50">
        <f t="shared" si="2"/>
        <v>10</v>
      </c>
      <c r="O19" s="21">
        <v>27</v>
      </c>
      <c r="P19" s="50">
        <f t="shared" si="11"/>
        <v>20</v>
      </c>
      <c r="Q19" s="21">
        <v>10</v>
      </c>
      <c r="R19" s="21">
        <v>10</v>
      </c>
      <c r="S19" s="21">
        <v>10</v>
      </c>
      <c r="T19" s="21">
        <v>10</v>
      </c>
      <c r="U19" s="52">
        <f t="shared" si="10"/>
        <v>0.96666666666666667</v>
      </c>
      <c r="V19" s="34"/>
    </row>
    <row r="20" spans="1:22" ht="15.75" customHeight="1" x14ac:dyDescent="0.25">
      <c r="A20" s="21">
        <v>15</v>
      </c>
      <c r="B20" s="53" t="s">
        <v>109</v>
      </c>
      <c r="C20" s="53" t="s">
        <v>89</v>
      </c>
      <c r="D20" s="21">
        <v>2</v>
      </c>
      <c r="E20" s="21">
        <v>1</v>
      </c>
      <c r="F20" s="21">
        <v>1</v>
      </c>
      <c r="G20" s="50">
        <f t="shared" si="8"/>
        <v>10</v>
      </c>
      <c r="H20" s="21">
        <v>1</v>
      </c>
      <c r="I20" s="21">
        <v>1</v>
      </c>
      <c r="J20" s="50">
        <f t="shared" si="9"/>
        <v>5</v>
      </c>
      <c r="K20" s="21">
        <v>92</v>
      </c>
      <c r="L20" s="21">
        <v>92</v>
      </c>
      <c r="M20" s="21">
        <v>0</v>
      </c>
      <c r="N20" s="50">
        <f t="shared" si="2"/>
        <v>10</v>
      </c>
      <c r="O20" s="21">
        <v>2</v>
      </c>
      <c r="P20" s="50">
        <f t="shared" si="11"/>
        <v>20</v>
      </c>
      <c r="Q20" s="21">
        <v>10</v>
      </c>
      <c r="R20" s="21">
        <v>10</v>
      </c>
      <c r="S20" s="21">
        <v>10</v>
      </c>
      <c r="T20" s="21">
        <v>10</v>
      </c>
      <c r="U20" s="52">
        <f t="shared" si="10"/>
        <v>0.85</v>
      </c>
      <c r="V20" s="34"/>
    </row>
    <row r="21" spans="1:22" ht="15.75" customHeight="1" x14ac:dyDescent="0.25">
      <c r="A21" s="50">
        <v>16</v>
      </c>
      <c r="B21" s="53" t="s">
        <v>110</v>
      </c>
      <c r="C21" s="53" t="s">
        <v>89</v>
      </c>
      <c r="D21" s="21">
        <v>0</v>
      </c>
      <c r="E21" s="21">
        <v>0</v>
      </c>
      <c r="F21" s="21">
        <v>0</v>
      </c>
      <c r="G21" s="50" t="e">
        <f t="shared" si="8"/>
        <v>#DIV/0!</v>
      </c>
      <c r="H21" s="21">
        <v>0</v>
      </c>
      <c r="I21" s="21">
        <v>0</v>
      </c>
      <c r="J21" s="50" t="e">
        <f t="shared" si="9"/>
        <v>#DIV/0!</v>
      </c>
      <c r="K21" s="21">
        <v>335</v>
      </c>
      <c r="L21" s="21">
        <v>335</v>
      </c>
      <c r="M21" s="21">
        <v>0</v>
      </c>
      <c r="N21" s="50">
        <f t="shared" si="2"/>
        <v>10</v>
      </c>
      <c r="O21" s="21">
        <v>0</v>
      </c>
      <c r="P21" s="50" t="e">
        <f t="shared" si="11"/>
        <v>#DIV/0!</v>
      </c>
      <c r="Q21" s="21">
        <v>10</v>
      </c>
      <c r="R21" s="21">
        <v>10</v>
      </c>
      <c r="S21" s="21">
        <v>10</v>
      </c>
      <c r="T21" s="21">
        <v>10</v>
      </c>
      <c r="U21" s="52" t="e">
        <f t="shared" si="10"/>
        <v>#DIV/0!</v>
      </c>
      <c r="V21" s="34"/>
    </row>
    <row r="22" spans="1:22" ht="15.75" customHeight="1" x14ac:dyDescent="0.25">
      <c r="A22" s="50">
        <v>17</v>
      </c>
      <c r="B22" s="53" t="s">
        <v>111</v>
      </c>
      <c r="C22" s="53" t="s">
        <v>89</v>
      </c>
      <c r="D22" s="21">
        <v>22</v>
      </c>
      <c r="E22" s="21">
        <v>17</v>
      </c>
      <c r="F22" s="21">
        <v>5</v>
      </c>
      <c r="G22" s="50">
        <f t="shared" si="8"/>
        <v>15.454545454545453</v>
      </c>
      <c r="H22" s="21">
        <v>19</v>
      </c>
      <c r="I22" s="21">
        <v>3</v>
      </c>
      <c r="J22" s="50">
        <f t="shared" si="9"/>
        <v>8.6363636363636367</v>
      </c>
      <c r="K22" s="21">
        <v>0</v>
      </c>
      <c r="L22" s="21">
        <v>0</v>
      </c>
      <c r="M22" s="21">
        <v>0</v>
      </c>
      <c r="N22" s="50" t="e">
        <f t="shared" si="2"/>
        <v>#DIV/0!</v>
      </c>
      <c r="O22" s="21">
        <v>22</v>
      </c>
      <c r="P22" s="50">
        <f t="shared" si="11"/>
        <v>20</v>
      </c>
      <c r="Q22" s="21">
        <v>10</v>
      </c>
      <c r="R22" s="21">
        <v>10</v>
      </c>
      <c r="S22" s="21">
        <v>10</v>
      </c>
      <c r="T22" s="21">
        <v>10</v>
      </c>
      <c r="U22" s="52" t="e">
        <f t="shared" si="10"/>
        <v>#DIV/0!</v>
      </c>
      <c r="V22" s="34"/>
    </row>
    <row r="23" spans="1:22" ht="15.75" customHeight="1" x14ac:dyDescent="0.25">
      <c r="A23" s="21">
        <v>18</v>
      </c>
      <c r="B23" s="53" t="s">
        <v>112</v>
      </c>
      <c r="C23" s="53" t="s">
        <v>89</v>
      </c>
      <c r="D23" s="21">
        <v>58</v>
      </c>
      <c r="E23" s="21">
        <v>52</v>
      </c>
      <c r="F23" s="21">
        <v>6</v>
      </c>
      <c r="G23" s="50">
        <f t="shared" si="8"/>
        <v>17.931034482758619</v>
      </c>
      <c r="H23" s="21">
        <v>43</v>
      </c>
      <c r="I23" s="21">
        <v>15</v>
      </c>
      <c r="J23" s="50">
        <f t="shared" si="9"/>
        <v>7.4137931034482758</v>
      </c>
      <c r="K23" s="21">
        <v>46</v>
      </c>
      <c r="L23" s="21">
        <v>46</v>
      </c>
      <c r="M23" s="21">
        <v>0</v>
      </c>
      <c r="N23" s="50">
        <f t="shared" si="2"/>
        <v>10</v>
      </c>
      <c r="O23" s="21">
        <v>57</v>
      </c>
      <c r="P23" s="50">
        <f t="shared" si="11"/>
        <v>19.655172413793103</v>
      </c>
      <c r="Q23" s="21">
        <v>10</v>
      </c>
      <c r="R23" s="21">
        <v>10</v>
      </c>
      <c r="S23" s="21">
        <v>10</v>
      </c>
      <c r="T23" s="21">
        <v>10</v>
      </c>
      <c r="U23" s="52">
        <f t="shared" si="10"/>
        <v>0.95</v>
      </c>
      <c r="V23" s="34"/>
    </row>
    <row r="24" spans="1:22" ht="15.75" customHeight="1" x14ac:dyDescent="0.25">
      <c r="A24" s="50">
        <v>19</v>
      </c>
      <c r="B24" s="53" t="s">
        <v>113</v>
      </c>
      <c r="C24" s="53" t="s">
        <v>89</v>
      </c>
      <c r="D24" s="21">
        <v>0</v>
      </c>
      <c r="E24" s="21">
        <v>0</v>
      </c>
      <c r="F24" s="21">
        <v>0</v>
      </c>
      <c r="G24" s="50" t="e">
        <f t="shared" si="8"/>
        <v>#DIV/0!</v>
      </c>
      <c r="H24" s="21">
        <v>0</v>
      </c>
      <c r="I24" s="21">
        <v>0</v>
      </c>
      <c r="J24" s="50" t="e">
        <f t="shared" si="9"/>
        <v>#DIV/0!</v>
      </c>
      <c r="K24" s="21">
        <v>0</v>
      </c>
      <c r="L24" s="21">
        <v>0</v>
      </c>
      <c r="M24" s="21">
        <v>0</v>
      </c>
      <c r="N24" s="50" t="e">
        <f t="shared" si="2"/>
        <v>#DIV/0!</v>
      </c>
      <c r="O24" s="21">
        <v>0</v>
      </c>
      <c r="P24" s="50" t="e">
        <f t="shared" si="11"/>
        <v>#DIV/0!</v>
      </c>
      <c r="Q24" s="21">
        <v>10</v>
      </c>
      <c r="R24" s="21">
        <v>10</v>
      </c>
      <c r="S24" s="21">
        <v>10</v>
      </c>
      <c r="T24" s="21">
        <v>10</v>
      </c>
      <c r="U24" s="52" t="e">
        <f t="shared" si="10"/>
        <v>#DIV/0!</v>
      </c>
      <c r="V24" s="34"/>
    </row>
    <row r="25" spans="1:22" ht="15.75" customHeight="1" x14ac:dyDescent="0.25">
      <c r="A25" s="50">
        <v>20</v>
      </c>
      <c r="B25" s="53" t="s">
        <v>114</v>
      </c>
      <c r="C25" s="53" t="s">
        <v>89</v>
      </c>
      <c r="D25" s="21">
        <v>47</v>
      </c>
      <c r="E25" s="21">
        <v>41</v>
      </c>
      <c r="F25" s="21">
        <v>6</v>
      </c>
      <c r="G25" s="50">
        <f t="shared" si="8"/>
        <v>17.446808510638299</v>
      </c>
      <c r="H25" s="21">
        <v>44</v>
      </c>
      <c r="I25" s="21">
        <v>3</v>
      </c>
      <c r="J25" s="50">
        <f t="shared" si="9"/>
        <v>9.3617021276595747</v>
      </c>
      <c r="K25" s="21">
        <v>9</v>
      </c>
      <c r="L25" s="21">
        <v>9</v>
      </c>
      <c r="M25" s="21">
        <v>0</v>
      </c>
      <c r="N25" s="50">
        <f t="shared" si="2"/>
        <v>10</v>
      </c>
      <c r="O25" s="21">
        <v>45</v>
      </c>
      <c r="P25" s="50">
        <f t="shared" si="11"/>
        <v>19.148936170212767</v>
      </c>
      <c r="Q25" s="21">
        <v>10</v>
      </c>
      <c r="R25" s="21">
        <v>9</v>
      </c>
      <c r="S25" s="21">
        <v>10</v>
      </c>
      <c r="T25" s="21">
        <v>9</v>
      </c>
      <c r="U25" s="52">
        <f t="shared" si="10"/>
        <v>0.93957446808510636</v>
      </c>
      <c r="V25" s="34"/>
    </row>
    <row r="26" spans="1:22" ht="15.75" customHeight="1" x14ac:dyDescent="0.25">
      <c r="A26" s="21">
        <v>21</v>
      </c>
      <c r="B26" s="53" t="s">
        <v>115</v>
      </c>
      <c r="C26" s="53" t="s">
        <v>89</v>
      </c>
      <c r="D26" s="21">
        <v>25</v>
      </c>
      <c r="E26" s="21">
        <v>25</v>
      </c>
      <c r="F26" s="21">
        <v>0</v>
      </c>
      <c r="G26" s="50">
        <f t="shared" si="8"/>
        <v>20</v>
      </c>
      <c r="H26" s="21">
        <v>23</v>
      </c>
      <c r="I26" s="21">
        <v>2</v>
      </c>
      <c r="J26" s="50">
        <f t="shared" si="9"/>
        <v>9.2000000000000011</v>
      </c>
      <c r="K26" s="21">
        <v>78</v>
      </c>
      <c r="L26" s="21">
        <v>78</v>
      </c>
      <c r="M26" s="21">
        <v>0</v>
      </c>
      <c r="N26" s="50">
        <f t="shared" si="2"/>
        <v>10</v>
      </c>
      <c r="O26" s="21">
        <v>25</v>
      </c>
      <c r="P26" s="50">
        <f t="shared" si="11"/>
        <v>20</v>
      </c>
      <c r="Q26" s="21">
        <v>10</v>
      </c>
      <c r="R26" s="21">
        <v>8</v>
      </c>
      <c r="S26" s="21">
        <v>8</v>
      </c>
      <c r="T26" s="21">
        <v>10</v>
      </c>
      <c r="U26" s="52">
        <f t="shared" si="10"/>
        <v>0.95200000000000007</v>
      </c>
      <c r="V26" s="34"/>
    </row>
    <row r="27" spans="1:22" ht="15.75" customHeight="1" x14ac:dyDescent="0.25">
      <c r="A27" s="50">
        <v>22</v>
      </c>
      <c r="B27" s="53" t="s">
        <v>116</v>
      </c>
      <c r="C27" s="53" t="s">
        <v>89</v>
      </c>
      <c r="D27" s="21">
        <v>2</v>
      </c>
      <c r="E27" s="54">
        <v>2</v>
      </c>
      <c r="F27" s="54">
        <v>0</v>
      </c>
      <c r="G27" s="50">
        <f t="shared" si="8"/>
        <v>20</v>
      </c>
      <c r="H27" s="21">
        <v>1</v>
      </c>
      <c r="I27" s="54">
        <v>1</v>
      </c>
      <c r="J27" s="50">
        <f t="shared" si="9"/>
        <v>5</v>
      </c>
      <c r="K27" s="21">
        <v>236</v>
      </c>
      <c r="L27" s="21">
        <v>236</v>
      </c>
      <c r="M27" s="21">
        <v>0</v>
      </c>
      <c r="N27" s="50">
        <f t="shared" si="2"/>
        <v>10</v>
      </c>
      <c r="O27" s="21">
        <v>2</v>
      </c>
      <c r="P27" s="50">
        <f t="shared" si="11"/>
        <v>20</v>
      </c>
      <c r="Q27" s="21">
        <v>9</v>
      </c>
      <c r="R27" s="21">
        <v>9</v>
      </c>
      <c r="S27" s="21">
        <v>10</v>
      </c>
      <c r="T27" s="21">
        <v>10</v>
      </c>
      <c r="U27" s="52">
        <f t="shared" si="10"/>
        <v>0.93</v>
      </c>
      <c r="V27" s="34"/>
    </row>
    <row r="28" spans="1:22" ht="15.75" customHeight="1" x14ac:dyDescent="0.25">
      <c r="A28" s="50">
        <v>23</v>
      </c>
      <c r="B28" s="53" t="s">
        <v>117</v>
      </c>
      <c r="C28" s="53" t="s">
        <v>89</v>
      </c>
      <c r="D28" s="21">
        <v>16</v>
      </c>
      <c r="E28" s="21">
        <v>15</v>
      </c>
      <c r="F28" s="21">
        <v>1</v>
      </c>
      <c r="G28" s="50">
        <f t="shared" si="8"/>
        <v>18.75</v>
      </c>
      <c r="H28" s="21">
        <v>14</v>
      </c>
      <c r="I28" s="21">
        <v>2</v>
      </c>
      <c r="J28" s="50">
        <f t="shared" si="9"/>
        <v>8.75</v>
      </c>
      <c r="K28" s="21">
        <v>0</v>
      </c>
      <c r="L28" s="21">
        <v>0</v>
      </c>
      <c r="M28" s="21">
        <v>0</v>
      </c>
      <c r="N28" s="50" t="e">
        <f t="shared" si="2"/>
        <v>#DIV/0!</v>
      </c>
      <c r="O28" s="21">
        <v>16</v>
      </c>
      <c r="P28" s="50">
        <f t="shared" si="11"/>
        <v>20</v>
      </c>
      <c r="Q28" s="21">
        <v>9</v>
      </c>
      <c r="R28" s="21">
        <v>9</v>
      </c>
      <c r="S28" s="21">
        <v>10</v>
      </c>
      <c r="T28" s="21">
        <v>9</v>
      </c>
      <c r="U28" s="52" t="e">
        <f t="shared" si="10"/>
        <v>#DIV/0!</v>
      </c>
      <c r="V28" s="34"/>
    </row>
    <row r="29" spans="1:22" ht="15.75" customHeight="1" x14ac:dyDescent="0.25">
      <c r="A29" s="21">
        <v>24</v>
      </c>
      <c r="B29" s="53" t="s">
        <v>118</v>
      </c>
      <c r="C29" s="53" t="s">
        <v>89</v>
      </c>
      <c r="D29" s="21">
        <v>7</v>
      </c>
      <c r="E29" s="21">
        <v>4</v>
      </c>
      <c r="F29" s="21">
        <v>3</v>
      </c>
      <c r="G29" s="50">
        <f t="shared" si="8"/>
        <v>11.428571428571427</v>
      </c>
      <c r="H29" s="21">
        <v>7</v>
      </c>
      <c r="I29" s="21">
        <v>0</v>
      </c>
      <c r="J29" s="50">
        <f t="shared" si="9"/>
        <v>10</v>
      </c>
      <c r="K29" s="55">
        <v>161</v>
      </c>
      <c r="L29" s="55">
        <v>161</v>
      </c>
      <c r="M29" s="21">
        <v>0</v>
      </c>
      <c r="N29" s="50">
        <f t="shared" si="2"/>
        <v>10</v>
      </c>
      <c r="O29" s="21">
        <v>7</v>
      </c>
      <c r="P29" s="50">
        <f t="shared" si="11"/>
        <v>20</v>
      </c>
      <c r="Q29" s="21">
        <v>10</v>
      </c>
      <c r="R29" s="21">
        <v>9</v>
      </c>
      <c r="S29" s="21">
        <v>8</v>
      </c>
      <c r="T29" s="21">
        <v>7</v>
      </c>
      <c r="U29" s="52">
        <f t="shared" si="10"/>
        <v>0.85428571428571431</v>
      </c>
      <c r="V29" s="34"/>
    </row>
    <row r="30" spans="1:22" ht="15.75" customHeight="1" x14ac:dyDescent="0.25">
      <c r="A30" s="50">
        <v>25</v>
      </c>
      <c r="B30" s="53" t="s">
        <v>119</v>
      </c>
      <c r="C30" s="53" t="s">
        <v>89</v>
      </c>
      <c r="D30" s="21">
        <v>43</v>
      </c>
      <c r="E30" s="21">
        <v>37</v>
      </c>
      <c r="F30" s="21">
        <v>6</v>
      </c>
      <c r="G30" s="50">
        <f t="shared" si="8"/>
        <v>17.209302325581394</v>
      </c>
      <c r="H30" s="21">
        <v>43</v>
      </c>
      <c r="I30" s="21">
        <v>0</v>
      </c>
      <c r="J30" s="50">
        <f t="shared" si="9"/>
        <v>10</v>
      </c>
      <c r="K30" s="21">
        <v>59</v>
      </c>
      <c r="L30" s="21">
        <v>59</v>
      </c>
      <c r="M30" s="21">
        <v>0</v>
      </c>
      <c r="N30" s="50">
        <f t="shared" si="2"/>
        <v>10</v>
      </c>
      <c r="O30" s="21">
        <v>41</v>
      </c>
      <c r="P30" s="50">
        <f t="shared" si="11"/>
        <v>19.069767441860467</v>
      </c>
      <c r="Q30" s="21">
        <v>10</v>
      </c>
      <c r="R30" s="21">
        <v>9</v>
      </c>
      <c r="S30" s="21">
        <v>10</v>
      </c>
      <c r="T30" s="21">
        <v>9</v>
      </c>
      <c r="U30" s="52">
        <f t="shared" si="10"/>
        <v>0.94279069767441859</v>
      </c>
      <c r="V30" s="34"/>
    </row>
    <row r="31" spans="1:22" ht="15.75" customHeight="1" x14ac:dyDescent="0.25">
      <c r="A31" s="50">
        <v>26</v>
      </c>
      <c r="B31" s="53" t="s">
        <v>120</v>
      </c>
      <c r="C31" s="53" t="s">
        <v>89</v>
      </c>
      <c r="D31" s="21">
        <v>21</v>
      </c>
      <c r="E31" s="21">
        <v>19</v>
      </c>
      <c r="F31" s="21">
        <v>2</v>
      </c>
      <c r="G31" s="50">
        <f t="shared" si="8"/>
        <v>18.095238095238095</v>
      </c>
      <c r="H31" s="21">
        <v>19</v>
      </c>
      <c r="I31" s="21">
        <v>2</v>
      </c>
      <c r="J31" s="50">
        <f t="shared" si="9"/>
        <v>9.0476190476190474</v>
      </c>
      <c r="K31" s="21">
        <v>71</v>
      </c>
      <c r="L31" s="21">
        <v>71</v>
      </c>
      <c r="M31" s="21">
        <v>0</v>
      </c>
      <c r="N31" s="50">
        <f t="shared" si="2"/>
        <v>10</v>
      </c>
      <c r="O31" s="21">
        <v>21</v>
      </c>
      <c r="P31" s="50">
        <f t="shared" si="11"/>
        <v>20</v>
      </c>
      <c r="Q31" s="21">
        <v>10</v>
      </c>
      <c r="R31" s="21">
        <v>9</v>
      </c>
      <c r="S31" s="21">
        <v>10</v>
      </c>
      <c r="T31" s="21">
        <v>10</v>
      </c>
      <c r="U31" s="52">
        <f t="shared" si="10"/>
        <v>0.96142857142857141</v>
      </c>
      <c r="V31" s="34"/>
    </row>
    <row r="32" spans="1:22" ht="15.75" customHeight="1" x14ac:dyDescent="0.25">
      <c r="A32" s="21">
        <v>27</v>
      </c>
      <c r="B32" s="53" t="s">
        <v>121</v>
      </c>
      <c r="C32" s="53" t="s">
        <v>89</v>
      </c>
      <c r="D32" s="21">
        <v>13</v>
      </c>
      <c r="E32" s="21">
        <v>10</v>
      </c>
      <c r="F32" s="21">
        <v>3</v>
      </c>
      <c r="G32" s="50">
        <f t="shared" si="8"/>
        <v>15.384615384615385</v>
      </c>
      <c r="H32" s="21">
        <v>12</v>
      </c>
      <c r="I32" s="21">
        <v>1</v>
      </c>
      <c r="J32" s="50">
        <f t="shared" si="9"/>
        <v>9.2307692307692317</v>
      </c>
      <c r="K32" s="21">
        <v>126</v>
      </c>
      <c r="L32" s="21">
        <v>126</v>
      </c>
      <c r="M32" s="21">
        <v>0</v>
      </c>
      <c r="N32" s="50">
        <f t="shared" si="2"/>
        <v>10</v>
      </c>
      <c r="O32" s="21">
        <v>13</v>
      </c>
      <c r="P32" s="50">
        <f t="shared" si="11"/>
        <v>20</v>
      </c>
      <c r="Q32" s="21">
        <v>9</v>
      </c>
      <c r="R32" s="21">
        <v>8</v>
      </c>
      <c r="S32" s="21">
        <v>8</v>
      </c>
      <c r="T32" s="21">
        <v>7</v>
      </c>
      <c r="U32" s="52">
        <f t="shared" si="10"/>
        <v>0.86615384615384616</v>
      </c>
      <c r="V32" s="34"/>
    </row>
    <row r="33" spans="1:22" ht="15.75" customHeight="1" x14ac:dyDescent="0.25">
      <c r="A33" s="50">
        <v>28</v>
      </c>
      <c r="B33" s="53" t="s">
        <v>122</v>
      </c>
      <c r="C33" s="53" t="s">
        <v>89</v>
      </c>
      <c r="D33" s="21">
        <v>23</v>
      </c>
      <c r="E33" s="21">
        <v>10</v>
      </c>
      <c r="F33" s="21">
        <v>13</v>
      </c>
      <c r="G33" s="50">
        <f t="shared" si="8"/>
        <v>8.695652173913043</v>
      </c>
      <c r="H33" s="21">
        <v>21</v>
      </c>
      <c r="I33" s="21">
        <v>1</v>
      </c>
      <c r="J33" s="50">
        <f t="shared" si="9"/>
        <v>9.1304347826086953</v>
      </c>
      <c r="K33" s="21">
        <v>147</v>
      </c>
      <c r="L33" s="21">
        <v>147</v>
      </c>
      <c r="M33" s="21">
        <v>0</v>
      </c>
      <c r="N33" s="50">
        <f t="shared" si="2"/>
        <v>10</v>
      </c>
      <c r="O33" s="21">
        <v>22</v>
      </c>
      <c r="P33" s="50">
        <f t="shared" si="11"/>
        <v>19.130434782608695</v>
      </c>
      <c r="Q33" s="21">
        <v>10</v>
      </c>
      <c r="R33" s="21">
        <v>9</v>
      </c>
      <c r="S33" s="21">
        <v>10</v>
      </c>
      <c r="T33" s="21">
        <v>9</v>
      </c>
      <c r="U33" s="52">
        <f t="shared" si="10"/>
        <v>0.84956521739130442</v>
      </c>
      <c r="V33" s="34"/>
    </row>
    <row r="34" spans="1:22" ht="15.75" customHeight="1" x14ac:dyDescent="0.25">
      <c r="A34" s="50">
        <v>29</v>
      </c>
      <c r="B34" s="53" t="s">
        <v>123</v>
      </c>
      <c r="C34" s="53" t="s">
        <v>89</v>
      </c>
      <c r="D34" s="21">
        <v>15</v>
      </c>
      <c r="E34" s="21">
        <v>15</v>
      </c>
      <c r="F34" s="21">
        <v>0</v>
      </c>
      <c r="G34" s="50">
        <f t="shared" si="8"/>
        <v>20</v>
      </c>
      <c r="H34" s="21">
        <v>11</v>
      </c>
      <c r="I34" s="21">
        <v>4</v>
      </c>
      <c r="J34" s="50">
        <f t="shared" si="9"/>
        <v>7.333333333333333</v>
      </c>
      <c r="K34" s="21">
        <v>105</v>
      </c>
      <c r="L34" s="21">
        <v>105</v>
      </c>
      <c r="M34" s="21">
        <v>0</v>
      </c>
      <c r="N34" s="50">
        <f t="shared" si="2"/>
        <v>10</v>
      </c>
      <c r="O34" s="21">
        <v>15</v>
      </c>
      <c r="P34" s="50">
        <f t="shared" si="11"/>
        <v>20</v>
      </c>
      <c r="Q34" s="21">
        <v>9</v>
      </c>
      <c r="R34" s="21">
        <v>10</v>
      </c>
      <c r="S34" s="21">
        <v>9</v>
      </c>
      <c r="T34" s="21">
        <v>10</v>
      </c>
      <c r="U34" s="52">
        <f t="shared" si="10"/>
        <v>0.95333333333333325</v>
      </c>
      <c r="V34" s="34"/>
    </row>
    <row r="35" spans="1:22" ht="15.75" customHeight="1" x14ac:dyDescent="0.25">
      <c r="A35" s="21">
        <v>30</v>
      </c>
      <c r="B35" s="53" t="s">
        <v>124</v>
      </c>
      <c r="C35" s="53" t="s">
        <v>89</v>
      </c>
      <c r="D35" s="21">
        <v>37</v>
      </c>
      <c r="E35" s="21">
        <v>32</v>
      </c>
      <c r="F35" s="21">
        <v>5</v>
      </c>
      <c r="G35" s="50">
        <f t="shared" si="8"/>
        <v>17.297297297297298</v>
      </c>
      <c r="H35" s="21">
        <v>32</v>
      </c>
      <c r="I35" s="21">
        <v>5</v>
      </c>
      <c r="J35" s="50">
        <f t="shared" si="9"/>
        <v>8.6486486486486491</v>
      </c>
      <c r="K35" s="21">
        <v>22</v>
      </c>
      <c r="L35" s="21">
        <v>22</v>
      </c>
      <c r="M35" s="21">
        <v>0</v>
      </c>
      <c r="N35" s="50">
        <f t="shared" si="2"/>
        <v>10</v>
      </c>
      <c r="O35" s="21">
        <v>37</v>
      </c>
      <c r="P35" s="50">
        <f t="shared" si="11"/>
        <v>20</v>
      </c>
      <c r="Q35" s="21">
        <v>10</v>
      </c>
      <c r="R35" s="21">
        <v>9</v>
      </c>
      <c r="S35" s="54">
        <v>10</v>
      </c>
      <c r="T35" s="21">
        <v>9</v>
      </c>
      <c r="U35" s="52">
        <f t="shared" si="10"/>
        <v>0.93945945945945952</v>
      </c>
      <c r="V35" s="34"/>
    </row>
    <row r="36" spans="1:22" ht="15.75" customHeight="1" x14ac:dyDescent="0.25">
      <c r="A36" s="50">
        <v>31</v>
      </c>
      <c r="B36" s="53" t="s">
        <v>125</v>
      </c>
      <c r="C36" s="53" t="s">
        <v>126</v>
      </c>
      <c r="D36" s="21">
        <v>42</v>
      </c>
      <c r="E36" s="21">
        <v>40</v>
      </c>
      <c r="F36" s="21">
        <v>2</v>
      </c>
      <c r="G36" s="50">
        <f t="shared" si="8"/>
        <v>19.047619047619047</v>
      </c>
      <c r="H36" s="21">
        <v>40</v>
      </c>
      <c r="I36" s="21">
        <v>2</v>
      </c>
      <c r="J36" s="50">
        <f t="shared" si="9"/>
        <v>9.5238095238095237</v>
      </c>
      <c r="K36" s="21">
        <v>362</v>
      </c>
      <c r="L36" s="21">
        <v>362</v>
      </c>
      <c r="M36" s="21">
        <v>0</v>
      </c>
      <c r="N36" s="50">
        <f t="shared" si="2"/>
        <v>10</v>
      </c>
      <c r="O36" s="21">
        <v>42</v>
      </c>
      <c r="P36" s="50">
        <f t="shared" si="11"/>
        <v>20</v>
      </c>
      <c r="Q36" s="21">
        <v>9</v>
      </c>
      <c r="R36" s="21">
        <v>9</v>
      </c>
      <c r="S36" s="21">
        <v>9</v>
      </c>
      <c r="T36" s="21">
        <v>9</v>
      </c>
      <c r="U36" s="52">
        <f t="shared" si="10"/>
        <v>0.94571428571428573</v>
      </c>
      <c r="V36" s="34"/>
    </row>
    <row r="37" spans="1:22" ht="15.75" customHeight="1" x14ac:dyDescent="0.25">
      <c r="A37" s="50">
        <v>32</v>
      </c>
      <c r="B37" s="53" t="s">
        <v>127</v>
      </c>
      <c r="C37" s="53" t="s">
        <v>126</v>
      </c>
      <c r="D37" s="21">
        <v>41</v>
      </c>
      <c r="E37" s="21">
        <v>38</v>
      </c>
      <c r="F37" s="21">
        <v>3</v>
      </c>
      <c r="G37" s="50">
        <f t="shared" si="8"/>
        <v>18.536585365853661</v>
      </c>
      <c r="H37" s="21">
        <v>37</v>
      </c>
      <c r="I37" s="21">
        <v>4</v>
      </c>
      <c r="J37" s="50">
        <f t="shared" si="9"/>
        <v>9.0243902439024399</v>
      </c>
      <c r="K37" s="21">
        <v>289</v>
      </c>
      <c r="L37" s="21">
        <v>289</v>
      </c>
      <c r="M37" s="21">
        <v>0</v>
      </c>
      <c r="N37" s="50">
        <f t="shared" si="2"/>
        <v>10</v>
      </c>
      <c r="O37" s="21">
        <v>38</v>
      </c>
      <c r="P37" s="50">
        <f t="shared" si="11"/>
        <v>18.536585365853661</v>
      </c>
      <c r="Q37" s="21">
        <v>7</v>
      </c>
      <c r="R37" s="21">
        <v>7</v>
      </c>
      <c r="S37" s="21">
        <v>7</v>
      </c>
      <c r="T37" s="21">
        <v>7</v>
      </c>
      <c r="U37" s="52">
        <f t="shared" si="10"/>
        <v>0.84097560975609753</v>
      </c>
      <c r="V37" s="34"/>
    </row>
    <row r="38" spans="1:22" ht="15.75" customHeight="1" x14ac:dyDescent="0.25">
      <c r="A38" s="21">
        <v>33</v>
      </c>
      <c r="B38" s="53" t="s">
        <v>128</v>
      </c>
      <c r="C38" s="53" t="s">
        <v>129</v>
      </c>
      <c r="D38" s="21">
        <v>53</v>
      </c>
      <c r="E38" s="21">
        <v>27</v>
      </c>
      <c r="F38" s="21">
        <v>26</v>
      </c>
      <c r="G38" s="50">
        <f t="shared" si="8"/>
        <v>10.188679245283019</v>
      </c>
      <c r="H38" s="21">
        <v>26</v>
      </c>
      <c r="I38" s="21">
        <v>24</v>
      </c>
      <c r="J38" s="50">
        <f t="shared" si="9"/>
        <v>4.9056603773584904</v>
      </c>
      <c r="K38" s="21">
        <v>32</v>
      </c>
      <c r="L38" s="21"/>
      <c r="M38" s="21"/>
      <c r="N38" s="50">
        <f t="shared" si="2"/>
        <v>0</v>
      </c>
      <c r="O38" s="21"/>
      <c r="P38" s="50">
        <f t="shared" si="11"/>
        <v>0</v>
      </c>
      <c r="Q38" s="21"/>
      <c r="R38" s="21"/>
      <c r="S38" s="21"/>
      <c r="T38" s="21"/>
      <c r="U38" s="52">
        <f t="shared" si="10"/>
        <v>0.15094339622641509</v>
      </c>
      <c r="V38" s="34"/>
    </row>
    <row r="39" spans="1:22" ht="15.75" customHeight="1" x14ac:dyDescent="0.25">
      <c r="A39" s="29">
        <v>34</v>
      </c>
      <c r="B39" s="29" t="s">
        <v>130</v>
      </c>
      <c r="C39" s="29" t="s">
        <v>104</v>
      </c>
      <c r="D39" s="29">
        <v>25</v>
      </c>
      <c r="G39" s="50">
        <f t="shared" si="8"/>
        <v>0</v>
      </c>
      <c r="H39" s="29">
        <v>12</v>
      </c>
      <c r="I39" s="29">
        <v>2</v>
      </c>
      <c r="K39" s="29">
        <v>35</v>
      </c>
      <c r="L39" s="29">
        <v>35</v>
      </c>
      <c r="M39" s="29">
        <v>0</v>
      </c>
      <c r="N39" s="50">
        <f t="shared" si="2"/>
        <v>10</v>
      </c>
      <c r="O39" s="29">
        <v>14</v>
      </c>
      <c r="P39" s="50">
        <f t="shared" si="11"/>
        <v>11.200000000000001</v>
      </c>
      <c r="Q39" s="29">
        <v>10</v>
      </c>
      <c r="R39" s="29">
        <v>10</v>
      </c>
      <c r="S39" s="29">
        <v>10</v>
      </c>
      <c r="T39" s="29">
        <v>10</v>
      </c>
      <c r="U39" s="52">
        <f t="shared" si="10"/>
        <v>0.61199999999999999</v>
      </c>
    </row>
    <row r="40" spans="1:22" ht="15.75" customHeight="1" x14ac:dyDescent="0.25">
      <c r="A40" s="29">
        <v>35</v>
      </c>
      <c r="B40" s="29" t="s">
        <v>131</v>
      </c>
      <c r="C40" s="29" t="s">
        <v>104</v>
      </c>
      <c r="D40" s="29">
        <v>23</v>
      </c>
      <c r="G40" s="50">
        <f t="shared" si="8"/>
        <v>0</v>
      </c>
      <c r="H40" s="29">
        <v>15</v>
      </c>
      <c r="I40" s="29">
        <v>1</v>
      </c>
      <c r="K40" s="29">
        <v>23</v>
      </c>
      <c r="L40" s="29">
        <v>23</v>
      </c>
      <c r="M40" s="29">
        <v>0</v>
      </c>
      <c r="N40" s="50">
        <f t="shared" si="2"/>
        <v>10</v>
      </c>
      <c r="O40" s="29">
        <v>16</v>
      </c>
      <c r="P40" s="50">
        <f t="shared" si="11"/>
        <v>13.913043478260869</v>
      </c>
      <c r="Q40" s="29">
        <v>10</v>
      </c>
      <c r="R40" s="29">
        <v>10</v>
      </c>
      <c r="S40" s="29">
        <v>10</v>
      </c>
      <c r="T40" s="29">
        <v>10</v>
      </c>
      <c r="U40" s="52">
        <f t="shared" si="10"/>
        <v>0.63913043478260867</v>
      </c>
    </row>
    <row r="41" spans="1:22" ht="15.75" customHeight="1" x14ac:dyDescent="0.25">
      <c r="A41" s="21">
        <v>36</v>
      </c>
      <c r="B41" s="53" t="s">
        <v>132</v>
      </c>
      <c r="C41" s="29" t="s">
        <v>104</v>
      </c>
      <c r="D41" s="21">
        <v>82</v>
      </c>
      <c r="E41" s="21">
        <v>71</v>
      </c>
      <c r="F41" s="21">
        <v>11</v>
      </c>
      <c r="G41" s="50">
        <f t="shared" si="8"/>
        <v>17.317073170731707</v>
      </c>
      <c r="H41" s="21">
        <v>70</v>
      </c>
      <c r="I41" s="21">
        <v>12</v>
      </c>
      <c r="J41" s="50">
        <f t="shared" ref="J41:J65" si="12">H41/D41*10</f>
        <v>8.536585365853659</v>
      </c>
      <c r="K41" s="21">
        <v>33</v>
      </c>
      <c r="L41" s="21">
        <v>33</v>
      </c>
      <c r="M41" s="21">
        <v>0</v>
      </c>
      <c r="N41" s="50">
        <f t="shared" si="2"/>
        <v>10</v>
      </c>
      <c r="O41" s="21">
        <v>28</v>
      </c>
      <c r="P41" s="50">
        <f t="shared" si="11"/>
        <v>6.8292682926829276</v>
      </c>
      <c r="Q41" s="21">
        <v>10</v>
      </c>
      <c r="R41" s="21">
        <v>10</v>
      </c>
      <c r="S41" s="21">
        <v>10</v>
      </c>
      <c r="T41" s="21">
        <v>10</v>
      </c>
      <c r="U41" s="52">
        <f t="shared" si="10"/>
        <v>0.826829268292683</v>
      </c>
      <c r="V41" s="34"/>
    </row>
    <row r="42" spans="1:22" ht="15.75" customHeight="1" x14ac:dyDescent="0.25">
      <c r="A42" s="50">
        <v>37</v>
      </c>
      <c r="B42" s="53" t="s">
        <v>133</v>
      </c>
      <c r="C42" s="29" t="s">
        <v>104</v>
      </c>
      <c r="D42" s="21">
        <v>18</v>
      </c>
      <c r="E42" s="21">
        <v>16</v>
      </c>
      <c r="F42" s="21">
        <v>2</v>
      </c>
      <c r="G42" s="50">
        <f t="shared" si="8"/>
        <v>17.777777777777779</v>
      </c>
      <c r="H42" s="21">
        <v>16</v>
      </c>
      <c r="I42" s="21">
        <v>2</v>
      </c>
      <c r="J42" s="50">
        <f t="shared" si="12"/>
        <v>8.8888888888888893</v>
      </c>
      <c r="K42" s="21">
        <v>82</v>
      </c>
      <c r="L42" s="21">
        <v>82</v>
      </c>
      <c r="M42" s="21">
        <v>0</v>
      </c>
      <c r="N42" s="50">
        <f t="shared" si="2"/>
        <v>10</v>
      </c>
      <c r="O42" s="21">
        <v>11</v>
      </c>
      <c r="P42" s="50">
        <f t="shared" si="11"/>
        <v>12.222222222222223</v>
      </c>
      <c r="Q42" s="21">
        <v>10</v>
      </c>
      <c r="R42" s="21">
        <v>10</v>
      </c>
      <c r="S42" s="21">
        <v>10</v>
      </c>
      <c r="T42" s="21">
        <v>8</v>
      </c>
      <c r="U42" s="52">
        <f t="shared" si="10"/>
        <v>0.86888888888888882</v>
      </c>
      <c r="V42" s="34"/>
    </row>
    <row r="43" spans="1:22" ht="15.75" customHeight="1" x14ac:dyDescent="0.25">
      <c r="A43" s="50">
        <v>38</v>
      </c>
      <c r="B43" s="53" t="s">
        <v>134</v>
      </c>
      <c r="C43" s="29" t="s">
        <v>104</v>
      </c>
      <c r="D43" s="21">
        <v>24</v>
      </c>
      <c r="E43" s="21">
        <v>24</v>
      </c>
      <c r="F43" s="21">
        <v>0</v>
      </c>
      <c r="G43" s="50">
        <f t="shared" si="8"/>
        <v>20</v>
      </c>
      <c r="H43" s="21">
        <v>15</v>
      </c>
      <c r="I43" s="21">
        <v>3</v>
      </c>
      <c r="J43" s="50">
        <f t="shared" si="12"/>
        <v>6.25</v>
      </c>
      <c r="K43" s="21">
        <v>65</v>
      </c>
      <c r="L43" s="21">
        <v>65</v>
      </c>
      <c r="M43" s="21">
        <v>0</v>
      </c>
      <c r="N43" s="50">
        <f t="shared" si="2"/>
        <v>10</v>
      </c>
      <c r="O43" s="21">
        <v>18</v>
      </c>
      <c r="P43" s="50">
        <f t="shared" si="11"/>
        <v>15</v>
      </c>
      <c r="Q43" s="21">
        <v>10</v>
      </c>
      <c r="R43" s="21">
        <v>10</v>
      </c>
      <c r="S43" s="21">
        <v>10</v>
      </c>
      <c r="T43" s="21">
        <v>10</v>
      </c>
      <c r="U43" s="52">
        <f t="shared" si="10"/>
        <v>0.91249999999999998</v>
      </c>
      <c r="V43" s="34"/>
    </row>
    <row r="44" spans="1:22" ht="15.75" customHeight="1" x14ac:dyDescent="0.25">
      <c r="A44" s="21">
        <v>39</v>
      </c>
      <c r="B44" s="53" t="s">
        <v>135</v>
      </c>
      <c r="C44" s="53" t="s">
        <v>136</v>
      </c>
      <c r="D44" s="21">
        <v>7</v>
      </c>
      <c r="E44" s="21">
        <v>7</v>
      </c>
      <c r="F44" s="21">
        <v>0</v>
      </c>
      <c r="G44" s="50">
        <f t="shared" si="8"/>
        <v>20</v>
      </c>
      <c r="H44" s="21">
        <v>0</v>
      </c>
      <c r="I44" s="21">
        <v>7</v>
      </c>
      <c r="J44" s="50">
        <f t="shared" si="12"/>
        <v>0</v>
      </c>
      <c r="K44" s="21"/>
      <c r="L44" s="21"/>
      <c r="M44" s="21"/>
      <c r="N44" s="50" t="e">
        <f t="shared" si="2"/>
        <v>#DIV/0!</v>
      </c>
      <c r="O44" s="21"/>
      <c r="P44" s="50">
        <f t="shared" si="11"/>
        <v>0</v>
      </c>
      <c r="Q44" s="21">
        <v>10</v>
      </c>
      <c r="R44" s="21">
        <v>10</v>
      </c>
      <c r="S44" s="21">
        <v>10</v>
      </c>
      <c r="T44" s="21">
        <v>10</v>
      </c>
      <c r="U44" s="52" t="e">
        <f t="shared" si="10"/>
        <v>#DIV/0!</v>
      </c>
      <c r="V44" s="34"/>
    </row>
    <row r="45" spans="1:22" ht="15.75" customHeight="1" x14ac:dyDescent="0.25">
      <c r="A45" s="50">
        <v>40</v>
      </c>
      <c r="B45" s="53" t="s">
        <v>137</v>
      </c>
      <c r="C45" s="53" t="s">
        <v>136</v>
      </c>
      <c r="D45" s="21">
        <v>8</v>
      </c>
      <c r="E45" s="21">
        <v>8</v>
      </c>
      <c r="F45" s="21">
        <v>0</v>
      </c>
      <c r="G45" s="50">
        <f t="shared" si="8"/>
        <v>20</v>
      </c>
      <c r="H45" s="21">
        <v>0</v>
      </c>
      <c r="I45" s="21">
        <v>8</v>
      </c>
      <c r="J45" s="50">
        <f t="shared" si="12"/>
        <v>0</v>
      </c>
      <c r="K45" s="21"/>
      <c r="L45" s="21"/>
      <c r="M45" s="21"/>
      <c r="N45" s="50" t="e">
        <f t="shared" si="2"/>
        <v>#DIV/0!</v>
      </c>
      <c r="O45" s="21"/>
      <c r="P45" s="50">
        <f t="shared" si="11"/>
        <v>0</v>
      </c>
      <c r="Q45" s="21"/>
      <c r="R45" s="21"/>
      <c r="S45" s="21"/>
      <c r="T45" s="21"/>
      <c r="U45" s="52" t="e">
        <f t="shared" si="10"/>
        <v>#DIV/0!</v>
      </c>
      <c r="V45" s="34"/>
    </row>
    <row r="46" spans="1:22" ht="15.75" customHeight="1" x14ac:dyDescent="0.25">
      <c r="A46" s="50">
        <v>41</v>
      </c>
      <c r="B46" s="53" t="s">
        <v>138</v>
      </c>
      <c r="C46" s="53" t="s">
        <v>136</v>
      </c>
      <c r="D46" s="21">
        <v>4</v>
      </c>
      <c r="E46" s="21">
        <v>4</v>
      </c>
      <c r="F46" s="21">
        <v>0</v>
      </c>
      <c r="G46" s="50">
        <f t="shared" si="8"/>
        <v>20</v>
      </c>
      <c r="H46" s="21">
        <v>0</v>
      </c>
      <c r="I46" s="21">
        <v>4</v>
      </c>
      <c r="J46" s="50">
        <f t="shared" si="12"/>
        <v>0</v>
      </c>
      <c r="K46" s="21"/>
      <c r="L46" s="21"/>
      <c r="M46" s="21"/>
      <c r="N46" s="50" t="e">
        <f t="shared" si="2"/>
        <v>#DIV/0!</v>
      </c>
      <c r="O46" s="21"/>
      <c r="P46" s="50">
        <f t="shared" si="11"/>
        <v>0</v>
      </c>
      <c r="Q46" s="21"/>
      <c r="R46" s="21"/>
      <c r="S46" s="21"/>
      <c r="T46" s="21"/>
      <c r="U46" s="52" t="e">
        <f t="shared" si="10"/>
        <v>#DIV/0!</v>
      </c>
      <c r="V46" s="34"/>
    </row>
    <row r="47" spans="1:22" ht="15.75" customHeight="1" x14ac:dyDescent="0.25">
      <c r="A47" s="21">
        <v>42</v>
      </c>
      <c r="B47" s="53" t="s">
        <v>103</v>
      </c>
      <c r="C47" s="53" t="s">
        <v>139</v>
      </c>
      <c r="D47" s="21">
        <v>35</v>
      </c>
      <c r="E47" s="21"/>
      <c r="F47" s="21"/>
      <c r="G47" s="50">
        <f t="shared" si="8"/>
        <v>0</v>
      </c>
      <c r="H47" s="21"/>
      <c r="I47" s="21"/>
      <c r="J47" s="50">
        <f t="shared" si="12"/>
        <v>0</v>
      </c>
      <c r="K47" s="21"/>
      <c r="L47" s="21"/>
      <c r="M47" s="21"/>
      <c r="N47" s="50" t="e">
        <f t="shared" si="2"/>
        <v>#DIV/0!</v>
      </c>
      <c r="O47" s="21"/>
      <c r="P47" s="50">
        <f t="shared" si="11"/>
        <v>0</v>
      </c>
      <c r="Q47" s="21"/>
      <c r="R47" s="21"/>
      <c r="S47" s="21"/>
      <c r="T47" s="21"/>
      <c r="U47" s="52" t="e">
        <f t="shared" si="10"/>
        <v>#DIV/0!</v>
      </c>
      <c r="V47" s="34"/>
    </row>
    <row r="48" spans="1:22" ht="15.75" customHeight="1" x14ac:dyDescent="0.25">
      <c r="A48" s="50">
        <v>43</v>
      </c>
      <c r="B48" s="53" t="s">
        <v>107</v>
      </c>
      <c r="C48" s="53" t="s">
        <v>104</v>
      </c>
      <c r="D48" s="21">
        <v>29</v>
      </c>
      <c r="E48" s="21">
        <v>24</v>
      </c>
      <c r="F48" s="21">
        <v>5</v>
      </c>
      <c r="G48" s="50">
        <f t="shared" si="8"/>
        <v>16.551724137931036</v>
      </c>
      <c r="H48" s="21">
        <v>27</v>
      </c>
      <c r="I48" s="21">
        <v>2</v>
      </c>
      <c r="J48" s="50">
        <f t="shared" si="12"/>
        <v>9.3103448275862064</v>
      </c>
      <c r="K48" s="21"/>
      <c r="L48" s="21"/>
      <c r="M48" s="21"/>
      <c r="N48" s="50" t="e">
        <f t="shared" si="2"/>
        <v>#DIV/0!</v>
      </c>
      <c r="O48" s="21"/>
      <c r="P48" s="50">
        <f t="shared" si="11"/>
        <v>0</v>
      </c>
      <c r="Q48" s="21"/>
      <c r="R48" s="21"/>
      <c r="S48" s="21"/>
      <c r="T48" s="21"/>
      <c r="U48" s="52" t="e">
        <f t="shared" si="10"/>
        <v>#DIV/0!</v>
      </c>
      <c r="V48" s="34"/>
    </row>
    <row r="49" spans="1:22" ht="15.75" customHeight="1" x14ac:dyDescent="0.25">
      <c r="A49" s="50">
        <v>44</v>
      </c>
      <c r="B49" s="53" t="s">
        <v>100</v>
      </c>
      <c r="C49" s="53" t="s">
        <v>99</v>
      </c>
      <c r="D49" s="21">
        <v>4</v>
      </c>
      <c r="E49" s="21">
        <v>4</v>
      </c>
      <c r="F49" s="21">
        <v>0</v>
      </c>
      <c r="G49" s="50">
        <f t="shared" si="8"/>
        <v>20</v>
      </c>
      <c r="H49" s="21">
        <v>0</v>
      </c>
      <c r="I49" s="21">
        <v>4</v>
      </c>
      <c r="J49" s="50">
        <f t="shared" si="12"/>
        <v>0</v>
      </c>
      <c r="K49" s="21">
        <v>18</v>
      </c>
      <c r="L49" s="21">
        <v>18</v>
      </c>
      <c r="M49" s="21">
        <v>0</v>
      </c>
      <c r="N49" s="50">
        <f t="shared" si="2"/>
        <v>10</v>
      </c>
      <c r="O49" s="21">
        <v>4</v>
      </c>
      <c r="P49" s="50">
        <f t="shared" si="11"/>
        <v>20</v>
      </c>
      <c r="Q49" s="21">
        <v>10</v>
      </c>
      <c r="R49" s="21">
        <v>10</v>
      </c>
      <c r="S49" s="21">
        <v>10</v>
      </c>
      <c r="T49" s="21">
        <v>10</v>
      </c>
      <c r="U49" s="52">
        <f t="shared" si="10"/>
        <v>0.9</v>
      </c>
      <c r="V49" s="34"/>
    </row>
    <row r="50" spans="1:22" ht="15.75" customHeight="1" x14ac:dyDescent="0.25">
      <c r="A50" s="21">
        <v>45</v>
      </c>
      <c r="B50" s="53" t="s">
        <v>98</v>
      </c>
      <c r="C50" s="53" t="s">
        <v>99</v>
      </c>
      <c r="D50" s="21">
        <v>19</v>
      </c>
      <c r="E50" s="21">
        <v>13</v>
      </c>
      <c r="F50" s="21">
        <v>6</v>
      </c>
      <c r="G50" s="50">
        <f t="shared" si="8"/>
        <v>13.684210526315789</v>
      </c>
      <c r="H50" s="21">
        <v>1</v>
      </c>
      <c r="I50" s="21">
        <v>18</v>
      </c>
      <c r="J50" s="50">
        <f t="shared" si="12"/>
        <v>0.52631578947368418</v>
      </c>
      <c r="K50" s="21">
        <v>1</v>
      </c>
      <c r="L50" s="21">
        <v>1</v>
      </c>
      <c r="M50" s="21">
        <v>0</v>
      </c>
      <c r="N50" s="50">
        <f t="shared" si="2"/>
        <v>10</v>
      </c>
      <c r="O50" s="21">
        <v>19</v>
      </c>
      <c r="P50" s="50">
        <f t="shared" si="11"/>
        <v>20</v>
      </c>
      <c r="Q50" s="21">
        <v>10</v>
      </c>
      <c r="R50" s="21">
        <v>8</v>
      </c>
      <c r="S50" s="21">
        <v>10</v>
      </c>
      <c r="T50" s="21">
        <v>10</v>
      </c>
      <c r="U50" s="52">
        <f t="shared" si="10"/>
        <v>0.82210526315789478</v>
      </c>
      <c r="V50" s="34"/>
    </row>
    <row r="51" spans="1:22" ht="15.75" customHeight="1" x14ac:dyDescent="0.25">
      <c r="A51" s="50">
        <v>46</v>
      </c>
      <c r="B51" s="53" t="s">
        <v>140</v>
      </c>
      <c r="C51" s="53" t="s">
        <v>104</v>
      </c>
      <c r="D51" s="21">
        <v>15</v>
      </c>
      <c r="E51" s="21">
        <v>12</v>
      </c>
      <c r="F51" s="21">
        <v>3</v>
      </c>
      <c r="G51" s="50">
        <f t="shared" si="8"/>
        <v>16</v>
      </c>
      <c r="H51" s="21">
        <v>12</v>
      </c>
      <c r="I51" s="21">
        <v>3</v>
      </c>
      <c r="J51" s="50">
        <f t="shared" si="12"/>
        <v>8</v>
      </c>
      <c r="K51" s="21">
        <v>80</v>
      </c>
      <c r="L51" s="21">
        <v>80</v>
      </c>
      <c r="M51" s="21">
        <v>0</v>
      </c>
      <c r="N51" s="50">
        <f t="shared" si="2"/>
        <v>10</v>
      </c>
      <c r="O51" s="21">
        <v>15</v>
      </c>
      <c r="P51" s="50">
        <f t="shared" si="11"/>
        <v>20</v>
      </c>
      <c r="Q51" s="21">
        <v>10</v>
      </c>
      <c r="R51" s="21">
        <v>10</v>
      </c>
      <c r="S51" s="21">
        <v>10</v>
      </c>
      <c r="T51" s="21">
        <v>10</v>
      </c>
      <c r="U51" s="52">
        <f t="shared" si="10"/>
        <v>0.94</v>
      </c>
      <c r="V51" s="34"/>
    </row>
    <row r="52" spans="1:22" ht="15.75" customHeight="1" x14ac:dyDescent="0.25">
      <c r="A52" s="50">
        <v>47</v>
      </c>
      <c r="B52" s="53"/>
      <c r="C52" s="53"/>
      <c r="D52" s="21"/>
      <c r="E52" s="21"/>
      <c r="F52" s="21"/>
      <c r="G52" s="50" t="e">
        <f t="shared" si="8"/>
        <v>#DIV/0!</v>
      </c>
      <c r="H52" s="21"/>
      <c r="I52" s="21"/>
      <c r="J52" s="50" t="e">
        <f t="shared" si="12"/>
        <v>#DIV/0!</v>
      </c>
      <c r="K52" s="21"/>
      <c r="L52" s="21"/>
      <c r="M52" s="21"/>
      <c r="N52" s="50" t="e">
        <f t="shared" si="2"/>
        <v>#DIV/0!</v>
      </c>
      <c r="O52" s="21"/>
      <c r="P52" s="50" t="e">
        <f t="shared" si="11"/>
        <v>#DIV/0!</v>
      </c>
      <c r="Q52" s="21"/>
      <c r="R52" s="21"/>
      <c r="S52" s="21"/>
      <c r="T52" s="21"/>
      <c r="U52" s="52" t="e">
        <f t="shared" si="10"/>
        <v>#DIV/0!</v>
      </c>
      <c r="V52" s="34"/>
    </row>
    <row r="53" spans="1:22" ht="15.75" customHeight="1" x14ac:dyDescent="0.25">
      <c r="A53" s="21">
        <v>48</v>
      </c>
      <c r="B53" s="53"/>
      <c r="C53" s="53"/>
      <c r="D53" s="21"/>
      <c r="E53" s="21"/>
      <c r="F53" s="21"/>
      <c r="G53" s="50" t="e">
        <f t="shared" si="8"/>
        <v>#DIV/0!</v>
      </c>
      <c r="H53" s="21"/>
      <c r="I53" s="21"/>
      <c r="J53" s="50" t="e">
        <f t="shared" si="12"/>
        <v>#DIV/0!</v>
      </c>
      <c r="K53" s="21"/>
      <c r="L53" s="21"/>
      <c r="M53" s="21"/>
      <c r="N53" s="50" t="e">
        <f t="shared" si="2"/>
        <v>#DIV/0!</v>
      </c>
      <c r="O53" s="21"/>
      <c r="P53" s="50" t="e">
        <f t="shared" si="11"/>
        <v>#DIV/0!</v>
      </c>
      <c r="Q53" s="21"/>
      <c r="R53" s="21"/>
      <c r="S53" s="21"/>
      <c r="T53" s="21"/>
      <c r="U53" s="52" t="e">
        <f t="shared" si="10"/>
        <v>#DIV/0!</v>
      </c>
      <c r="V53" s="34"/>
    </row>
    <row r="54" spans="1:22" ht="15.75" customHeight="1" x14ac:dyDescent="0.25">
      <c r="A54" s="50">
        <v>49</v>
      </c>
      <c r="B54" s="53"/>
      <c r="C54" s="53"/>
      <c r="D54" s="21"/>
      <c r="E54" s="21"/>
      <c r="F54" s="21"/>
      <c r="G54" s="50" t="e">
        <f t="shared" si="8"/>
        <v>#DIV/0!</v>
      </c>
      <c r="H54" s="21"/>
      <c r="I54" s="21"/>
      <c r="J54" s="50" t="e">
        <f t="shared" si="12"/>
        <v>#DIV/0!</v>
      </c>
      <c r="K54" s="21"/>
      <c r="L54" s="21"/>
      <c r="M54" s="21"/>
      <c r="N54" s="50" t="e">
        <f t="shared" si="2"/>
        <v>#DIV/0!</v>
      </c>
      <c r="O54" s="21"/>
      <c r="P54" s="50" t="e">
        <f t="shared" si="11"/>
        <v>#DIV/0!</v>
      </c>
      <c r="Q54" s="21"/>
      <c r="R54" s="21"/>
      <c r="S54" s="21"/>
      <c r="T54" s="21"/>
      <c r="U54" s="52" t="e">
        <f t="shared" si="10"/>
        <v>#DIV/0!</v>
      </c>
      <c r="V54" s="34"/>
    </row>
    <row r="55" spans="1:22" ht="15.75" customHeight="1" x14ac:dyDescent="0.25">
      <c r="A55" s="50">
        <v>50</v>
      </c>
      <c r="B55" s="53"/>
      <c r="C55" s="53"/>
      <c r="D55" s="21"/>
      <c r="E55" s="21"/>
      <c r="F55" s="21"/>
      <c r="G55" s="50" t="e">
        <f t="shared" si="8"/>
        <v>#DIV/0!</v>
      </c>
      <c r="H55" s="21"/>
      <c r="I55" s="21"/>
      <c r="J55" s="50" t="e">
        <f t="shared" si="12"/>
        <v>#DIV/0!</v>
      </c>
      <c r="K55" s="21"/>
      <c r="L55" s="21"/>
      <c r="M55" s="21"/>
      <c r="N55" s="50" t="e">
        <f t="shared" si="2"/>
        <v>#DIV/0!</v>
      </c>
      <c r="O55" s="21"/>
      <c r="P55" s="50" t="e">
        <f t="shared" si="11"/>
        <v>#DIV/0!</v>
      </c>
      <c r="Q55" s="21"/>
      <c r="R55" s="21"/>
      <c r="S55" s="21"/>
      <c r="T55" s="21"/>
      <c r="U55" s="52" t="e">
        <f t="shared" si="10"/>
        <v>#DIV/0!</v>
      </c>
      <c r="V55" s="34"/>
    </row>
    <row r="56" spans="1:22" ht="15.75" customHeight="1" x14ac:dyDescent="0.25">
      <c r="A56" s="21">
        <v>51</v>
      </c>
      <c r="B56" s="53"/>
      <c r="C56" s="53"/>
      <c r="D56" s="21"/>
      <c r="E56" s="21"/>
      <c r="F56" s="21"/>
      <c r="G56" s="50" t="e">
        <f t="shared" si="8"/>
        <v>#DIV/0!</v>
      </c>
      <c r="H56" s="21"/>
      <c r="I56" s="21"/>
      <c r="J56" s="50" t="e">
        <f t="shared" si="12"/>
        <v>#DIV/0!</v>
      </c>
      <c r="K56" s="21"/>
      <c r="L56" s="21"/>
      <c r="M56" s="21"/>
      <c r="N56" s="50" t="e">
        <f t="shared" si="2"/>
        <v>#DIV/0!</v>
      </c>
      <c r="O56" s="21"/>
      <c r="P56" s="50" t="e">
        <f t="shared" si="11"/>
        <v>#DIV/0!</v>
      </c>
      <c r="Q56" s="21"/>
      <c r="R56" s="21"/>
      <c r="S56" s="21"/>
      <c r="T56" s="21"/>
      <c r="U56" s="52" t="e">
        <f t="shared" si="10"/>
        <v>#DIV/0!</v>
      </c>
      <c r="V56" s="34"/>
    </row>
    <row r="57" spans="1:22" ht="15.75" customHeight="1" x14ac:dyDescent="0.25">
      <c r="A57" s="50">
        <v>52</v>
      </c>
      <c r="B57" s="53"/>
      <c r="C57" s="53"/>
      <c r="D57" s="21"/>
      <c r="E57" s="21"/>
      <c r="F57" s="21"/>
      <c r="G57" s="50" t="e">
        <f t="shared" si="8"/>
        <v>#DIV/0!</v>
      </c>
      <c r="H57" s="21"/>
      <c r="I57" s="21"/>
      <c r="J57" s="50" t="e">
        <f t="shared" si="12"/>
        <v>#DIV/0!</v>
      </c>
      <c r="K57" s="21"/>
      <c r="L57" s="21"/>
      <c r="M57" s="21"/>
      <c r="N57" s="50" t="e">
        <f t="shared" si="2"/>
        <v>#DIV/0!</v>
      </c>
      <c r="O57" s="21"/>
      <c r="P57" s="50" t="e">
        <f t="shared" si="11"/>
        <v>#DIV/0!</v>
      </c>
      <c r="Q57" s="21"/>
      <c r="R57" s="21"/>
      <c r="S57" s="21"/>
      <c r="T57" s="21"/>
      <c r="U57" s="52" t="e">
        <f t="shared" si="10"/>
        <v>#DIV/0!</v>
      </c>
      <c r="V57" s="34"/>
    </row>
    <row r="58" spans="1:22" ht="15.75" customHeight="1" x14ac:dyDescent="0.25">
      <c r="A58" s="50">
        <v>53</v>
      </c>
      <c r="B58" s="53"/>
      <c r="C58" s="53"/>
      <c r="D58" s="21"/>
      <c r="E58" s="21"/>
      <c r="F58" s="21"/>
      <c r="G58" s="50" t="e">
        <f t="shared" si="8"/>
        <v>#DIV/0!</v>
      </c>
      <c r="H58" s="21"/>
      <c r="I58" s="21"/>
      <c r="J58" s="50" t="e">
        <f t="shared" si="12"/>
        <v>#DIV/0!</v>
      </c>
      <c r="K58" s="21"/>
      <c r="L58" s="21"/>
      <c r="M58" s="21"/>
      <c r="N58" s="50" t="e">
        <f t="shared" si="2"/>
        <v>#DIV/0!</v>
      </c>
      <c r="O58" s="21"/>
      <c r="P58" s="50" t="e">
        <f t="shared" si="11"/>
        <v>#DIV/0!</v>
      </c>
      <c r="Q58" s="21"/>
      <c r="R58" s="21"/>
      <c r="S58" s="21"/>
      <c r="T58" s="21"/>
      <c r="U58" s="52" t="e">
        <f t="shared" si="10"/>
        <v>#DIV/0!</v>
      </c>
      <c r="V58" s="34"/>
    </row>
    <row r="59" spans="1:22" ht="15.75" customHeight="1" x14ac:dyDescent="0.25">
      <c r="A59" s="21">
        <v>54</v>
      </c>
      <c r="B59" s="53"/>
      <c r="C59" s="53"/>
      <c r="D59" s="21"/>
      <c r="E59" s="21"/>
      <c r="F59" s="21"/>
      <c r="G59" s="50" t="e">
        <f t="shared" si="8"/>
        <v>#DIV/0!</v>
      </c>
      <c r="H59" s="21"/>
      <c r="I59" s="21"/>
      <c r="J59" s="50" t="e">
        <f t="shared" si="12"/>
        <v>#DIV/0!</v>
      </c>
      <c r="K59" s="21"/>
      <c r="L59" s="21"/>
      <c r="M59" s="21"/>
      <c r="N59" s="50" t="e">
        <f t="shared" si="2"/>
        <v>#DIV/0!</v>
      </c>
      <c r="O59" s="21"/>
      <c r="P59" s="50" t="e">
        <f t="shared" si="11"/>
        <v>#DIV/0!</v>
      </c>
      <c r="Q59" s="21"/>
      <c r="R59" s="21"/>
      <c r="S59" s="21"/>
      <c r="T59" s="21"/>
      <c r="U59" s="52" t="e">
        <f t="shared" si="10"/>
        <v>#DIV/0!</v>
      </c>
      <c r="V59" s="34"/>
    </row>
    <row r="60" spans="1:22" ht="15.75" customHeight="1" x14ac:dyDescent="0.25">
      <c r="A60" s="50">
        <v>55</v>
      </c>
      <c r="B60" s="53"/>
      <c r="C60" s="53"/>
      <c r="D60" s="21"/>
      <c r="E60" s="21"/>
      <c r="F60" s="21"/>
      <c r="G60" s="50" t="e">
        <f t="shared" si="8"/>
        <v>#DIV/0!</v>
      </c>
      <c r="H60" s="21"/>
      <c r="I60" s="21"/>
      <c r="J60" s="50" t="e">
        <f t="shared" si="12"/>
        <v>#DIV/0!</v>
      </c>
      <c r="K60" s="21"/>
      <c r="L60" s="21"/>
      <c r="M60" s="21"/>
      <c r="N60" s="50" t="e">
        <f t="shared" si="2"/>
        <v>#DIV/0!</v>
      </c>
      <c r="O60" s="21"/>
      <c r="P60" s="50" t="e">
        <f t="shared" si="11"/>
        <v>#DIV/0!</v>
      </c>
      <c r="Q60" s="21"/>
      <c r="R60" s="21"/>
      <c r="S60" s="21"/>
      <c r="T60" s="21"/>
      <c r="U60" s="52" t="e">
        <f t="shared" si="10"/>
        <v>#DIV/0!</v>
      </c>
      <c r="V60" s="34"/>
    </row>
    <row r="61" spans="1:22" ht="15.75" customHeight="1" x14ac:dyDescent="0.25">
      <c r="A61" s="50">
        <v>56</v>
      </c>
      <c r="B61" s="53"/>
      <c r="C61" s="53"/>
      <c r="D61" s="21"/>
      <c r="E61" s="21"/>
      <c r="F61" s="21"/>
      <c r="G61" s="50" t="e">
        <f t="shared" si="8"/>
        <v>#DIV/0!</v>
      </c>
      <c r="H61" s="21"/>
      <c r="I61" s="21"/>
      <c r="J61" s="50" t="e">
        <f t="shared" si="12"/>
        <v>#DIV/0!</v>
      </c>
      <c r="K61" s="21"/>
      <c r="L61" s="21"/>
      <c r="M61" s="21"/>
      <c r="N61" s="50" t="e">
        <f t="shared" si="2"/>
        <v>#DIV/0!</v>
      </c>
      <c r="O61" s="21"/>
      <c r="P61" s="50" t="e">
        <f t="shared" si="11"/>
        <v>#DIV/0!</v>
      </c>
      <c r="Q61" s="21"/>
      <c r="R61" s="21"/>
      <c r="S61" s="21"/>
      <c r="T61" s="21"/>
      <c r="U61" s="52" t="e">
        <f t="shared" si="10"/>
        <v>#DIV/0!</v>
      </c>
      <c r="V61" s="34"/>
    </row>
    <row r="62" spans="1:22" ht="15.75" customHeight="1" x14ac:dyDescent="0.25">
      <c r="A62" s="21">
        <v>57</v>
      </c>
      <c r="B62" s="53"/>
      <c r="C62" s="53"/>
      <c r="D62" s="21"/>
      <c r="E62" s="21"/>
      <c r="F62" s="21"/>
      <c r="G62" s="50" t="e">
        <f t="shared" si="8"/>
        <v>#DIV/0!</v>
      </c>
      <c r="H62" s="21"/>
      <c r="I62" s="21"/>
      <c r="J62" s="50" t="e">
        <f t="shared" si="12"/>
        <v>#DIV/0!</v>
      </c>
      <c r="K62" s="21"/>
      <c r="L62" s="21"/>
      <c r="M62" s="21"/>
      <c r="N62" s="50" t="e">
        <f t="shared" si="2"/>
        <v>#DIV/0!</v>
      </c>
      <c r="O62" s="21"/>
      <c r="P62" s="50" t="e">
        <f t="shared" si="11"/>
        <v>#DIV/0!</v>
      </c>
      <c r="Q62" s="21"/>
      <c r="R62" s="21"/>
      <c r="S62" s="21"/>
      <c r="T62" s="21"/>
      <c r="U62" s="52" t="e">
        <f t="shared" si="10"/>
        <v>#DIV/0!</v>
      </c>
      <c r="V62" s="34"/>
    </row>
    <row r="63" spans="1:22" ht="15.75" customHeight="1" x14ac:dyDescent="0.25">
      <c r="A63" s="50">
        <v>58</v>
      </c>
      <c r="B63" s="53"/>
      <c r="C63" s="53"/>
      <c r="D63" s="21"/>
      <c r="E63" s="21"/>
      <c r="F63" s="21"/>
      <c r="G63" s="50" t="e">
        <f t="shared" si="8"/>
        <v>#DIV/0!</v>
      </c>
      <c r="H63" s="21"/>
      <c r="I63" s="21"/>
      <c r="J63" s="50" t="e">
        <f t="shared" si="12"/>
        <v>#DIV/0!</v>
      </c>
      <c r="K63" s="21"/>
      <c r="L63" s="21"/>
      <c r="M63" s="21"/>
      <c r="N63" s="50" t="e">
        <f t="shared" si="2"/>
        <v>#DIV/0!</v>
      </c>
      <c r="O63" s="21"/>
      <c r="P63" s="50" t="e">
        <f t="shared" si="11"/>
        <v>#DIV/0!</v>
      </c>
      <c r="Q63" s="21"/>
      <c r="R63" s="21"/>
      <c r="S63" s="21"/>
      <c r="T63" s="21"/>
      <c r="U63" s="52" t="e">
        <f t="shared" si="10"/>
        <v>#DIV/0!</v>
      </c>
      <c r="V63" s="34"/>
    </row>
    <row r="64" spans="1:22" ht="15.75" customHeight="1" x14ac:dyDescent="0.25">
      <c r="A64" s="50">
        <v>59</v>
      </c>
      <c r="B64" s="53"/>
      <c r="C64" s="53"/>
      <c r="D64" s="21"/>
      <c r="E64" s="21"/>
      <c r="F64" s="21"/>
      <c r="G64" s="50" t="e">
        <f t="shared" si="8"/>
        <v>#DIV/0!</v>
      </c>
      <c r="H64" s="21"/>
      <c r="I64" s="21"/>
      <c r="J64" s="50" t="e">
        <f t="shared" si="12"/>
        <v>#DIV/0!</v>
      </c>
      <c r="K64" s="21"/>
      <c r="L64" s="21"/>
      <c r="M64" s="21"/>
      <c r="N64" s="50" t="e">
        <f t="shared" si="2"/>
        <v>#DIV/0!</v>
      </c>
      <c r="O64" s="21"/>
      <c r="P64" s="50" t="e">
        <f t="shared" si="11"/>
        <v>#DIV/0!</v>
      </c>
      <c r="Q64" s="21"/>
      <c r="R64" s="21"/>
      <c r="S64" s="21"/>
      <c r="T64" s="21"/>
      <c r="U64" s="52" t="e">
        <f t="shared" si="10"/>
        <v>#DIV/0!</v>
      </c>
      <c r="V64" s="34"/>
    </row>
    <row r="65" spans="1:22" ht="15.75" customHeight="1" x14ac:dyDescent="0.25">
      <c r="A65" s="21">
        <v>60</v>
      </c>
      <c r="B65" s="53"/>
      <c r="C65" s="53"/>
      <c r="D65" s="21"/>
      <c r="E65" s="21"/>
      <c r="F65" s="21"/>
      <c r="G65" s="50" t="e">
        <f t="shared" si="8"/>
        <v>#DIV/0!</v>
      </c>
      <c r="H65" s="21"/>
      <c r="I65" s="21"/>
      <c r="J65" s="50" t="e">
        <f t="shared" si="12"/>
        <v>#DIV/0!</v>
      </c>
      <c r="K65" s="21"/>
      <c r="L65" s="21"/>
      <c r="M65" s="21"/>
      <c r="N65" s="50" t="e">
        <f t="shared" si="2"/>
        <v>#DIV/0!</v>
      </c>
      <c r="O65" s="21"/>
      <c r="P65" s="50" t="e">
        <f t="shared" si="11"/>
        <v>#DIV/0!</v>
      </c>
      <c r="Q65" s="21"/>
      <c r="R65" s="21"/>
      <c r="S65" s="21"/>
      <c r="T65" s="21"/>
      <c r="U65" s="52" t="e">
        <f t="shared" si="10"/>
        <v>#DIV/0!</v>
      </c>
      <c r="V65" s="34"/>
    </row>
    <row r="66" spans="1:22" ht="15.75" customHeight="1" x14ac:dyDescent="0.25">
      <c r="A66" s="34"/>
      <c r="D66" s="34"/>
      <c r="E66" s="34"/>
      <c r="F66" s="34"/>
      <c r="G66" s="34"/>
      <c r="H66" s="34"/>
      <c r="I66" s="34"/>
      <c r="J66" s="34"/>
      <c r="K66" s="34"/>
      <c r="L66" s="34"/>
      <c r="M66" s="34"/>
      <c r="N66" s="34"/>
      <c r="O66" s="34"/>
      <c r="P66" s="34"/>
      <c r="Q66" s="34"/>
      <c r="R66" s="34"/>
      <c r="S66" s="34"/>
      <c r="T66" s="34"/>
      <c r="U66" s="34"/>
      <c r="V66" s="34"/>
    </row>
    <row r="67" spans="1:22" ht="15.75" customHeight="1" x14ac:dyDescent="0.25">
      <c r="A67" s="34"/>
      <c r="D67" s="34"/>
      <c r="E67" s="34"/>
      <c r="F67" s="34"/>
      <c r="G67" s="34"/>
      <c r="H67" s="34"/>
      <c r="I67" s="34"/>
      <c r="J67" s="34"/>
      <c r="K67" s="34"/>
      <c r="L67" s="34"/>
      <c r="M67" s="34"/>
      <c r="N67" s="34"/>
      <c r="O67" s="34"/>
      <c r="P67" s="34"/>
      <c r="Q67" s="34"/>
      <c r="R67" s="34"/>
      <c r="S67" s="34"/>
      <c r="T67" s="34"/>
      <c r="U67" s="34"/>
      <c r="V67" s="34"/>
    </row>
    <row r="68" spans="1:22" ht="15.75" customHeight="1" x14ac:dyDescent="0.4">
      <c r="A68" s="246" t="s">
        <v>141</v>
      </c>
      <c r="B68" s="247"/>
      <c r="C68" s="247"/>
      <c r="D68" s="247"/>
      <c r="E68" s="247"/>
      <c r="F68" s="247"/>
      <c r="G68" s="247"/>
      <c r="H68" s="247"/>
      <c r="I68" s="247"/>
      <c r="J68" s="247"/>
      <c r="K68" s="247"/>
      <c r="L68" s="247"/>
      <c r="M68" s="247"/>
      <c r="N68" s="247"/>
      <c r="O68" s="247"/>
      <c r="P68" s="247"/>
      <c r="Q68" s="247"/>
      <c r="R68" s="247"/>
      <c r="S68" s="247"/>
      <c r="T68" s="247"/>
      <c r="U68" s="248"/>
      <c r="V68" s="34"/>
    </row>
    <row r="69" spans="1:22" ht="15.75" customHeight="1" x14ac:dyDescent="0.25">
      <c r="A69" s="30"/>
      <c r="B69" s="31"/>
      <c r="C69" s="31"/>
      <c r="D69" s="30"/>
      <c r="E69" s="30" t="s">
        <v>142</v>
      </c>
      <c r="F69" s="30"/>
      <c r="G69" s="30"/>
      <c r="H69" s="30"/>
      <c r="I69" s="30"/>
      <c r="J69" s="30"/>
      <c r="K69" s="30"/>
      <c r="L69" s="30"/>
      <c r="M69" s="30"/>
      <c r="N69" s="30"/>
      <c r="O69" s="30"/>
      <c r="P69" s="30"/>
      <c r="Q69" s="33"/>
      <c r="R69" s="33"/>
      <c r="S69" s="33"/>
      <c r="T69" s="33"/>
      <c r="U69" s="33"/>
      <c r="V69" s="34"/>
    </row>
    <row r="70" spans="1:22" ht="15.75" customHeight="1" x14ac:dyDescent="0.25">
      <c r="A70" s="35" t="s">
        <v>64</v>
      </c>
      <c r="B70" s="36" t="s">
        <v>65</v>
      </c>
      <c r="C70" s="36" t="s">
        <v>66</v>
      </c>
      <c r="D70" s="37"/>
      <c r="E70" s="37"/>
      <c r="F70" s="37"/>
      <c r="G70" s="240" t="s">
        <v>67</v>
      </c>
      <c r="H70" s="241"/>
      <c r="I70" s="241"/>
      <c r="J70" s="241"/>
      <c r="K70" s="241"/>
      <c r="L70" s="241"/>
      <c r="M70" s="241"/>
      <c r="N70" s="241"/>
      <c r="O70" s="241"/>
      <c r="P70" s="242"/>
      <c r="Q70" s="38" t="s">
        <v>68</v>
      </c>
      <c r="R70" s="38" t="s">
        <v>69</v>
      </c>
      <c r="S70" s="38" t="s">
        <v>70</v>
      </c>
      <c r="T70" s="38" t="s">
        <v>71</v>
      </c>
      <c r="U70" s="39" t="s">
        <v>72</v>
      </c>
      <c r="V70" s="34"/>
    </row>
    <row r="71" spans="1:22" ht="15.75" customHeight="1" x14ac:dyDescent="0.25">
      <c r="A71" s="40"/>
      <c r="B71" s="41"/>
      <c r="C71" s="41"/>
      <c r="D71" s="243" t="s">
        <v>73</v>
      </c>
      <c r="E71" s="244"/>
      <c r="F71" s="244"/>
      <c r="G71" s="245"/>
      <c r="H71" s="243" t="s">
        <v>74</v>
      </c>
      <c r="I71" s="244"/>
      <c r="J71" s="245"/>
      <c r="K71" s="243" t="s">
        <v>75</v>
      </c>
      <c r="L71" s="244"/>
      <c r="M71" s="244"/>
      <c r="N71" s="245"/>
      <c r="O71" s="42"/>
      <c r="P71" s="42" t="s">
        <v>76</v>
      </c>
      <c r="Q71" s="43"/>
      <c r="R71" s="43"/>
      <c r="S71" s="43"/>
      <c r="T71" s="43"/>
      <c r="U71" s="44"/>
      <c r="V71" s="34"/>
    </row>
    <row r="72" spans="1:22" ht="15.75" customHeight="1" x14ac:dyDescent="0.25">
      <c r="A72" s="45"/>
      <c r="B72" s="46"/>
      <c r="C72" s="46"/>
      <c r="D72" s="47" t="s">
        <v>77</v>
      </c>
      <c r="E72" s="48" t="s">
        <v>78</v>
      </c>
      <c r="F72" s="48" t="s">
        <v>79</v>
      </c>
      <c r="G72" s="48" t="s">
        <v>80</v>
      </c>
      <c r="H72" s="48" t="s">
        <v>81</v>
      </c>
      <c r="I72" s="48" t="s">
        <v>82</v>
      </c>
      <c r="J72" s="48" t="s">
        <v>83</v>
      </c>
      <c r="K72" s="48" t="s">
        <v>84</v>
      </c>
      <c r="L72" s="48" t="s">
        <v>85</v>
      </c>
      <c r="M72" s="48" t="s">
        <v>86</v>
      </c>
      <c r="N72" s="48" t="s">
        <v>83</v>
      </c>
      <c r="O72" s="45" t="s">
        <v>87</v>
      </c>
      <c r="P72" s="45" t="s">
        <v>80</v>
      </c>
      <c r="Q72" s="45"/>
      <c r="R72" s="45"/>
      <c r="S72" s="45"/>
      <c r="T72" s="45"/>
      <c r="U72" s="49"/>
      <c r="V72" s="34"/>
    </row>
    <row r="73" spans="1:22" ht="15.75" customHeight="1" x14ac:dyDescent="0.25">
      <c r="A73" s="50">
        <v>1</v>
      </c>
      <c r="B73" s="51" t="s">
        <v>88</v>
      </c>
      <c r="C73" s="51" t="s">
        <v>89</v>
      </c>
      <c r="D73" s="50">
        <v>60</v>
      </c>
      <c r="E73" s="50">
        <v>60</v>
      </c>
      <c r="F73" s="50">
        <v>0</v>
      </c>
      <c r="G73" s="50">
        <f t="shared" ref="G73:G74" si="13">E73/D73*20</f>
        <v>20</v>
      </c>
      <c r="H73" s="50">
        <v>60</v>
      </c>
      <c r="I73" s="50">
        <v>0</v>
      </c>
      <c r="J73" s="50">
        <f t="shared" ref="J73:J74" si="14">H73/D73*10</f>
        <v>10</v>
      </c>
      <c r="K73" s="50">
        <v>50</v>
      </c>
      <c r="L73" s="50">
        <v>50</v>
      </c>
      <c r="M73" s="50">
        <v>0</v>
      </c>
      <c r="N73" s="50">
        <f t="shared" ref="N73:N87" si="15">(L73-M73)/K73*10</f>
        <v>10</v>
      </c>
      <c r="O73" s="50">
        <v>50</v>
      </c>
      <c r="P73" s="50">
        <f t="shared" ref="P73:P82" si="16">(O73/D73)*20</f>
        <v>16.666666666666668</v>
      </c>
      <c r="Q73" s="50">
        <v>5</v>
      </c>
      <c r="R73" s="50">
        <v>5</v>
      </c>
      <c r="S73" s="50">
        <v>5</v>
      </c>
      <c r="T73" s="50">
        <v>5</v>
      </c>
      <c r="U73" s="52">
        <f t="shared" ref="U73:U74" si="17">SUM(G73,J73,N73,P73,Q73:T73)/100</f>
        <v>0.76666666666666672</v>
      </c>
      <c r="V73" s="34"/>
    </row>
    <row r="74" spans="1:22" ht="15.75" customHeight="1" x14ac:dyDescent="0.25">
      <c r="A74" s="50">
        <v>2</v>
      </c>
      <c r="B74" s="51" t="s">
        <v>90</v>
      </c>
      <c r="C74" s="51" t="s">
        <v>91</v>
      </c>
      <c r="D74" s="50">
        <v>60</v>
      </c>
      <c r="E74" s="50">
        <v>60</v>
      </c>
      <c r="F74" s="50">
        <v>0</v>
      </c>
      <c r="G74" s="50">
        <f t="shared" si="13"/>
        <v>20</v>
      </c>
      <c r="H74" s="50">
        <v>60</v>
      </c>
      <c r="I74" s="50">
        <v>0</v>
      </c>
      <c r="J74" s="50">
        <f t="shared" si="14"/>
        <v>10</v>
      </c>
      <c r="K74" s="50">
        <v>50</v>
      </c>
      <c r="L74" s="50">
        <v>50</v>
      </c>
      <c r="M74" s="50">
        <v>0</v>
      </c>
      <c r="N74" s="50">
        <f t="shared" si="15"/>
        <v>10</v>
      </c>
      <c r="O74" s="50">
        <v>60</v>
      </c>
      <c r="P74" s="50">
        <f t="shared" si="16"/>
        <v>20</v>
      </c>
      <c r="Q74" s="50">
        <v>10</v>
      </c>
      <c r="R74" s="50">
        <v>10</v>
      </c>
      <c r="S74" s="50">
        <v>10</v>
      </c>
      <c r="T74" s="50">
        <v>10</v>
      </c>
      <c r="U74" s="52">
        <f t="shared" si="17"/>
        <v>1</v>
      </c>
      <c r="V74" s="34"/>
    </row>
    <row r="75" spans="1:22" ht="15.75" customHeight="1" x14ac:dyDescent="0.25">
      <c r="A75" s="21">
        <v>3</v>
      </c>
      <c r="B75" s="53" t="s">
        <v>92</v>
      </c>
      <c r="C75" s="53"/>
      <c r="D75" s="21"/>
      <c r="E75" s="21"/>
      <c r="F75" s="21"/>
      <c r="G75" s="50" t="e">
        <f t="shared" ref="G75:G76" si="18">(E75-F75)/D75*20</f>
        <v>#DIV/0!</v>
      </c>
      <c r="H75" s="21"/>
      <c r="I75" s="21"/>
      <c r="J75" s="50" t="e">
        <f t="shared" ref="J75:J76" si="19">(H75-I75)/D75*10</f>
        <v>#DIV/0!</v>
      </c>
      <c r="K75" s="21"/>
      <c r="L75" s="21"/>
      <c r="M75" s="21"/>
      <c r="N75" s="50" t="e">
        <f t="shared" si="15"/>
        <v>#DIV/0!</v>
      </c>
      <c r="O75" s="21"/>
      <c r="P75" s="50" t="e">
        <f t="shared" si="16"/>
        <v>#DIV/0!</v>
      </c>
      <c r="Q75" s="21">
        <v>8</v>
      </c>
      <c r="R75" s="21">
        <v>8</v>
      </c>
      <c r="S75" s="21">
        <v>8</v>
      </c>
      <c r="T75" s="21">
        <v>7</v>
      </c>
      <c r="U75" s="52">
        <f t="shared" ref="U75:U76" si="20">SUM(Q75:T75)/40</f>
        <v>0.77500000000000002</v>
      </c>
      <c r="V75" s="34"/>
    </row>
    <row r="76" spans="1:22" ht="15.75" customHeight="1" x14ac:dyDescent="0.25">
      <c r="A76" s="50">
        <v>4</v>
      </c>
      <c r="B76" s="53" t="s">
        <v>93</v>
      </c>
      <c r="C76" s="53"/>
      <c r="D76" s="21"/>
      <c r="E76" s="21"/>
      <c r="F76" s="21"/>
      <c r="G76" s="50" t="e">
        <f t="shared" si="18"/>
        <v>#DIV/0!</v>
      </c>
      <c r="H76" s="21"/>
      <c r="I76" s="21"/>
      <c r="J76" s="50" t="e">
        <f t="shared" si="19"/>
        <v>#DIV/0!</v>
      </c>
      <c r="K76" s="21"/>
      <c r="L76" s="21"/>
      <c r="M76" s="21"/>
      <c r="N76" s="50" t="e">
        <f t="shared" si="15"/>
        <v>#DIV/0!</v>
      </c>
      <c r="O76" s="21"/>
      <c r="P76" s="50" t="e">
        <f t="shared" si="16"/>
        <v>#DIV/0!</v>
      </c>
      <c r="Q76" s="21">
        <v>8</v>
      </c>
      <c r="R76" s="21">
        <v>8</v>
      </c>
      <c r="S76" s="21">
        <v>7</v>
      </c>
      <c r="T76" s="21">
        <v>8</v>
      </c>
      <c r="U76" s="52">
        <f t="shared" si="20"/>
        <v>0.77500000000000002</v>
      </c>
      <c r="V76" s="34"/>
    </row>
    <row r="77" spans="1:22" ht="15.75" customHeight="1" x14ac:dyDescent="0.25">
      <c r="A77" s="50">
        <v>5</v>
      </c>
      <c r="B77" s="53" t="s">
        <v>94</v>
      </c>
      <c r="C77" s="53" t="s">
        <v>95</v>
      </c>
      <c r="D77" s="21">
        <v>23</v>
      </c>
      <c r="E77" s="21">
        <v>16</v>
      </c>
      <c r="F77" s="21">
        <v>7</v>
      </c>
      <c r="G77" s="50">
        <f t="shared" ref="G77:G132" si="21">E77/D77*20</f>
        <v>13.913043478260869</v>
      </c>
      <c r="H77" s="21">
        <v>19</v>
      </c>
      <c r="I77" s="21">
        <v>3</v>
      </c>
      <c r="J77" s="50">
        <f t="shared" ref="J77:J132" si="22">H77/D77*10</f>
        <v>8.2608695652173907</v>
      </c>
      <c r="K77" s="21">
        <v>25</v>
      </c>
      <c r="L77" s="21">
        <v>25</v>
      </c>
      <c r="M77" s="21">
        <v>0</v>
      </c>
      <c r="N77" s="50">
        <f t="shared" si="15"/>
        <v>10</v>
      </c>
      <c r="O77" s="21">
        <v>23</v>
      </c>
      <c r="P77" s="50">
        <f t="shared" si="16"/>
        <v>20</v>
      </c>
      <c r="Q77" s="21">
        <v>10</v>
      </c>
      <c r="R77" s="21">
        <v>10</v>
      </c>
      <c r="S77" s="21">
        <v>10</v>
      </c>
      <c r="T77" s="21">
        <v>10</v>
      </c>
      <c r="U77" s="52">
        <f t="shared" ref="U77:U132" si="23">SUM(G77,J77,N77,P77,Q77:T77)/100</f>
        <v>0.92173913043478251</v>
      </c>
      <c r="V77" s="34"/>
    </row>
    <row r="78" spans="1:22" ht="15.75" customHeight="1" x14ac:dyDescent="0.25">
      <c r="A78" s="21">
        <v>6</v>
      </c>
      <c r="B78" s="53" t="s">
        <v>143</v>
      </c>
      <c r="C78" s="53" t="s">
        <v>97</v>
      </c>
      <c r="D78" s="21">
        <v>125</v>
      </c>
      <c r="E78" s="21">
        <v>112</v>
      </c>
      <c r="F78" s="21">
        <v>13</v>
      </c>
      <c r="G78" s="50">
        <f t="shared" si="21"/>
        <v>17.920000000000002</v>
      </c>
      <c r="H78" s="21">
        <v>112</v>
      </c>
      <c r="I78" s="21">
        <v>13</v>
      </c>
      <c r="J78" s="50">
        <f t="shared" si="22"/>
        <v>8.9600000000000009</v>
      </c>
      <c r="K78" s="21">
        <v>20</v>
      </c>
      <c r="L78" s="21">
        <v>20</v>
      </c>
      <c r="M78" s="21">
        <v>0</v>
      </c>
      <c r="N78" s="50">
        <f t="shared" si="15"/>
        <v>10</v>
      </c>
      <c r="O78" s="21">
        <v>125</v>
      </c>
      <c r="P78" s="50">
        <f t="shared" si="16"/>
        <v>20</v>
      </c>
      <c r="Q78" s="21">
        <v>10</v>
      </c>
      <c r="R78" s="21">
        <v>10</v>
      </c>
      <c r="S78" s="21">
        <v>10</v>
      </c>
      <c r="T78" s="21">
        <v>10</v>
      </c>
      <c r="U78" s="52">
        <f t="shared" si="23"/>
        <v>0.96879999999999999</v>
      </c>
      <c r="V78" s="34"/>
    </row>
    <row r="79" spans="1:22" ht="15.75" customHeight="1" x14ac:dyDescent="0.25">
      <c r="A79" s="50">
        <v>7</v>
      </c>
      <c r="B79" s="53" t="s">
        <v>98</v>
      </c>
      <c r="C79" s="53" t="s">
        <v>99</v>
      </c>
      <c r="D79" s="21">
        <v>23</v>
      </c>
      <c r="E79" s="21">
        <v>20</v>
      </c>
      <c r="F79" s="21">
        <v>3</v>
      </c>
      <c r="G79" s="50">
        <f t="shared" si="21"/>
        <v>17.391304347826086</v>
      </c>
      <c r="H79" s="21">
        <v>20</v>
      </c>
      <c r="I79" s="21">
        <v>3</v>
      </c>
      <c r="J79" s="50">
        <f t="shared" si="22"/>
        <v>8.695652173913043</v>
      </c>
      <c r="K79" s="21">
        <v>1</v>
      </c>
      <c r="L79" s="21">
        <v>1</v>
      </c>
      <c r="M79" s="21">
        <v>0</v>
      </c>
      <c r="N79" s="50">
        <f t="shared" si="15"/>
        <v>10</v>
      </c>
      <c r="O79" s="21">
        <v>20</v>
      </c>
      <c r="P79" s="50">
        <f t="shared" si="16"/>
        <v>17.391304347826086</v>
      </c>
      <c r="Q79" s="21">
        <v>10</v>
      </c>
      <c r="R79" s="21">
        <v>10</v>
      </c>
      <c r="S79" s="21">
        <v>10</v>
      </c>
      <c r="T79" s="21">
        <v>10</v>
      </c>
      <c r="U79" s="52">
        <f t="shared" si="23"/>
        <v>0.93478260869565222</v>
      </c>
      <c r="V79" s="34"/>
    </row>
    <row r="80" spans="1:22" ht="15.75" customHeight="1" x14ac:dyDescent="0.25">
      <c r="A80" s="50">
        <v>8</v>
      </c>
      <c r="B80" s="53" t="s">
        <v>100</v>
      </c>
      <c r="C80" s="53" t="s">
        <v>99</v>
      </c>
      <c r="D80" s="21">
        <v>2</v>
      </c>
      <c r="E80" s="21">
        <v>2</v>
      </c>
      <c r="F80" s="21">
        <v>0</v>
      </c>
      <c r="G80" s="50">
        <f t="shared" si="21"/>
        <v>20</v>
      </c>
      <c r="H80" s="21">
        <v>2</v>
      </c>
      <c r="I80" s="21">
        <v>0</v>
      </c>
      <c r="J80" s="50">
        <f t="shared" si="22"/>
        <v>10</v>
      </c>
      <c r="K80" s="21">
        <v>24</v>
      </c>
      <c r="L80" s="21">
        <v>24</v>
      </c>
      <c r="M80" s="21">
        <v>0</v>
      </c>
      <c r="N80" s="50">
        <f t="shared" si="15"/>
        <v>10</v>
      </c>
      <c r="O80" s="21">
        <v>2</v>
      </c>
      <c r="P80" s="50">
        <f t="shared" si="16"/>
        <v>20</v>
      </c>
      <c r="Q80" s="21">
        <v>10</v>
      </c>
      <c r="R80" s="21">
        <v>10</v>
      </c>
      <c r="S80" s="21">
        <v>10</v>
      </c>
      <c r="T80" s="21">
        <v>10</v>
      </c>
      <c r="U80" s="52">
        <f t="shared" si="23"/>
        <v>1</v>
      </c>
      <c r="V80" s="34"/>
    </row>
    <row r="81" spans="1:22" ht="15.75" customHeight="1" x14ac:dyDescent="0.25">
      <c r="A81" s="21">
        <v>9</v>
      </c>
      <c r="B81" s="53" t="s">
        <v>125</v>
      </c>
      <c r="C81" s="53" t="s">
        <v>126</v>
      </c>
      <c r="D81" s="21">
        <v>50</v>
      </c>
      <c r="E81" s="21">
        <v>47</v>
      </c>
      <c r="F81" s="21">
        <v>3</v>
      </c>
      <c r="G81" s="50">
        <f t="shared" si="21"/>
        <v>18.799999999999997</v>
      </c>
      <c r="H81" s="21">
        <v>49</v>
      </c>
      <c r="I81" s="21">
        <v>1</v>
      </c>
      <c r="J81" s="50">
        <f t="shared" si="22"/>
        <v>9.8000000000000007</v>
      </c>
      <c r="K81" s="21">
        <v>143</v>
      </c>
      <c r="L81" s="21">
        <v>143</v>
      </c>
      <c r="M81" s="21">
        <v>0</v>
      </c>
      <c r="N81" s="50">
        <f t="shared" si="15"/>
        <v>10</v>
      </c>
      <c r="O81" s="21">
        <v>50</v>
      </c>
      <c r="P81" s="50">
        <f t="shared" si="16"/>
        <v>20</v>
      </c>
      <c r="Q81" s="21">
        <v>9</v>
      </c>
      <c r="R81" s="21">
        <v>9</v>
      </c>
      <c r="S81" s="21">
        <v>9</v>
      </c>
      <c r="T81" s="21">
        <v>9</v>
      </c>
      <c r="U81" s="52">
        <f t="shared" si="23"/>
        <v>0.94599999999999995</v>
      </c>
      <c r="V81" s="34"/>
    </row>
    <row r="82" spans="1:22" ht="15.75" customHeight="1" x14ac:dyDescent="0.25">
      <c r="A82" s="50">
        <v>10</v>
      </c>
      <c r="B82" s="53" t="s">
        <v>127</v>
      </c>
      <c r="C82" s="53" t="s">
        <v>126</v>
      </c>
      <c r="D82" s="21">
        <v>54</v>
      </c>
      <c r="E82" s="21">
        <v>44</v>
      </c>
      <c r="F82" s="21">
        <v>10</v>
      </c>
      <c r="G82" s="50">
        <f t="shared" si="21"/>
        <v>16.296296296296294</v>
      </c>
      <c r="H82" s="21">
        <v>48</v>
      </c>
      <c r="I82" s="21">
        <v>6</v>
      </c>
      <c r="J82" s="50">
        <f t="shared" si="22"/>
        <v>8.8888888888888893</v>
      </c>
      <c r="K82" s="21">
        <v>124</v>
      </c>
      <c r="L82" s="21">
        <v>124</v>
      </c>
      <c r="M82" s="21">
        <v>0</v>
      </c>
      <c r="N82" s="50">
        <f t="shared" si="15"/>
        <v>10</v>
      </c>
      <c r="O82" s="21">
        <v>50</v>
      </c>
      <c r="P82" s="50">
        <f t="shared" si="16"/>
        <v>18.518518518518519</v>
      </c>
      <c r="Q82" s="21">
        <v>7</v>
      </c>
      <c r="R82" s="21">
        <v>7</v>
      </c>
      <c r="S82" s="21">
        <v>7</v>
      </c>
      <c r="T82" s="21">
        <v>7</v>
      </c>
      <c r="U82" s="52">
        <f t="shared" si="23"/>
        <v>0.81703703703703701</v>
      </c>
      <c r="V82" s="34"/>
    </row>
    <row r="83" spans="1:22" ht="15.75" customHeight="1" x14ac:dyDescent="0.25">
      <c r="A83" s="50">
        <v>34</v>
      </c>
      <c r="B83" s="53" t="s">
        <v>133</v>
      </c>
      <c r="C83" s="53" t="s">
        <v>104</v>
      </c>
      <c r="D83" s="21">
        <v>18</v>
      </c>
      <c r="E83" s="21">
        <v>14</v>
      </c>
      <c r="F83" s="21">
        <v>4</v>
      </c>
      <c r="G83" s="50">
        <f t="shared" si="21"/>
        <v>15.555555555555555</v>
      </c>
      <c r="H83" s="21">
        <v>16</v>
      </c>
      <c r="I83" s="21">
        <v>2</v>
      </c>
      <c r="J83" s="50">
        <f t="shared" si="22"/>
        <v>8.8888888888888893</v>
      </c>
      <c r="K83" s="21">
        <v>22</v>
      </c>
      <c r="L83" s="21">
        <v>22</v>
      </c>
      <c r="M83" s="21">
        <v>0</v>
      </c>
      <c r="N83" s="50">
        <f t="shared" si="15"/>
        <v>10</v>
      </c>
      <c r="O83" s="21">
        <v>18</v>
      </c>
      <c r="P83" s="50">
        <v>0</v>
      </c>
      <c r="Q83" s="21">
        <v>10</v>
      </c>
      <c r="R83" s="21">
        <v>10</v>
      </c>
      <c r="S83" s="21">
        <v>10</v>
      </c>
      <c r="T83" s="21">
        <v>8</v>
      </c>
      <c r="U83" s="52">
        <f t="shared" si="23"/>
        <v>0.72444444444444445</v>
      </c>
      <c r="V83" s="34"/>
    </row>
    <row r="84" spans="1:22" ht="15.75" customHeight="1" x14ac:dyDescent="0.25">
      <c r="A84" s="50">
        <v>35</v>
      </c>
      <c r="B84" s="53" t="s">
        <v>131</v>
      </c>
      <c r="C84" s="53" t="s">
        <v>104</v>
      </c>
      <c r="D84" s="21">
        <v>23</v>
      </c>
      <c r="E84" s="21">
        <v>15</v>
      </c>
      <c r="F84" s="21">
        <v>8</v>
      </c>
      <c r="G84" s="50">
        <f t="shared" si="21"/>
        <v>13.043478260869566</v>
      </c>
      <c r="H84" s="21">
        <v>14</v>
      </c>
      <c r="I84" s="21">
        <v>9</v>
      </c>
      <c r="J84" s="50">
        <f t="shared" si="22"/>
        <v>6.0869565217391308</v>
      </c>
      <c r="K84" s="21">
        <v>29</v>
      </c>
      <c r="L84" s="21">
        <v>29</v>
      </c>
      <c r="M84" s="21">
        <v>29</v>
      </c>
      <c r="N84" s="50">
        <f t="shared" si="15"/>
        <v>0</v>
      </c>
      <c r="O84" s="21">
        <v>23</v>
      </c>
      <c r="P84" s="50">
        <f t="shared" ref="P84:P132" si="24">(O84/D84)*20</f>
        <v>20</v>
      </c>
      <c r="Q84" s="21">
        <v>10</v>
      </c>
      <c r="R84" s="21">
        <v>10</v>
      </c>
      <c r="S84" s="21">
        <v>10</v>
      </c>
      <c r="T84" s="21">
        <v>10</v>
      </c>
      <c r="U84" s="52">
        <f t="shared" si="23"/>
        <v>0.79130434782608683</v>
      </c>
      <c r="V84" s="34"/>
    </row>
    <row r="85" spans="1:22" ht="15.75" customHeight="1" x14ac:dyDescent="0.25">
      <c r="A85" s="50">
        <v>13</v>
      </c>
      <c r="B85" s="53" t="s">
        <v>107</v>
      </c>
      <c r="C85" s="53" t="s">
        <v>104</v>
      </c>
      <c r="D85" s="21">
        <v>30</v>
      </c>
      <c r="E85" s="21">
        <v>23</v>
      </c>
      <c r="F85" s="21">
        <v>6</v>
      </c>
      <c r="G85" s="50">
        <f t="shared" si="21"/>
        <v>15.333333333333334</v>
      </c>
      <c r="H85" s="21">
        <v>24</v>
      </c>
      <c r="I85" s="21">
        <v>6</v>
      </c>
      <c r="J85" s="50">
        <f t="shared" si="22"/>
        <v>8</v>
      </c>
      <c r="K85" s="21">
        <v>30</v>
      </c>
      <c r="L85" s="21">
        <v>30</v>
      </c>
      <c r="M85" s="21">
        <v>0</v>
      </c>
      <c r="N85" s="50">
        <f t="shared" si="15"/>
        <v>10</v>
      </c>
      <c r="O85" s="21">
        <v>29</v>
      </c>
      <c r="P85" s="50">
        <f t="shared" si="24"/>
        <v>19.333333333333332</v>
      </c>
      <c r="Q85" s="21">
        <v>10</v>
      </c>
      <c r="R85" s="21">
        <v>10</v>
      </c>
      <c r="S85" s="21">
        <v>10</v>
      </c>
      <c r="T85" s="21">
        <v>10</v>
      </c>
      <c r="U85" s="52">
        <f t="shared" si="23"/>
        <v>0.92666666666666675</v>
      </c>
      <c r="V85" s="34"/>
    </row>
    <row r="86" spans="1:22" ht="15.75" customHeight="1" x14ac:dyDescent="0.25">
      <c r="A86" s="50">
        <v>14</v>
      </c>
      <c r="B86" s="53" t="s">
        <v>130</v>
      </c>
      <c r="C86" s="53" t="s">
        <v>104</v>
      </c>
      <c r="D86" s="21">
        <v>25</v>
      </c>
      <c r="E86" s="21">
        <v>22</v>
      </c>
      <c r="F86" s="21">
        <v>3</v>
      </c>
      <c r="G86" s="50">
        <f t="shared" si="21"/>
        <v>17.600000000000001</v>
      </c>
      <c r="H86" s="21">
        <v>22</v>
      </c>
      <c r="I86" s="21">
        <v>3</v>
      </c>
      <c r="J86" s="50">
        <f t="shared" si="22"/>
        <v>8.8000000000000007</v>
      </c>
      <c r="K86" s="21">
        <v>27</v>
      </c>
      <c r="L86" s="21">
        <v>27</v>
      </c>
      <c r="M86" s="21">
        <v>2</v>
      </c>
      <c r="N86" s="50">
        <f t="shared" si="15"/>
        <v>9.2592592592592595</v>
      </c>
      <c r="O86" s="21">
        <v>25</v>
      </c>
      <c r="P86" s="50">
        <f t="shared" si="24"/>
        <v>20</v>
      </c>
      <c r="Q86" s="21">
        <v>10</v>
      </c>
      <c r="R86" s="21">
        <v>10</v>
      </c>
      <c r="S86" s="21">
        <v>10</v>
      </c>
      <c r="T86" s="21">
        <v>10</v>
      </c>
      <c r="U86" s="52">
        <f t="shared" si="23"/>
        <v>0.95659259259259255</v>
      </c>
      <c r="V86" s="34"/>
    </row>
    <row r="87" spans="1:22" ht="15.75" customHeight="1" x14ac:dyDescent="0.25">
      <c r="A87" s="21">
        <v>15</v>
      </c>
      <c r="B87" s="53" t="s">
        <v>103</v>
      </c>
      <c r="C87" s="53" t="s">
        <v>144</v>
      </c>
      <c r="D87" s="21">
        <v>37</v>
      </c>
      <c r="E87" s="21">
        <v>11</v>
      </c>
      <c r="F87" s="21">
        <v>26</v>
      </c>
      <c r="G87" s="50">
        <f t="shared" si="21"/>
        <v>5.9459459459459465</v>
      </c>
      <c r="H87" s="21">
        <v>11</v>
      </c>
      <c r="I87" s="21">
        <v>26</v>
      </c>
      <c r="J87" s="50">
        <f t="shared" si="22"/>
        <v>2.9729729729729732</v>
      </c>
      <c r="K87" s="21">
        <v>1</v>
      </c>
      <c r="L87" s="21">
        <v>1</v>
      </c>
      <c r="M87" s="21">
        <v>0</v>
      </c>
      <c r="N87" s="50">
        <f t="shared" si="15"/>
        <v>10</v>
      </c>
      <c r="O87" s="21">
        <v>35</v>
      </c>
      <c r="P87" s="50">
        <f t="shared" si="24"/>
        <v>18.918918918918919</v>
      </c>
      <c r="Q87" s="21">
        <v>10</v>
      </c>
      <c r="R87" s="21">
        <v>8</v>
      </c>
      <c r="S87" s="21">
        <v>9</v>
      </c>
      <c r="T87" s="21">
        <v>8</v>
      </c>
      <c r="U87" s="52">
        <f t="shared" si="23"/>
        <v>0.72837837837837838</v>
      </c>
      <c r="V87" s="34"/>
    </row>
    <row r="88" spans="1:22" ht="15.75" customHeight="1" x14ac:dyDescent="0.25">
      <c r="A88" s="21">
        <v>16</v>
      </c>
      <c r="B88" s="53" t="s">
        <v>145</v>
      </c>
      <c r="C88" s="53" t="s">
        <v>104</v>
      </c>
      <c r="D88" s="21">
        <v>82</v>
      </c>
      <c r="E88" s="21">
        <v>74</v>
      </c>
      <c r="F88" s="21">
        <v>8</v>
      </c>
      <c r="G88" s="50">
        <f t="shared" si="21"/>
        <v>18.04878048780488</v>
      </c>
      <c r="H88" s="21">
        <v>70</v>
      </c>
      <c r="I88" s="21">
        <v>12</v>
      </c>
      <c r="J88" s="50">
        <f t="shared" si="22"/>
        <v>8.536585365853659</v>
      </c>
      <c r="K88" s="21">
        <v>16</v>
      </c>
      <c r="L88" s="21">
        <v>16</v>
      </c>
      <c r="M88" s="21">
        <v>0</v>
      </c>
      <c r="N88" s="50"/>
      <c r="O88" s="21">
        <v>80</v>
      </c>
      <c r="P88" s="50">
        <f t="shared" si="24"/>
        <v>19.512195121951219</v>
      </c>
      <c r="Q88" s="21">
        <v>10</v>
      </c>
      <c r="R88" s="21">
        <v>10</v>
      </c>
      <c r="S88" s="21">
        <v>10</v>
      </c>
      <c r="T88" s="21">
        <v>10</v>
      </c>
      <c r="U88" s="52">
        <f t="shared" si="23"/>
        <v>0.86097560975609755</v>
      </c>
      <c r="V88" s="34"/>
    </row>
    <row r="89" spans="1:22" ht="15.75" customHeight="1" x14ac:dyDescent="0.25">
      <c r="A89" s="50">
        <v>17</v>
      </c>
      <c r="B89" s="53" t="s">
        <v>140</v>
      </c>
      <c r="C89" s="53" t="s">
        <v>104</v>
      </c>
      <c r="D89" s="21">
        <v>15</v>
      </c>
      <c r="E89" s="21">
        <v>12</v>
      </c>
      <c r="F89" s="21">
        <v>3</v>
      </c>
      <c r="G89" s="50">
        <f t="shared" si="21"/>
        <v>16</v>
      </c>
      <c r="H89" s="21">
        <v>12</v>
      </c>
      <c r="I89" s="21">
        <v>3</v>
      </c>
      <c r="J89" s="50">
        <f t="shared" si="22"/>
        <v>8</v>
      </c>
      <c r="K89" s="21">
        <v>80</v>
      </c>
      <c r="L89" s="21">
        <v>80</v>
      </c>
      <c r="M89" s="21">
        <v>0</v>
      </c>
      <c r="N89" s="50">
        <f t="shared" ref="N89:N132" si="25">(L89-M89)/K89*10</f>
        <v>10</v>
      </c>
      <c r="O89" s="21">
        <v>15</v>
      </c>
      <c r="P89" s="50">
        <f t="shared" si="24"/>
        <v>20</v>
      </c>
      <c r="Q89" s="21">
        <v>10</v>
      </c>
      <c r="R89" s="21">
        <v>10</v>
      </c>
      <c r="S89" s="21">
        <v>10</v>
      </c>
      <c r="T89" s="21">
        <v>10</v>
      </c>
      <c r="U89" s="52">
        <f t="shared" si="23"/>
        <v>0.94</v>
      </c>
      <c r="V89" s="34"/>
    </row>
    <row r="90" spans="1:22" ht="15.75" customHeight="1" x14ac:dyDescent="0.25">
      <c r="A90" s="21">
        <v>18</v>
      </c>
      <c r="B90" s="53" t="s">
        <v>134</v>
      </c>
      <c r="C90" s="53" t="s">
        <v>104</v>
      </c>
      <c r="D90" s="21">
        <v>24</v>
      </c>
      <c r="E90" s="21">
        <v>24</v>
      </c>
      <c r="F90" s="21">
        <v>0</v>
      </c>
      <c r="G90" s="50">
        <f t="shared" si="21"/>
        <v>20</v>
      </c>
      <c r="H90" s="21">
        <v>22</v>
      </c>
      <c r="I90" s="21">
        <v>2</v>
      </c>
      <c r="J90" s="50">
        <f t="shared" si="22"/>
        <v>9.1666666666666661</v>
      </c>
      <c r="K90" s="21">
        <v>27</v>
      </c>
      <c r="L90" s="21">
        <v>27</v>
      </c>
      <c r="M90" s="21">
        <v>0</v>
      </c>
      <c r="N90" s="50">
        <f t="shared" si="25"/>
        <v>10</v>
      </c>
      <c r="O90" s="21">
        <v>0</v>
      </c>
      <c r="P90" s="50">
        <f t="shared" si="24"/>
        <v>0</v>
      </c>
      <c r="Q90" s="21">
        <v>10</v>
      </c>
      <c r="R90" s="21">
        <v>10</v>
      </c>
      <c r="S90" s="21">
        <v>10</v>
      </c>
      <c r="T90" s="21">
        <v>10</v>
      </c>
      <c r="U90" s="52">
        <f t="shared" si="23"/>
        <v>0.79166666666666652</v>
      </c>
      <c r="V90" s="34"/>
    </row>
    <row r="91" spans="1:22" ht="15.75" customHeight="1" x14ac:dyDescent="0.25">
      <c r="A91" s="50">
        <v>19</v>
      </c>
      <c r="B91" s="53" t="s">
        <v>105</v>
      </c>
      <c r="C91" s="53" t="s">
        <v>89</v>
      </c>
      <c r="D91" s="21">
        <v>29</v>
      </c>
      <c r="E91" s="21">
        <v>29</v>
      </c>
      <c r="F91" s="21">
        <v>0</v>
      </c>
      <c r="G91" s="50">
        <f t="shared" si="21"/>
        <v>20</v>
      </c>
      <c r="H91" s="21">
        <v>29</v>
      </c>
      <c r="I91" s="21">
        <v>0</v>
      </c>
      <c r="J91" s="50">
        <f t="shared" si="22"/>
        <v>10</v>
      </c>
      <c r="K91" s="21">
        <v>48</v>
      </c>
      <c r="L91" s="21">
        <v>48</v>
      </c>
      <c r="M91" s="21">
        <v>0</v>
      </c>
      <c r="N91" s="50">
        <f t="shared" si="25"/>
        <v>10</v>
      </c>
      <c r="O91" s="21">
        <v>29</v>
      </c>
      <c r="P91" s="50">
        <f t="shared" si="24"/>
        <v>20</v>
      </c>
      <c r="Q91" s="21">
        <v>10</v>
      </c>
      <c r="R91" s="21">
        <v>10</v>
      </c>
      <c r="S91" s="21">
        <v>10</v>
      </c>
      <c r="T91" s="21">
        <v>10</v>
      </c>
      <c r="U91" s="52">
        <f t="shared" si="23"/>
        <v>1</v>
      </c>
      <c r="V91" s="34"/>
    </row>
    <row r="92" spans="1:22" ht="15.75" customHeight="1" x14ac:dyDescent="0.25">
      <c r="A92" s="50">
        <v>20</v>
      </c>
      <c r="B92" s="53" t="s">
        <v>108</v>
      </c>
      <c r="C92" s="53" t="s">
        <v>89</v>
      </c>
      <c r="D92" s="21">
        <v>27</v>
      </c>
      <c r="E92" s="21">
        <v>22</v>
      </c>
      <c r="F92" s="21">
        <v>5</v>
      </c>
      <c r="G92" s="50">
        <f t="shared" si="21"/>
        <v>16.296296296296294</v>
      </c>
      <c r="H92" s="21">
        <v>22</v>
      </c>
      <c r="I92" s="21">
        <v>5</v>
      </c>
      <c r="J92" s="50">
        <f t="shared" si="22"/>
        <v>8.148148148148147</v>
      </c>
      <c r="K92" s="21">
        <v>20</v>
      </c>
      <c r="L92" s="21">
        <v>20</v>
      </c>
      <c r="M92" s="21">
        <v>0</v>
      </c>
      <c r="N92" s="50">
        <f t="shared" si="25"/>
        <v>10</v>
      </c>
      <c r="O92" s="21">
        <v>27</v>
      </c>
      <c r="P92" s="50">
        <f t="shared" si="24"/>
        <v>20</v>
      </c>
      <c r="Q92" s="21">
        <v>10</v>
      </c>
      <c r="R92" s="21">
        <v>10</v>
      </c>
      <c r="S92" s="21">
        <v>10</v>
      </c>
      <c r="T92" s="21">
        <v>10</v>
      </c>
      <c r="U92" s="52">
        <f t="shared" si="23"/>
        <v>0.94444444444444442</v>
      </c>
      <c r="V92" s="34"/>
    </row>
    <row r="93" spans="1:22" ht="15.75" customHeight="1" x14ac:dyDescent="0.25">
      <c r="A93" s="21">
        <v>21</v>
      </c>
      <c r="B93" s="53" t="s">
        <v>106</v>
      </c>
      <c r="C93" s="53" t="s">
        <v>89</v>
      </c>
      <c r="D93" s="21">
        <v>15</v>
      </c>
      <c r="E93" s="21">
        <v>15</v>
      </c>
      <c r="F93" s="21">
        <v>0</v>
      </c>
      <c r="G93" s="50">
        <f t="shared" si="21"/>
        <v>20</v>
      </c>
      <c r="H93" s="21">
        <v>12</v>
      </c>
      <c r="I93" s="21">
        <v>3</v>
      </c>
      <c r="J93" s="50">
        <f t="shared" si="22"/>
        <v>8</v>
      </c>
      <c r="K93" s="21">
        <v>160</v>
      </c>
      <c r="L93" s="21">
        <v>160</v>
      </c>
      <c r="M93" s="21">
        <v>0</v>
      </c>
      <c r="N93" s="50">
        <f t="shared" si="25"/>
        <v>10</v>
      </c>
      <c r="O93" s="21">
        <v>15</v>
      </c>
      <c r="P93" s="50">
        <f t="shared" si="24"/>
        <v>20</v>
      </c>
      <c r="Q93" s="21">
        <v>10</v>
      </c>
      <c r="R93" s="21">
        <v>9</v>
      </c>
      <c r="S93" s="21">
        <v>9</v>
      </c>
      <c r="T93" s="21">
        <v>9</v>
      </c>
      <c r="U93" s="52">
        <f t="shared" si="23"/>
        <v>0.95</v>
      </c>
      <c r="V93" s="34"/>
    </row>
    <row r="94" spans="1:22" ht="15.75" customHeight="1" x14ac:dyDescent="0.25">
      <c r="A94" s="50">
        <v>22</v>
      </c>
      <c r="B94" s="53" t="s">
        <v>109</v>
      </c>
      <c r="C94" s="53" t="s">
        <v>89</v>
      </c>
      <c r="D94" s="21">
        <v>0</v>
      </c>
      <c r="E94" s="21">
        <v>0</v>
      </c>
      <c r="F94" s="21">
        <v>0</v>
      </c>
      <c r="G94" s="50" t="e">
        <f t="shared" si="21"/>
        <v>#DIV/0!</v>
      </c>
      <c r="H94" s="21">
        <v>0</v>
      </c>
      <c r="I94" s="21">
        <v>0</v>
      </c>
      <c r="J94" s="50" t="e">
        <f t="shared" si="22"/>
        <v>#DIV/0!</v>
      </c>
      <c r="K94" s="21">
        <v>0</v>
      </c>
      <c r="L94" s="21">
        <v>0</v>
      </c>
      <c r="M94" s="21">
        <v>0</v>
      </c>
      <c r="N94" s="50" t="e">
        <f t="shared" si="25"/>
        <v>#DIV/0!</v>
      </c>
      <c r="O94" s="21">
        <v>0</v>
      </c>
      <c r="P94" s="50" t="e">
        <f t="shared" si="24"/>
        <v>#DIV/0!</v>
      </c>
      <c r="Q94" s="21">
        <v>10</v>
      </c>
      <c r="R94" s="21">
        <v>9</v>
      </c>
      <c r="S94" s="21">
        <v>8</v>
      </c>
      <c r="T94" s="21">
        <v>9</v>
      </c>
      <c r="U94" s="52" t="e">
        <f t="shared" si="23"/>
        <v>#DIV/0!</v>
      </c>
      <c r="V94" s="34"/>
    </row>
    <row r="95" spans="1:22" ht="15.75" customHeight="1" x14ac:dyDescent="0.25">
      <c r="A95" s="50">
        <v>23</v>
      </c>
      <c r="B95" s="53" t="s">
        <v>110</v>
      </c>
      <c r="C95" s="53" t="s">
        <v>89</v>
      </c>
      <c r="D95" s="21">
        <v>19</v>
      </c>
      <c r="E95" s="21">
        <v>14</v>
      </c>
      <c r="F95" s="21">
        <v>5</v>
      </c>
      <c r="G95" s="50">
        <f t="shared" si="21"/>
        <v>14.736842105263158</v>
      </c>
      <c r="H95" s="21">
        <v>13</v>
      </c>
      <c r="I95" s="21">
        <v>6</v>
      </c>
      <c r="J95" s="50">
        <f t="shared" si="22"/>
        <v>6.8421052631578947</v>
      </c>
      <c r="K95" s="21">
        <v>159</v>
      </c>
      <c r="L95" s="21">
        <v>159</v>
      </c>
      <c r="M95" s="21">
        <v>0</v>
      </c>
      <c r="N95" s="50">
        <f t="shared" si="25"/>
        <v>10</v>
      </c>
      <c r="O95" s="21">
        <v>19</v>
      </c>
      <c r="P95" s="50">
        <f t="shared" si="24"/>
        <v>20</v>
      </c>
      <c r="Q95" s="21">
        <v>9</v>
      </c>
      <c r="R95" s="21">
        <v>10</v>
      </c>
      <c r="S95" s="21">
        <v>9</v>
      </c>
      <c r="T95" s="21">
        <v>9</v>
      </c>
      <c r="U95" s="52">
        <f t="shared" si="23"/>
        <v>0.88578947368421057</v>
      </c>
      <c r="V95" s="34"/>
    </row>
    <row r="96" spans="1:22" ht="15.75" customHeight="1" x14ac:dyDescent="0.25">
      <c r="A96" s="21">
        <v>24</v>
      </c>
      <c r="B96" s="53" t="s">
        <v>111</v>
      </c>
      <c r="C96" s="53" t="s">
        <v>89</v>
      </c>
      <c r="D96" s="21">
        <v>50</v>
      </c>
      <c r="E96" s="21">
        <v>46</v>
      </c>
      <c r="F96" s="21">
        <v>4</v>
      </c>
      <c r="G96" s="50">
        <f t="shared" si="21"/>
        <v>18.400000000000002</v>
      </c>
      <c r="H96" s="21">
        <v>46</v>
      </c>
      <c r="I96" s="21">
        <v>4</v>
      </c>
      <c r="J96" s="50">
        <f t="shared" si="22"/>
        <v>9.2000000000000011</v>
      </c>
      <c r="K96" s="21">
        <v>42</v>
      </c>
      <c r="L96" s="21">
        <v>42</v>
      </c>
      <c r="M96" s="21">
        <v>0</v>
      </c>
      <c r="N96" s="50">
        <f t="shared" si="25"/>
        <v>10</v>
      </c>
      <c r="O96" s="21">
        <v>50</v>
      </c>
      <c r="P96" s="50">
        <f t="shared" si="24"/>
        <v>20</v>
      </c>
      <c r="Q96" s="21">
        <v>10</v>
      </c>
      <c r="R96" s="21">
        <v>9</v>
      </c>
      <c r="S96" s="21">
        <v>9</v>
      </c>
      <c r="T96" s="21">
        <v>10</v>
      </c>
      <c r="U96" s="52">
        <f t="shared" si="23"/>
        <v>0.95599999999999996</v>
      </c>
      <c r="V96" s="34"/>
    </row>
    <row r="97" spans="1:22" ht="15.75" customHeight="1" x14ac:dyDescent="0.25">
      <c r="A97" s="50">
        <v>25</v>
      </c>
      <c r="B97" s="53" t="s">
        <v>112</v>
      </c>
      <c r="C97" s="53" t="s">
        <v>89</v>
      </c>
      <c r="D97" s="21">
        <v>54</v>
      </c>
      <c r="E97" s="21">
        <v>45</v>
      </c>
      <c r="F97" s="21">
        <v>9</v>
      </c>
      <c r="G97" s="50">
        <f t="shared" si="21"/>
        <v>16.666666666666668</v>
      </c>
      <c r="H97" s="21">
        <v>45</v>
      </c>
      <c r="I97" s="21">
        <v>9</v>
      </c>
      <c r="J97" s="50">
        <f t="shared" si="22"/>
        <v>8.3333333333333339</v>
      </c>
      <c r="K97" s="21">
        <v>96</v>
      </c>
      <c r="L97" s="21">
        <v>96</v>
      </c>
      <c r="M97" s="21">
        <v>0</v>
      </c>
      <c r="N97" s="50">
        <f t="shared" si="25"/>
        <v>10</v>
      </c>
      <c r="O97" s="21">
        <v>54</v>
      </c>
      <c r="P97" s="50">
        <f t="shared" si="24"/>
        <v>20</v>
      </c>
      <c r="Q97" s="21">
        <v>10</v>
      </c>
      <c r="R97" s="21">
        <v>10</v>
      </c>
      <c r="S97" s="21">
        <v>10</v>
      </c>
      <c r="T97" s="21">
        <v>10</v>
      </c>
      <c r="U97" s="52">
        <f t="shared" si="23"/>
        <v>0.95</v>
      </c>
      <c r="V97" s="34"/>
    </row>
    <row r="98" spans="1:22" ht="15.75" customHeight="1" x14ac:dyDescent="0.25">
      <c r="A98" s="50">
        <v>26</v>
      </c>
      <c r="B98" s="53" t="s">
        <v>113</v>
      </c>
      <c r="C98" s="53" t="s">
        <v>89</v>
      </c>
      <c r="D98" s="21">
        <v>16</v>
      </c>
      <c r="E98" s="21">
        <v>16</v>
      </c>
      <c r="F98" s="21">
        <v>0</v>
      </c>
      <c r="G98" s="50">
        <f t="shared" si="21"/>
        <v>20</v>
      </c>
      <c r="H98" s="21">
        <v>16</v>
      </c>
      <c r="I98" s="21">
        <v>0</v>
      </c>
      <c r="J98" s="50">
        <f t="shared" si="22"/>
        <v>10</v>
      </c>
      <c r="K98" s="21">
        <v>72</v>
      </c>
      <c r="L98" s="21">
        <v>72</v>
      </c>
      <c r="M98" s="21">
        <v>0</v>
      </c>
      <c r="N98" s="50">
        <f t="shared" si="25"/>
        <v>10</v>
      </c>
      <c r="O98" s="21">
        <v>16</v>
      </c>
      <c r="P98" s="50">
        <f t="shared" si="24"/>
        <v>20</v>
      </c>
      <c r="Q98" s="21">
        <v>10</v>
      </c>
      <c r="R98" s="21">
        <v>10</v>
      </c>
      <c r="S98" s="21">
        <v>9</v>
      </c>
      <c r="T98" s="21">
        <v>9</v>
      </c>
      <c r="U98" s="52">
        <f t="shared" si="23"/>
        <v>0.98</v>
      </c>
      <c r="V98" s="34"/>
    </row>
    <row r="99" spans="1:22" ht="15.75" customHeight="1" x14ac:dyDescent="0.25">
      <c r="A99" s="21">
        <v>27</v>
      </c>
      <c r="B99" s="53" t="s">
        <v>114</v>
      </c>
      <c r="C99" s="53" t="s">
        <v>89</v>
      </c>
      <c r="D99" s="21">
        <v>53</v>
      </c>
      <c r="E99" s="21">
        <v>46</v>
      </c>
      <c r="F99" s="21">
        <v>7</v>
      </c>
      <c r="G99" s="50">
        <f t="shared" si="21"/>
        <v>17.358490566037737</v>
      </c>
      <c r="H99" s="21">
        <v>45</v>
      </c>
      <c r="I99" s="21">
        <v>8</v>
      </c>
      <c r="J99" s="50">
        <f t="shared" si="22"/>
        <v>8.4905660377358494</v>
      </c>
      <c r="K99" s="21">
        <v>27</v>
      </c>
      <c r="L99" s="21">
        <v>27</v>
      </c>
      <c r="M99" s="21">
        <v>0</v>
      </c>
      <c r="N99" s="50">
        <f t="shared" si="25"/>
        <v>10</v>
      </c>
      <c r="O99" s="21">
        <v>51</v>
      </c>
      <c r="P99" s="50">
        <f t="shared" si="24"/>
        <v>19.245283018867923</v>
      </c>
      <c r="Q99" s="21">
        <v>10</v>
      </c>
      <c r="R99" s="21">
        <v>9</v>
      </c>
      <c r="S99" s="21">
        <v>10</v>
      </c>
      <c r="T99" s="21">
        <v>9</v>
      </c>
      <c r="U99" s="52">
        <f t="shared" si="23"/>
        <v>0.93094339622641509</v>
      </c>
      <c r="V99" s="34"/>
    </row>
    <row r="100" spans="1:22" ht="15.75" customHeight="1" x14ac:dyDescent="0.25">
      <c r="A100" s="50">
        <v>28</v>
      </c>
      <c r="B100" s="53" t="s">
        <v>115</v>
      </c>
      <c r="C100" s="53" t="s">
        <v>89</v>
      </c>
      <c r="D100" s="21">
        <v>23</v>
      </c>
      <c r="E100" s="21">
        <v>19</v>
      </c>
      <c r="F100" s="21">
        <v>4</v>
      </c>
      <c r="G100" s="50">
        <f t="shared" si="21"/>
        <v>16.521739130434781</v>
      </c>
      <c r="H100" s="21">
        <v>19</v>
      </c>
      <c r="I100" s="21">
        <v>4</v>
      </c>
      <c r="J100" s="50">
        <f t="shared" si="22"/>
        <v>8.2608695652173907</v>
      </c>
      <c r="K100" s="21">
        <v>20</v>
      </c>
      <c r="L100" s="21">
        <v>20</v>
      </c>
      <c r="M100" s="21">
        <v>0</v>
      </c>
      <c r="N100" s="50">
        <f t="shared" si="25"/>
        <v>10</v>
      </c>
      <c r="O100" s="21">
        <v>23</v>
      </c>
      <c r="P100" s="50">
        <f t="shared" si="24"/>
        <v>20</v>
      </c>
      <c r="Q100" s="21">
        <v>9</v>
      </c>
      <c r="R100" s="21">
        <v>9</v>
      </c>
      <c r="S100" s="21">
        <v>9</v>
      </c>
      <c r="T100" s="21">
        <v>10</v>
      </c>
      <c r="U100" s="52">
        <f t="shared" si="23"/>
        <v>0.91782608695652168</v>
      </c>
      <c r="V100" s="34"/>
    </row>
    <row r="101" spans="1:22" ht="15.75" customHeight="1" x14ac:dyDescent="0.25">
      <c r="A101" s="50">
        <v>29</v>
      </c>
      <c r="B101" s="53" t="s">
        <v>116</v>
      </c>
      <c r="C101" s="53" t="s">
        <v>89</v>
      </c>
      <c r="D101" s="21">
        <v>4</v>
      </c>
      <c r="E101" s="54">
        <v>4</v>
      </c>
      <c r="F101" s="54">
        <v>0</v>
      </c>
      <c r="G101" s="50">
        <f t="shared" si="21"/>
        <v>20</v>
      </c>
      <c r="H101" s="54">
        <v>1</v>
      </c>
      <c r="I101" s="54">
        <v>3</v>
      </c>
      <c r="J101" s="50">
        <f t="shared" si="22"/>
        <v>2.5</v>
      </c>
      <c r="K101" s="21">
        <v>0</v>
      </c>
      <c r="L101" s="21">
        <v>0</v>
      </c>
      <c r="M101" s="21">
        <v>0</v>
      </c>
      <c r="N101" s="50" t="e">
        <f t="shared" si="25"/>
        <v>#DIV/0!</v>
      </c>
      <c r="O101" s="21">
        <v>4</v>
      </c>
      <c r="P101" s="50">
        <f t="shared" si="24"/>
        <v>20</v>
      </c>
      <c r="Q101" s="21">
        <v>9</v>
      </c>
      <c r="R101" s="21">
        <v>8</v>
      </c>
      <c r="S101" s="21">
        <v>9</v>
      </c>
      <c r="T101" s="21">
        <v>9</v>
      </c>
      <c r="U101" s="52" t="e">
        <f t="shared" si="23"/>
        <v>#DIV/0!</v>
      </c>
      <c r="V101" s="34"/>
    </row>
    <row r="102" spans="1:22" ht="15.75" customHeight="1" x14ac:dyDescent="0.25">
      <c r="A102" s="21">
        <v>30</v>
      </c>
      <c r="B102" s="53" t="s">
        <v>117</v>
      </c>
      <c r="C102" s="53" t="s">
        <v>89</v>
      </c>
      <c r="D102" s="21">
        <v>31</v>
      </c>
      <c r="E102" s="21">
        <v>27</v>
      </c>
      <c r="F102" s="21">
        <v>4</v>
      </c>
      <c r="G102" s="50">
        <f t="shared" si="21"/>
        <v>17.419354838709676</v>
      </c>
      <c r="H102" s="21">
        <v>26</v>
      </c>
      <c r="I102" s="21">
        <v>5</v>
      </c>
      <c r="J102" s="50">
        <f t="shared" si="22"/>
        <v>8.387096774193548</v>
      </c>
      <c r="K102" s="21">
        <v>11</v>
      </c>
      <c r="L102" s="21">
        <v>11</v>
      </c>
      <c r="M102" s="21">
        <v>0</v>
      </c>
      <c r="N102" s="50">
        <f t="shared" si="25"/>
        <v>10</v>
      </c>
      <c r="O102" s="21">
        <v>31</v>
      </c>
      <c r="P102" s="50">
        <f t="shared" si="24"/>
        <v>20</v>
      </c>
      <c r="Q102" s="21">
        <v>9</v>
      </c>
      <c r="R102" s="21">
        <v>9</v>
      </c>
      <c r="S102" s="21">
        <v>9</v>
      </c>
      <c r="T102" s="21">
        <v>9</v>
      </c>
      <c r="U102" s="52">
        <f t="shared" si="23"/>
        <v>0.91806451612903228</v>
      </c>
      <c r="V102" s="34"/>
    </row>
    <row r="103" spans="1:22" ht="15.75" customHeight="1" x14ac:dyDescent="0.25">
      <c r="A103" s="50">
        <v>31</v>
      </c>
      <c r="B103" s="53" t="s">
        <v>118</v>
      </c>
      <c r="C103" s="53" t="s">
        <v>89</v>
      </c>
      <c r="D103" s="21">
        <v>6</v>
      </c>
      <c r="E103" s="21">
        <v>4</v>
      </c>
      <c r="F103" s="21">
        <v>2</v>
      </c>
      <c r="G103" s="50">
        <f t="shared" si="21"/>
        <v>13.333333333333332</v>
      </c>
      <c r="H103" s="21">
        <v>6</v>
      </c>
      <c r="I103" s="21">
        <v>0</v>
      </c>
      <c r="J103" s="50">
        <f t="shared" si="22"/>
        <v>10</v>
      </c>
      <c r="K103" s="55">
        <v>0</v>
      </c>
      <c r="L103" s="55">
        <v>0</v>
      </c>
      <c r="M103" s="21">
        <v>0</v>
      </c>
      <c r="N103" s="50" t="e">
        <f t="shared" si="25"/>
        <v>#DIV/0!</v>
      </c>
      <c r="O103" s="21">
        <v>6</v>
      </c>
      <c r="P103" s="50">
        <f t="shared" si="24"/>
        <v>20</v>
      </c>
      <c r="Q103" s="21">
        <v>9</v>
      </c>
      <c r="R103" s="21">
        <v>8</v>
      </c>
      <c r="S103" s="21">
        <v>8</v>
      </c>
      <c r="T103" s="21">
        <v>8</v>
      </c>
      <c r="U103" s="52" t="e">
        <f t="shared" si="23"/>
        <v>#DIV/0!</v>
      </c>
      <c r="V103" s="34"/>
    </row>
    <row r="104" spans="1:22" ht="15.75" customHeight="1" x14ac:dyDescent="0.25">
      <c r="A104" s="50">
        <v>32</v>
      </c>
      <c r="B104" s="53" t="s">
        <v>119</v>
      </c>
      <c r="C104" s="53" t="s">
        <v>89</v>
      </c>
      <c r="D104" s="21">
        <v>75</v>
      </c>
      <c r="E104" s="21">
        <v>62</v>
      </c>
      <c r="F104" s="21">
        <v>13</v>
      </c>
      <c r="G104" s="50">
        <f t="shared" si="21"/>
        <v>16.533333333333331</v>
      </c>
      <c r="H104" s="21">
        <v>75</v>
      </c>
      <c r="I104" s="21">
        <v>0</v>
      </c>
      <c r="J104" s="50">
        <f t="shared" si="22"/>
        <v>10</v>
      </c>
      <c r="K104" s="21">
        <v>44</v>
      </c>
      <c r="L104" s="21">
        <v>44</v>
      </c>
      <c r="M104" s="21">
        <v>0</v>
      </c>
      <c r="N104" s="50">
        <f t="shared" si="25"/>
        <v>10</v>
      </c>
      <c r="O104" s="21">
        <v>71</v>
      </c>
      <c r="P104" s="50">
        <f t="shared" si="24"/>
        <v>18.933333333333334</v>
      </c>
      <c r="Q104" s="21">
        <v>10</v>
      </c>
      <c r="R104" s="21">
        <v>9</v>
      </c>
      <c r="S104" s="21">
        <v>9</v>
      </c>
      <c r="T104" s="21">
        <v>10</v>
      </c>
      <c r="U104" s="52">
        <f t="shared" si="23"/>
        <v>0.93466666666666665</v>
      </c>
      <c r="V104" s="34"/>
    </row>
    <row r="105" spans="1:22" ht="15.75" customHeight="1" x14ac:dyDescent="0.25">
      <c r="A105" s="21">
        <v>33</v>
      </c>
      <c r="B105" s="53" t="s">
        <v>120</v>
      </c>
      <c r="C105" s="53" t="s">
        <v>89</v>
      </c>
      <c r="D105" s="21">
        <v>13</v>
      </c>
      <c r="E105" s="21">
        <v>11</v>
      </c>
      <c r="F105" s="21">
        <v>2</v>
      </c>
      <c r="G105" s="50">
        <f t="shared" si="21"/>
        <v>16.923076923076923</v>
      </c>
      <c r="H105" s="21">
        <v>13</v>
      </c>
      <c r="I105" s="21">
        <v>0</v>
      </c>
      <c r="J105" s="50">
        <f t="shared" si="22"/>
        <v>10</v>
      </c>
      <c r="K105" s="21">
        <v>143</v>
      </c>
      <c r="L105" s="21">
        <v>143</v>
      </c>
      <c r="M105" s="21">
        <v>0</v>
      </c>
      <c r="N105" s="50">
        <f t="shared" si="25"/>
        <v>10</v>
      </c>
      <c r="O105" s="21">
        <v>13</v>
      </c>
      <c r="P105" s="50">
        <f t="shared" si="24"/>
        <v>20</v>
      </c>
      <c r="Q105" s="21">
        <v>10</v>
      </c>
      <c r="R105" s="21">
        <v>9</v>
      </c>
      <c r="S105" s="21">
        <v>9</v>
      </c>
      <c r="T105" s="21">
        <v>10</v>
      </c>
      <c r="U105" s="52">
        <f t="shared" si="23"/>
        <v>0.94923076923076921</v>
      </c>
      <c r="V105" s="34"/>
    </row>
    <row r="106" spans="1:22" ht="15.75" customHeight="1" x14ac:dyDescent="0.25">
      <c r="A106" s="50">
        <v>34</v>
      </c>
      <c r="B106" s="53" t="s">
        <v>121</v>
      </c>
      <c r="C106" s="53" t="s">
        <v>89</v>
      </c>
      <c r="D106" s="21">
        <v>14</v>
      </c>
      <c r="E106" s="21">
        <v>6</v>
      </c>
      <c r="F106" s="21">
        <v>8</v>
      </c>
      <c r="G106" s="50">
        <f t="shared" si="21"/>
        <v>8.5714285714285712</v>
      </c>
      <c r="H106" s="21">
        <v>14</v>
      </c>
      <c r="I106" s="21">
        <v>0</v>
      </c>
      <c r="J106" s="50">
        <f t="shared" si="22"/>
        <v>10</v>
      </c>
      <c r="K106" s="21">
        <v>139</v>
      </c>
      <c r="L106" s="21">
        <v>139</v>
      </c>
      <c r="M106" s="21">
        <v>0</v>
      </c>
      <c r="N106" s="50">
        <f t="shared" si="25"/>
        <v>10</v>
      </c>
      <c r="O106" s="21">
        <v>13</v>
      </c>
      <c r="P106" s="50">
        <f t="shared" si="24"/>
        <v>18.571428571428573</v>
      </c>
      <c r="Q106" s="21">
        <v>9</v>
      </c>
      <c r="R106" s="21">
        <v>8</v>
      </c>
      <c r="S106" s="21">
        <v>10</v>
      </c>
      <c r="T106" s="21">
        <v>7</v>
      </c>
      <c r="U106" s="52">
        <f t="shared" si="23"/>
        <v>0.81142857142857139</v>
      </c>
      <c r="V106" s="34"/>
    </row>
    <row r="107" spans="1:22" ht="15.75" customHeight="1" x14ac:dyDescent="0.25">
      <c r="A107" s="50">
        <v>35</v>
      </c>
      <c r="B107" s="53" t="s">
        <v>122</v>
      </c>
      <c r="C107" s="53" t="s">
        <v>89</v>
      </c>
      <c r="D107" s="21">
        <v>13</v>
      </c>
      <c r="E107" s="21">
        <v>4</v>
      </c>
      <c r="F107" s="21">
        <v>9</v>
      </c>
      <c r="G107" s="50">
        <f t="shared" si="21"/>
        <v>6.1538461538461542</v>
      </c>
      <c r="H107" s="21">
        <v>12</v>
      </c>
      <c r="I107" s="21">
        <v>1</v>
      </c>
      <c r="J107" s="50">
        <f t="shared" si="22"/>
        <v>9.2307692307692317</v>
      </c>
      <c r="K107" s="21">
        <v>64</v>
      </c>
      <c r="L107" s="21">
        <v>64</v>
      </c>
      <c r="M107" s="21">
        <v>0</v>
      </c>
      <c r="N107" s="50">
        <f t="shared" si="25"/>
        <v>10</v>
      </c>
      <c r="O107" s="21">
        <v>12</v>
      </c>
      <c r="P107" s="50">
        <f t="shared" si="24"/>
        <v>18.461538461538463</v>
      </c>
      <c r="Q107" s="21">
        <v>9</v>
      </c>
      <c r="R107" s="21">
        <v>8</v>
      </c>
      <c r="S107" s="21">
        <v>9</v>
      </c>
      <c r="T107" s="21">
        <v>8</v>
      </c>
      <c r="U107" s="52">
        <f t="shared" si="23"/>
        <v>0.77846153846153854</v>
      </c>
      <c r="V107" s="34"/>
    </row>
    <row r="108" spans="1:22" ht="15.75" customHeight="1" x14ac:dyDescent="0.25">
      <c r="A108" s="21">
        <v>36</v>
      </c>
      <c r="B108" s="53" t="s">
        <v>123</v>
      </c>
      <c r="C108" s="53" t="s">
        <v>89</v>
      </c>
      <c r="D108" s="21">
        <v>5</v>
      </c>
      <c r="E108" s="21">
        <v>5</v>
      </c>
      <c r="F108" s="21">
        <v>0</v>
      </c>
      <c r="G108" s="50">
        <f t="shared" si="21"/>
        <v>20</v>
      </c>
      <c r="H108" s="21">
        <v>5</v>
      </c>
      <c r="I108" s="21">
        <v>0</v>
      </c>
      <c r="J108" s="50">
        <f t="shared" si="22"/>
        <v>10</v>
      </c>
      <c r="K108" s="21">
        <v>0</v>
      </c>
      <c r="L108" s="21">
        <v>0</v>
      </c>
      <c r="M108" s="21">
        <v>0</v>
      </c>
      <c r="N108" s="50" t="e">
        <f t="shared" si="25"/>
        <v>#DIV/0!</v>
      </c>
      <c r="O108" s="21">
        <v>5</v>
      </c>
      <c r="P108" s="50">
        <f t="shared" si="24"/>
        <v>20</v>
      </c>
      <c r="Q108" s="21">
        <v>9</v>
      </c>
      <c r="R108" s="21">
        <v>9</v>
      </c>
      <c r="S108" s="21">
        <v>9</v>
      </c>
      <c r="T108" s="21">
        <v>8</v>
      </c>
      <c r="U108" s="52" t="e">
        <f t="shared" si="23"/>
        <v>#DIV/0!</v>
      </c>
      <c r="V108" s="34"/>
    </row>
    <row r="109" spans="1:22" ht="15.75" customHeight="1" x14ac:dyDescent="0.25">
      <c r="A109" s="50">
        <v>37</v>
      </c>
      <c r="B109" s="53"/>
      <c r="C109" s="53"/>
      <c r="D109" s="21"/>
      <c r="E109" s="21"/>
      <c r="F109" s="21"/>
      <c r="G109" s="50" t="e">
        <f t="shared" si="21"/>
        <v>#DIV/0!</v>
      </c>
      <c r="H109" s="21"/>
      <c r="I109" s="21"/>
      <c r="J109" s="50" t="e">
        <f t="shared" si="22"/>
        <v>#DIV/0!</v>
      </c>
      <c r="K109" s="21"/>
      <c r="L109" s="21"/>
      <c r="M109" s="21">
        <v>0</v>
      </c>
      <c r="N109" s="50" t="e">
        <f t="shared" si="25"/>
        <v>#DIV/0!</v>
      </c>
      <c r="O109" s="21"/>
      <c r="P109" s="50" t="e">
        <f t="shared" si="24"/>
        <v>#DIV/0!</v>
      </c>
      <c r="Q109" s="21"/>
      <c r="R109" s="21"/>
      <c r="S109" s="21"/>
      <c r="T109" s="21"/>
      <c r="U109" s="52" t="e">
        <f t="shared" si="23"/>
        <v>#DIV/0!</v>
      </c>
      <c r="V109" s="34"/>
    </row>
    <row r="110" spans="1:22" ht="15.75" customHeight="1" x14ac:dyDescent="0.25">
      <c r="A110" s="50">
        <v>38</v>
      </c>
      <c r="B110" s="53"/>
      <c r="C110" s="53"/>
      <c r="D110" s="21"/>
      <c r="E110" s="21"/>
      <c r="F110" s="21"/>
      <c r="G110" s="50" t="e">
        <f t="shared" si="21"/>
        <v>#DIV/0!</v>
      </c>
      <c r="H110" s="21"/>
      <c r="I110" s="21"/>
      <c r="J110" s="50" t="e">
        <f t="shared" si="22"/>
        <v>#DIV/0!</v>
      </c>
      <c r="K110" s="21"/>
      <c r="L110" s="21"/>
      <c r="M110" s="21">
        <v>0</v>
      </c>
      <c r="N110" s="50" t="e">
        <f t="shared" si="25"/>
        <v>#DIV/0!</v>
      </c>
      <c r="O110" s="21"/>
      <c r="P110" s="50" t="e">
        <f t="shared" si="24"/>
        <v>#DIV/0!</v>
      </c>
      <c r="Q110" s="21"/>
      <c r="R110" s="21"/>
      <c r="S110" s="21"/>
      <c r="T110" s="21"/>
      <c r="U110" s="52" t="e">
        <f t="shared" si="23"/>
        <v>#DIV/0!</v>
      </c>
      <c r="V110" s="34"/>
    </row>
    <row r="111" spans="1:22" ht="15.75" customHeight="1" x14ac:dyDescent="0.25">
      <c r="A111" s="21">
        <v>39</v>
      </c>
      <c r="B111" s="53"/>
      <c r="C111" s="53"/>
      <c r="D111" s="21"/>
      <c r="E111" s="21"/>
      <c r="F111" s="21"/>
      <c r="G111" s="50" t="e">
        <f t="shared" si="21"/>
        <v>#DIV/0!</v>
      </c>
      <c r="H111" s="21"/>
      <c r="I111" s="21"/>
      <c r="J111" s="50" t="e">
        <f t="shared" si="22"/>
        <v>#DIV/0!</v>
      </c>
      <c r="K111" s="21"/>
      <c r="L111" s="21"/>
      <c r="M111" s="21"/>
      <c r="N111" s="50" t="e">
        <f t="shared" si="25"/>
        <v>#DIV/0!</v>
      </c>
      <c r="O111" s="21"/>
      <c r="P111" s="50" t="e">
        <f t="shared" si="24"/>
        <v>#DIV/0!</v>
      </c>
      <c r="Q111" s="21"/>
      <c r="R111" s="21"/>
      <c r="S111" s="21"/>
      <c r="T111" s="21"/>
      <c r="U111" s="52" t="e">
        <f t="shared" si="23"/>
        <v>#DIV/0!</v>
      </c>
      <c r="V111" s="34"/>
    </row>
    <row r="112" spans="1:22" ht="15.75" customHeight="1" x14ac:dyDescent="0.25">
      <c r="A112" s="50">
        <v>40</v>
      </c>
      <c r="B112" s="53"/>
      <c r="C112" s="53"/>
      <c r="D112" s="21"/>
      <c r="E112" s="21"/>
      <c r="F112" s="21"/>
      <c r="G112" s="50" t="e">
        <f t="shared" si="21"/>
        <v>#DIV/0!</v>
      </c>
      <c r="H112" s="21"/>
      <c r="I112" s="21"/>
      <c r="J112" s="50" t="e">
        <f t="shared" si="22"/>
        <v>#DIV/0!</v>
      </c>
      <c r="K112" s="21"/>
      <c r="L112" s="21"/>
      <c r="M112" s="21"/>
      <c r="N112" s="50" t="e">
        <f t="shared" si="25"/>
        <v>#DIV/0!</v>
      </c>
      <c r="O112" s="21"/>
      <c r="P112" s="50" t="e">
        <f t="shared" si="24"/>
        <v>#DIV/0!</v>
      </c>
      <c r="Q112" s="21"/>
      <c r="R112" s="21"/>
      <c r="S112" s="21"/>
      <c r="T112" s="21"/>
      <c r="U112" s="52" t="e">
        <f t="shared" si="23"/>
        <v>#DIV/0!</v>
      </c>
      <c r="V112" s="34"/>
    </row>
    <row r="113" spans="1:22" ht="15.75" customHeight="1" x14ac:dyDescent="0.25">
      <c r="A113" s="50">
        <v>41</v>
      </c>
      <c r="B113" s="53"/>
      <c r="C113" s="53"/>
      <c r="D113" s="21"/>
      <c r="E113" s="21"/>
      <c r="F113" s="21"/>
      <c r="G113" s="50" t="e">
        <f t="shared" si="21"/>
        <v>#DIV/0!</v>
      </c>
      <c r="H113" s="21"/>
      <c r="I113" s="21"/>
      <c r="J113" s="50" t="e">
        <f t="shared" si="22"/>
        <v>#DIV/0!</v>
      </c>
      <c r="K113" s="21"/>
      <c r="L113" s="21"/>
      <c r="M113" s="21"/>
      <c r="N113" s="50" t="e">
        <f t="shared" si="25"/>
        <v>#DIV/0!</v>
      </c>
      <c r="O113" s="21"/>
      <c r="P113" s="50" t="e">
        <f t="shared" si="24"/>
        <v>#DIV/0!</v>
      </c>
      <c r="Q113" s="21"/>
      <c r="R113" s="21"/>
      <c r="S113" s="21"/>
      <c r="T113" s="21"/>
      <c r="U113" s="52" t="e">
        <f t="shared" si="23"/>
        <v>#DIV/0!</v>
      </c>
      <c r="V113" s="34"/>
    </row>
    <row r="114" spans="1:22" ht="15.75" customHeight="1" x14ac:dyDescent="0.25">
      <c r="A114" s="21">
        <v>42</v>
      </c>
      <c r="B114" s="53"/>
      <c r="C114" s="53"/>
      <c r="D114" s="21"/>
      <c r="E114" s="21"/>
      <c r="F114" s="21"/>
      <c r="G114" s="50" t="e">
        <f t="shared" si="21"/>
        <v>#DIV/0!</v>
      </c>
      <c r="H114" s="21"/>
      <c r="I114" s="21"/>
      <c r="J114" s="50" t="e">
        <f t="shared" si="22"/>
        <v>#DIV/0!</v>
      </c>
      <c r="K114" s="21"/>
      <c r="L114" s="21"/>
      <c r="M114" s="21"/>
      <c r="N114" s="50" t="e">
        <f t="shared" si="25"/>
        <v>#DIV/0!</v>
      </c>
      <c r="O114" s="21"/>
      <c r="P114" s="50" t="e">
        <f t="shared" si="24"/>
        <v>#DIV/0!</v>
      </c>
      <c r="Q114" s="21"/>
      <c r="R114" s="21"/>
      <c r="S114" s="21"/>
      <c r="T114" s="21"/>
      <c r="U114" s="52" t="e">
        <f t="shared" si="23"/>
        <v>#DIV/0!</v>
      </c>
      <c r="V114" s="34"/>
    </row>
    <row r="115" spans="1:22" ht="15.75" customHeight="1" x14ac:dyDescent="0.25">
      <c r="A115" s="50">
        <v>43</v>
      </c>
      <c r="B115" s="53"/>
      <c r="C115" s="53"/>
      <c r="D115" s="21"/>
      <c r="E115" s="21"/>
      <c r="F115" s="21"/>
      <c r="G115" s="50" t="e">
        <f t="shared" si="21"/>
        <v>#DIV/0!</v>
      </c>
      <c r="H115" s="21"/>
      <c r="I115" s="21"/>
      <c r="J115" s="50" t="e">
        <f t="shared" si="22"/>
        <v>#DIV/0!</v>
      </c>
      <c r="K115" s="21"/>
      <c r="L115" s="21"/>
      <c r="M115" s="21"/>
      <c r="N115" s="50" t="e">
        <f t="shared" si="25"/>
        <v>#DIV/0!</v>
      </c>
      <c r="O115" s="21"/>
      <c r="P115" s="50" t="e">
        <f t="shared" si="24"/>
        <v>#DIV/0!</v>
      </c>
      <c r="Q115" s="21"/>
      <c r="R115" s="21"/>
      <c r="S115" s="21"/>
      <c r="T115" s="21"/>
      <c r="U115" s="52" t="e">
        <f t="shared" si="23"/>
        <v>#DIV/0!</v>
      </c>
      <c r="V115" s="34"/>
    </row>
    <row r="116" spans="1:22" ht="15.75" customHeight="1" x14ac:dyDescent="0.25">
      <c r="A116" s="50">
        <v>44</v>
      </c>
      <c r="B116" s="53"/>
      <c r="C116" s="53"/>
      <c r="D116" s="21"/>
      <c r="E116" s="21"/>
      <c r="F116" s="21"/>
      <c r="G116" s="50" t="e">
        <f t="shared" si="21"/>
        <v>#DIV/0!</v>
      </c>
      <c r="H116" s="21"/>
      <c r="I116" s="21"/>
      <c r="J116" s="50" t="e">
        <f t="shared" si="22"/>
        <v>#DIV/0!</v>
      </c>
      <c r="K116" s="21"/>
      <c r="L116" s="21"/>
      <c r="M116" s="21"/>
      <c r="N116" s="50" t="e">
        <f t="shared" si="25"/>
        <v>#DIV/0!</v>
      </c>
      <c r="O116" s="21"/>
      <c r="P116" s="50" t="e">
        <f t="shared" si="24"/>
        <v>#DIV/0!</v>
      </c>
      <c r="Q116" s="21"/>
      <c r="R116" s="21"/>
      <c r="S116" s="21"/>
      <c r="T116" s="21"/>
      <c r="U116" s="52" t="e">
        <f t="shared" si="23"/>
        <v>#DIV/0!</v>
      </c>
      <c r="V116" s="34"/>
    </row>
    <row r="117" spans="1:22" ht="15.75" customHeight="1" x14ac:dyDescent="0.25">
      <c r="A117" s="21">
        <v>45</v>
      </c>
      <c r="B117" s="53"/>
      <c r="C117" s="53"/>
      <c r="D117" s="21"/>
      <c r="E117" s="21"/>
      <c r="F117" s="21"/>
      <c r="G117" s="50" t="e">
        <f t="shared" si="21"/>
        <v>#DIV/0!</v>
      </c>
      <c r="H117" s="21"/>
      <c r="I117" s="21"/>
      <c r="J117" s="50" t="e">
        <f t="shared" si="22"/>
        <v>#DIV/0!</v>
      </c>
      <c r="K117" s="21"/>
      <c r="L117" s="21"/>
      <c r="M117" s="21"/>
      <c r="N117" s="50" t="e">
        <f t="shared" si="25"/>
        <v>#DIV/0!</v>
      </c>
      <c r="O117" s="21"/>
      <c r="P117" s="50" t="e">
        <f t="shared" si="24"/>
        <v>#DIV/0!</v>
      </c>
      <c r="Q117" s="21"/>
      <c r="R117" s="21"/>
      <c r="S117" s="21"/>
      <c r="T117" s="21"/>
      <c r="U117" s="52" t="e">
        <f t="shared" si="23"/>
        <v>#DIV/0!</v>
      </c>
      <c r="V117" s="34"/>
    </row>
    <row r="118" spans="1:22" ht="15.75" customHeight="1" x14ac:dyDescent="0.25">
      <c r="A118" s="50">
        <v>46</v>
      </c>
      <c r="B118" s="53"/>
      <c r="C118" s="53"/>
      <c r="D118" s="21"/>
      <c r="E118" s="21"/>
      <c r="F118" s="21"/>
      <c r="G118" s="50" t="e">
        <f t="shared" si="21"/>
        <v>#DIV/0!</v>
      </c>
      <c r="H118" s="21"/>
      <c r="I118" s="21"/>
      <c r="J118" s="50" t="e">
        <f t="shared" si="22"/>
        <v>#DIV/0!</v>
      </c>
      <c r="K118" s="21"/>
      <c r="L118" s="21"/>
      <c r="M118" s="21"/>
      <c r="N118" s="50" t="e">
        <f t="shared" si="25"/>
        <v>#DIV/0!</v>
      </c>
      <c r="O118" s="21"/>
      <c r="P118" s="50" t="e">
        <f t="shared" si="24"/>
        <v>#DIV/0!</v>
      </c>
      <c r="Q118" s="21"/>
      <c r="R118" s="21"/>
      <c r="S118" s="21"/>
      <c r="T118" s="21"/>
      <c r="U118" s="52" t="e">
        <f t="shared" si="23"/>
        <v>#DIV/0!</v>
      </c>
      <c r="V118" s="34"/>
    </row>
    <row r="119" spans="1:22" ht="15.75" customHeight="1" x14ac:dyDescent="0.25">
      <c r="A119" s="50">
        <v>47</v>
      </c>
      <c r="B119" s="53"/>
      <c r="C119" s="53"/>
      <c r="D119" s="21"/>
      <c r="E119" s="21"/>
      <c r="F119" s="21"/>
      <c r="G119" s="50" t="e">
        <f t="shared" si="21"/>
        <v>#DIV/0!</v>
      </c>
      <c r="H119" s="21"/>
      <c r="I119" s="21"/>
      <c r="J119" s="50" t="e">
        <f t="shared" si="22"/>
        <v>#DIV/0!</v>
      </c>
      <c r="K119" s="21"/>
      <c r="L119" s="21"/>
      <c r="M119" s="21"/>
      <c r="N119" s="50" t="e">
        <f t="shared" si="25"/>
        <v>#DIV/0!</v>
      </c>
      <c r="O119" s="21"/>
      <c r="P119" s="50" t="e">
        <f t="shared" si="24"/>
        <v>#DIV/0!</v>
      </c>
      <c r="Q119" s="21"/>
      <c r="R119" s="21"/>
      <c r="S119" s="21"/>
      <c r="T119" s="21"/>
      <c r="U119" s="52" t="e">
        <f t="shared" si="23"/>
        <v>#DIV/0!</v>
      </c>
      <c r="V119" s="34"/>
    </row>
    <row r="120" spans="1:22" ht="15.75" customHeight="1" x14ac:dyDescent="0.25">
      <c r="A120" s="21">
        <v>48</v>
      </c>
      <c r="B120" s="53"/>
      <c r="C120" s="53"/>
      <c r="D120" s="21"/>
      <c r="E120" s="21"/>
      <c r="F120" s="21"/>
      <c r="G120" s="50" t="e">
        <f t="shared" si="21"/>
        <v>#DIV/0!</v>
      </c>
      <c r="H120" s="21"/>
      <c r="I120" s="21"/>
      <c r="J120" s="50" t="e">
        <f t="shared" si="22"/>
        <v>#DIV/0!</v>
      </c>
      <c r="K120" s="21"/>
      <c r="L120" s="21"/>
      <c r="M120" s="21"/>
      <c r="N120" s="50" t="e">
        <f t="shared" si="25"/>
        <v>#DIV/0!</v>
      </c>
      <c r="O120" s="21"/>
      <c r="P120" s="50" t="e">
        <f t="shared" si="24"/>
        <v>#DIV/0!</v>
      </c>
      <c r="Q120" s="21"/>
      <c r="R120" s="21"/>
      <c r="S120" s="21"/>
      <c r="T120" s="21"/>
      <c r="U120" s="52" t="e">
        <f t="shared" si="23"/>
        <v>#DIV/0!</v>
      </c>
      <c r="V120" s="34"/>
    </row>
    <row r="121" spans="1:22" ht="15.75" customHeight="1" x14ac:dyDescent="0.25">
      <c r="A121" s="50">
        <v>49</v>
      </c>
      <c r="B121" s="53"/>
      <c r="C121" s="53"/>
      <c r="D121" s="21"/>
      <c r="E121" s="21"/>
      <c r="F121" s="21"/>
      <c r="G121" s="50" t="e">
        <f t="shared" si="21"/>
        <v>#DIV/0!</v>
      </c>
      <c r="H121" s="21"/>
      <c r="I121" s="21"/>
      <c r="J121" s="50" t="e">
        <f t="shared" si="22"/>
        <v>#DIV/0!</v>
      </c>
      <c r="K121" s="21"/>
      <c r="L121" s="21"/>
      <c r="M121" s="21"/>
      <c r="N121" s="50" t="e">
        <f t="shared" si="25"/>
        <v>#DIV/0!</v>
      </c>
      <c r="O121" s="21"/>
      <c r="P121" s="50" t="e">
        <f t="shared" si="24"/>
        <v>#DIV/0!</v>
      </c>
      <c r="Q121" s="21"/>
      <c r="R121" s="21"/>
      <c r="S121" s="21"/>
      <c r="T121" s="21"/>
      <c r="U121" s="52" t="e">
        <f t="shared" si="23"/>
        <v>#DIV/0!</v>
      </c>
      <c r="V121" s="34"/>
    </row>
    <row r="122" spans="1:22" ht="15.75" customHeight="1" x14ac:dyDescent="0.25">
      <c r="A122" s="50">
        <v>50</v>
      </c>
      <c r="B122" s="53"/>
      <c r="C122" s="53"/>
      <c r="D122" s="21"/>
      <c r="E122" s="21"/>
      <c r="F122" s="21"/>
      <c r="G122" s="50" t="e">
        <f t="shared" si="21"/>
        <v>#DIV/0!</v>
      </c>
      <c r="H122" s="21"/>
      <c r="I122" s="21"/>
      <c r="J122" s="50" t="e">
        <f t="shared" si="22"/>
        <v>#DIV/0!</v>
      </c>
      <c r="K122" s="21"/>
      <c r="L122" s="21"/>
      <c r="M122" s="21"/>
      <c r="N122" s="50" t="e">
        <f t="shared" si="25"/>
        <v>#DIV/0!</v>
      </c>
      <c r="O122" s="21"/>
      <c r="P122" s="50" t="e">
        <f t="shared" si="24"/>
        <v>#DIV/0!</v>
      </c>
      <c r="Q122" s="21"/>
      <c r="R122" s="21"/>
      <c r="S122" s="21"/>
      <c r="T122" s="21"/>
      <c r="U122" s="52" t="e">
        <f t="shared" si="23"/>
        <v>#DIV/0!</v>
      </c>
      <c r="V122" s="34"/>
    </row>
    <row r="123" spans="1:22" ht="15.75" customHeight="1" x14ac:dyDescent="0.25">
      <c r="A123" s="21">
        <v>51</v>
      </c>
      <c r="B123" s="53"/>
      <c r="C123" s="53"/>
      <c r="D123" s="21"/>
      <c r="E123" s="21"/>
      <c r="F123" s="21"/>
      <c r="G123" s="50" t="e">
        <f t="shared" si="21"/>
        <v>#DIV/0!</v>
      </c>
      <c r="H123" s="21"/>
      <c r="I123" s="21"/>
      <c r="J123" s="50" t="e">
        <f t="shared" si="22"/>
        <v>#DIV/0!</v>
      </c>
      <c r="K123" s="21"/>
      <c r="L123" s="21"/>
      <c r="M123" s="21"/>
      <c r="N123" s="50" t="e">
        <f t="shared" si="25"/>
        <v>#DIV/0!</v>
      </c>
      <c r="O123" s="21"/>
      <c r="P123" s="50" t="e">
        <f t="shared" si="24"/>
        <v>#DIV/0!</v>
      </c>
      <c r="Q123" s="21"/>
      <c r="R123" s="21"/>
      <c r="S123" s="21"/>
      <c r="T123" s="21"/>
      <c r="U123" s="52" t="e">
        <f t="shared" si="23"/>
        <v>#DIV/0!</v>
      </c>
      <c r="V123" s="34"/>
    </row>
    <row r="124" spans="1:22" ht="15.75" customHeight="1" x14ac:dyDescent="0.25">
      <c r="A124" s="50">
        <v>52</v>
      </c>
      <c r="B124" s="53"/>
      <c r="C124" s="53"/>
      <c r="D124" s="21"/>
      <c r="E124" s="21"/>
      <c r="F124" s="21"/>
      <c r="G124" s="50" t="e">
        <f t="shared" si="21"/>
        <v>#DIV/0!</v>
      </c>
      <c r="H124" s="21"/>
      <c r="I124" s="21"/>
      <c r="J124" s="50" t="e">
        <f t="shared" si="22"/>
        <v>#DIV/0!</v>
      </c>
      <c r="K124" s="21"/>
      <c r="L124" s="21"/>
      <c r="M124" s="21"/>
      <c r="N124" s="50" t="e">
        <f t="shared" si="25"/>
        <v>#DIV/0!</v>
      </c>
      <c r="O124" s="21"/>
      <c r="P124" s="50" t="e">
        <f t="shared" si="24"/>
        <v>#DIV/0!</v>
      </c>
      <c r="Q124" s="21"/>
      <c r="R124" s="21"/>
      <c r="S124" s="21"/>
      <c r="T124" s="21"/>
      <c r="U124" s="52" t="e">
        <f t="shared" si="23"/>
        <v>#DIV/0!</v>
      </c>
      <c r="V124" s="34"/>
    </row>
    <row r="125" spans="1:22" ht="15.75" customHeight="1" x14ac:dyDescent="0.25">
      <c r="A125" s="50">
        <v>53</v>
      </c>
      <c r="B125" s="53"/>
      <c r="C125" s="53"/>
      <c r="D125" s="21"/>
      <c r="E125" s="21"/>
      <c r="F125" s="21"/>
      <c r="G125" s="50" t="e">
        <f t="shared" si="21"/>
        <v>#DIV/0!</v>
      </c>
      <c r="H125" s="21"/>
      <c r="I125" s="21"/>
      <c r="J125" s="50" t="e">
        <f t="shared" si="22"/>
        <v>#DIV/0!</v>
      </c>
      <c r="K125" s="21"/>
      <c r="L125" s="21"/>
      <c r="M125" s="21"/>
      <c r="N125" s="50" t="e">
        <f t="shared" si="25"/>
        <v>#DIV/0!</v>
      </c>
      <c r="O125" s="21"/>
      <c r="P125" s="50" t="e">
        <f t="shared" si="24"/>
        <v>#DIV/0!</v>
      </c>
      <c r="Q125" s="21"/>
      <c r="R125" s="21"/>
      <c r="S125" s="21"/>
      <c r="T125" s="21"/>
      <c r="U125" s="52" t="e">
        <f t="shared" si="23"/>
        <v>#DIV/0!</v>
      </c>
      <c r="V125" s="34"/>
    </row>
    <row r="126" spans="1:22" ht="15.75" customHeight="1" x14ac:dyDescent="0.25">
      <c r="A126" s="21">
        <v>54</v>
      </c>
      <c r="B126" s="53"/>
      <c r="C126" s="53"/>
      <c r="D126" s="21"/>
      <c r="E126" s="21"/>
      <c r="F126" s="21"/>
      <c r="G126" s="50" t="e">
        <f t="shared" si="21"/>
        <v>#DIV/0!</v>
      </c>
      <c r="H126" s="21"/>
      <c r="I126" s="21"/>
      <c r="J126" s="50" t="e">
        <f t="shared" si="22"/>
        <v>#DIV/0!</v>
      </c>
      <c r="K126" s="21"/>
      <c r="L126" s="21"/>
      <c r="M126" s="21"/>
      <c r="N126" s="50" t="e">
        <f t="shared" si="25"/>
        <v>#DIV/0!</v>
      </c>
      <c r="O126" s="21"/>
      <c r="P126" s="50" t="e">
        <f t="shared" si="24"/>
        <v>#DIV/0!</v>
      </c>
      <c r="Q126" s="21"/>
      <c r="R126" s="21"/>
      <c r="S126" s="21"/>
      <c r="T126" s="21"/>
      <c r="U126" s="52" t="e">
        <f t="shared" si="23"/>
        <v>#DIV/0!</v>
      </c>
      <c r="V126" s="34"/>
    </row>
    <row r="127" spans="1:22" ht="15.75" customHeight="1" x14ac:dyDescent="0.25">
      <c r="A127" s="50">
        <v>55</v>
      </c>
      <c r="B127" s="53"/>
      <c r="C127" s="53"/>
      <c r="D127" s="21"/>
      <c r="E127" s="21"/>
      <c r="F127" s="21"/>
      <c r="G127" s="50" t="e">
        <f t="shared" si="21"/>
        <v>#DIV/0!</v>
      </c>
      <c r="H127" s="21"/>
      <c r="I127" s="21"/>
      <c r="J127" s="50" t="e">
        <f t="shared" si="22"/>
        <v>#DIV/0!</v>
      </c>
      <c r="K127" s="21"/>
      <c r="L127" s="21"/>
      <c r="M127" s="21"/>
      <c r="N127" s="50" t="e">
        <f t="shared" si="25"/>
        <v>#DIV/0!</v>
      </c>
      <c r="O127" s="21"/>
      <c r="P127" s="50" t="e">
        <f t="shared" si="24"/>
        <v>#DIV/0!</v>
      </c>
      <c r="Q127" s="21"/>
      <c r="R127" s="21"/>
      <c r="S127" s="21"/>
      <c r="T127" s="21"/>
      <c r="U127" s="52" t="e">
        <f t="shared" si="23"/>
        <v>#DIV/0!</v>
      </c>
      <c r="V127" s="34"/>
    </row>
    <row r="128" spans="1:22" ht="15.75" customHeight="1" x14ac:dyDescent="0.25">
      <c r="A128" s="50">
        <v>56</v>
      </c>
      <c r="B128" s="53"/>
      <c r="C128" s="53"/>
      <c r="D128" s="21"/>
      <c r="E128" s="21"/>
      <c r="F128" s="21"/>
      <c r="G128" s="50" t="e">
        <f t="shared" si="21"/>
        <v>#DIV/0!</v>
      </c>
      <c r="H128" s="21"/>
      <c r="I128" s="21"/>
      <c r="J128" s="50" t="e">
        <f t="shared" si="22"/>
        <v>#DIV/0!</v>
      </c>
      <c r="K128" s="21"/>
      <c r="L128" s="21"/>
      <c r="M128" s="21"/>
      <c r="N128" s="50" t="e">
        <f t="shared" si="25"/>
        <v>#DIV/0!</v>
      </c>
      <c r="O128" s="21"/>
      <c r="P128" s="50" t="e">
        <f t="shared" si="24"/>
        <v>#DIV/0!</v>
      </c>
      <c r="Q128" s="21"/>
      <c r="R128" s="21"/>
      <c r="S128" s="21"/>
      <c r="T128" s="21"/>
      <c r="U128" s="52" t="e">
        <f t="shared" si="23"/>
        <v>#DIV/0!</v>
      </c>
      <c r="V128" s="34"/>
    </row>
    <row r="129" spans="1:22" ht="15.75" customHeight="1" x14ac:dyDescent="0.25">
      <c r="A129" s="21">
        <v>57</v>
      </c>
      <c r="B129" s="53"/>
      <c r="C129" s="53"/>
      <c r="D129" s="21"/>
      <c r="E129" s="21"/>
      <c r="F129" s="21"/>
      <c r="G129" s="50" t="e">
        <f t="shared" si="21"/>
        <v>#DIV/0!</v>
      </c>
      <c r="H129" s="21"/>
      <c r="I129" s="21"/>
      <c r="J129" s="50" t="e">
        <f t="shared" si="22"/>
        <v>#DIV/0!</v>
      </c>
      <c r="K129" s="21"/>
      <c r="L129" s="21"/>
      <c r="M129" s="21"/>
      <c r="N129" s="50" t="e">
        <f t="shared" si="25"/>
        <v>#DIV/0!</v>
      </c>
      <c r="O129" s="21"/>
      <c r="P129" s="50" t="e">
        <f t="shared" si="24"/>
        <v>#DIV/0!</v>
      </c>
      <c r="Q129" s="21"/>
      <c r="R129" s="21"/>
      <c r="S129" s="21"/>
      <c r="T129" s="21"/>
      <c r="U129" s="52" t="e">
        <f t="shared" si="23"/>
        <v>#DIV/0!</v>
      </c>
      <c r="V129" s="34"/>
    </row>
    <row r="130" spans="1:22" ht="15.75" customHeight="1" x14ac:dyDescent="0.25">
      <c r="A130" s="50">
        <v>58</v>
      </c>
      <c r="B130" s="53"/>
      <c r="C130" s="53"/>
      <c r="D130" s="21"/>
      <c r="E130" s="21"/>
      <c r="F130" s="21"/>
      <c r="G130" s="50" t="e">
        <f t="shared" si="21"/>
        <v>#DIV/0!</v>
      </c>
      <c r="H130" s="21"/>
      <c r="I130" s="21"/>
      <c r="J130" s="50" t="e">
        <f t="shared" si="22"/>
        <v>#DIV/0!</v>
      </c>
      <c r="K130" s="21"/>
      <c r="L130" s="21"/>
      <c r="M130" s="21"/>
      <c r="N130" s="50" t="e">
        <f t="shared" si="25"/>
        <v>#DIV/0!</v>
      </c>
      <c r="O130" s="21"/>
      <c r="P130" s="50" t="e">
        <f t="shared" si="24"/>
        <v>#DIV/0!</v>
      </c>
      <c r="Q130" s="21"/>
      <c r="R130" s="21"/>
      <c r="S130" s="21"/>
      <c r="T130" s="21"/>
      <c r="U130" s="52" t="e">
        <f t="shared" si="23"/>
        <v>#DIV/0!</v>
      </c>
      <c r="V130" s="34"/>
    </row>
    <row r="131" spans="1:22" ht="15.75" customHeight="1" x14ac:dyDescent="0.25">
      <c r="A131" s="50">
        <v>59</v>
      </c>
      <c r="B131" s="53"/>
      <c r="C131" s="53"/>
      <c r="D131" s="21"/>
      <c r="E131" s="21"/>
      <c r="F131" s="21"/>
      <c r="G131" s="50" t="e">
        <f t="shared" si="21"/>
        <v>#DIV/0!</v>
      </c>
      <c r="H131" s="21"/>
      <c r="I131" s="21"/>
      <c r="J131" s="50" t="e">
        <f t="shared" si="22"/>
        <v>#DIV/0!</v>
      </c>
      <c r="K131" s="21"/>
      <c r="L131" s="21"/>
      <c r="M131" s="21"/>
      <c r="N131" s="50" t="e">
        <f t="shared" si="25"/>
        <v>#DIV/0!</v>
      </c>
      <c r="O131" s="21"/>
      <c r="P131" s="50" t="e">
        <f t="shared" si="24"/>
        <v>#DIV/0!</v>
      </c>
      <c r="Q131" s="21"/>
      <c r="R131" s="21"/>
      <c r="S131" s="21"/>
      <c r="T131" s="21"/>
      <c r="U131" s="52" t="e">
        <f t="shared" si="23"/>
        <v>#DIV/0!</v>
      </c>
      <c r="V131" s="34"/>
    </row>
    <row r="132" spans="1:22" ht="15.75" customHeight="1" x14ac:dyDescent="0.25">
      <c r="A132" s="21">
        <v>60</v>
      </c>
      <c r="B132" s="53"/>
      <c r="C132" s="53"/>
      <c r="D132" s="21"/>
      <c r="E132" s="21"/>
      <c r="F132" s="21"/>
      <c r="G132" s="50" t="e">
        <f t="shared" si="21"/>
        <v>#DIV/0!</v>
      </c>
      <c r="H132" s="21"/>
      <c r="I132" s="21"/>
      <c r="J132" s="50" t="e">
        <f t="shared" si="22"/>
        <v>#DIV/0!</v>
      </c>
      <c r="K132" s="21"/>
      <c r="L132" s="21"/>
      <c r="M132" s="21"/>
      <c r="N132" s="50" t="e">
        <f t="shared" si="25"/>
        <v>#DIV/0!</v>
      </c>
      <c r="O132" s="21"/>
      <c r="P132" s="50" t="e">
        <f t="shared" si="24"/>
        <v>#DIV/0!</v>
      </c>
      <c r="Q132" s="21"/>
      <c r="R132" s="21"/>
      <c r="S132" s="21"/>
      <c r="T132" s="21"/>
      <c r="U132" s="52" t="e">
        <f t="shared" si="23"/>
        <v>#DIV/0!</v>
      </c>
      <c r="V132" s="34"/>
    </row>
    <row r="133" spans="1:22" ht="15.75" customHeight="1" x14ac:dyDescent="0.25">
      <c r="A133" s="34"/>
      <c r="D133" s="34"/>
      <c r="E133" s="34"/>
      <c r="F133" s="34"/>
      <c r="G133" s="34"/>
      <c r="H133" s="34"/>
      <c r="I133" s="34"/>
      <c r="J133" s="34"/>
      <c r="K133" s="34"/>
      <c r="L133" s="34"/>
      <c r="M133" s="34"/>
      <c r="N133" s="34"/>
      <c r="O133" s="34"/>
      <c r="P133" s="34"/>
      <c r="Q133" s="34"/>
      <c r="R133" s="34"/>
      <c r="S133" s="34"/>
      <c r="T133" s="34"/>
      <c r="U133" s="34"/>
      <c r="V133" s="34"/>
    </row>
    <row r="134" spans="1:22" ht="15.75" customHeight="1" x14ac:dyDescent="0.4">
      <c r="A134" s="246" t="s">
        <v>146</v>
      </c>
      <c r="B134" s="247"/>
      <c r="C134" s="247"/>
      <c r="D134" s="247"/>
      <c r="E134" s="247"/>
      <c r="F134" s="247"/>
      <c r="G134" s="247"/>
      <c r="H134" s="247"/>
      <c r="I134" s="247"/>
      <c r="J134" s="247"/>
      <c r="K134" s="247"/>
      <c r="L134" s="247"/>
      <c r="M134" s="247"/>
      <c r="N134" s="247"/>
      <c r="O134" s="247"/>
      <c r="P134" s="247"/>
      <c r="Q134" s="247"/>
      <c r="R134" s="247"/>
      <c r="S134" s="247"/>
      <c r="T134" s="247"/>
      <c r="U134" s="248"/>
      <c r="V134" s="34"/>
    </row>
    <row r="135" spans="1:22" ht="15.75" customHeight="1" x14ac:dyDescent="0.25">
      <c r="A135" s="30"/>
      <c r="B135" s="31"/>
      <c r="C135" s="31"/>
      <c r="D135" s="30"/>
      <c r="E135" s="30" t="s">
        <v>146</v>
      </c>
      <c r="F135" s="30"/>
      <c r="G135" s="30"/>
      <c r="H135" s="30"/>
      <c r="I135" s="30"/>
      <c r="J135" s="30"/>
      <c r="K135" s="30"/>
      <c r="L135" s="30"/>
      <c r="M135" s="30"/>
      <c r="N135" s="30"/>
      <c r="O135" s="30"/>
      <c r="P135" s="30"/>
      <c r="Q135" s="33"/>
      <c r="R135" s="33"/>
      <c r="S135" s="33"/>
      <c r="T135" s="33"/>
      <c r="U135" s="33"/>
      <c r="V135" s="34"/>
    </row>
    <row r="136" spans="1:22" ht="15.75" customHeight="1" x14ac:dyDescent="0.25">
      <c r="A136" s="35" t="s">
        <v>64</v>
      </c>
      <c r="B136" s="36" t="s">
        <v>65</v>
      </c>
      <c r="C136" s="36" t="s">
        <v>66</v>
      </c>
      <c r="D136" s="37"/>
      <c r="E136" s="37"/>
      <c r="F136" s="37"/>
      <c r="G136" s="240" t="s">
        <v>67</v>
      </c>
      <c r="H136" s="241"/>
      <c r="I136" s="241"/>
      <c r="J136" s="241"/>
      <c r="K136" s="241"/>
      <c r="L136" s="241"/>
      <c r="M136" s="241"/>
      <c r="N136" s="241"/>
      <c r="O136" s="241"/>
      <c r="P136" s="242"/>
      <c r="Q136" s="38" t="s">
        <v>68</v>
      </c>
      <c r="R136" s="38" t="s">
        <v>69</v>
      </c>
      <c r="S136" s="38" t="s">
        <v>70</v>
      </c>
      <c r="T136" s="38" t="s">
        <v>71</v>
      </c>
      <c r="U136" s="39" t="s">
        <v>72</v>
      </c>
      <c r="V136" s="34"/>
    </row>
    <row r="137" spans="1:22" ht="15.75" customHeight="1" x14ac:dyDescent="0.25">
      <c r="A137" s="40"/>
      <c r="B137" s="41"/>
      <c r="C137" s="41"/>
      <c r="D137" s="243" t="s">
        <v>73</v>
      </c>
      <c r="E137" s="244"/>
      <c r="F137" s="244"/>
      <c r="G137" s="245"/>
      <c r="H137" s="243" t="s">
        <v>74</v>
      </c>
      <c r="I137" s="244"/>
      <c r="J137" s="245"/>
      <c r="K137" s="243" t="s">
        <v>75</v>
      </c>
      <c r="L137" s="244"/>
      <c r="M137" s="244"/>
      <c r="N137" s="245"/>
      <c r="O137" s="42"/>
      <c r="P137" s="42" t="s">
        <v>76</v>
      </c>
      <c r="Q137" s="43"/>
      <c r="R137" s="43"/>
      <c r="S137" s="43"/>
      <c r="T137" s="43"/>
      <c r="U137" s="44"/>
      <c r="V137" s="34"/>
    </row>
    <row r="138" spans="1:22" ht="15.75" customHeight="1" x14ac:dyDescent="0.25">
      <c r="A138" s="45"/>
      <c r="B138" s="46"/>
      <c r="C138" s="46"/>
      <c r="D138" s="47" t="s">
        <v>77</v>
      </c>
      <c r="E138" s="48" t="s">
        <v>78</v>
      </c>
      <c r="F138" s="48" t="s">
        <v>79</v>
      </c>
      <c r="G138" s="48" t="s">
        <v>80</v>
      </c>
      <c r="H138" s="48" t="s">
        <v>81</v>
      </c>
      <c r="I138" s="48" t="s">
        <v>82</v>
      </c>
      <c r="J138" s="48" t="s">
        <v>83</v>
      </c>
      <c r="K138" s="48" t="s">
        <v>84</v>
      </c>
      <c r="L138" s="48" t="s">
        <v>85</v>
      </c>
      <c r="M138" s="48" t="s">
        <v>86</v>
      </c>
      <c r="N138" s="48" t="s">
        <v>83</v>
      </c>
      <c r="O138" s="45" t="s">
        <v>87</v>
      </c>
      <c r="P138" s="45" t="s">
        <v>80</v>
      </c>
      <c r="Q138" s="45"/>
      <c r="R138" s="45"/>
      <c r="S138" s="45"/>
      <c r="T138" s="45"/>
      <c r="U138" s="49"/>
      <c r="V138" s="34"/>
    </row>
    <row r="139" spans="1:22" ht="15.75" customHeight="1" x14ac:dyDescent="0.25">
      <c r="A139" s="50">
        <v>1</v>
      </c>
      <c r="B139" s="51" t="s">
        <v>88</v>
      </c>
      <c r="C139" s="51" t="s">
        <v>89</v>
      </c>
      <c r="D139" s="50">
        <v>60</v>
      </c>
      <c r="E139" s="50">
        <v>60</v>
      </c>
      <c r="F139" s="50">
        <v>0</v>
      </c>
      <c r="G139" s="50">
        <f t="shared" ref="G139:G198" si="26">E139/D139*20</f>
        <v>20</v>
      </c>
      <c r="H139" s="50">
        <v>60</v>
      </c>
      <c r="I139" s="50">
        <v>0</v>
      </c>
      <c r="J139" s="50">
        <f t="shared" ref="J139:J198" si="27">H139/D139*10</f>
        <v>10</v>
      </c>
      <c r="K139" s="50">
        <v>50</v>
      </c>
      <c r="L139" s="50">
        <v>50</v>
      </c>
      <c r="M139" s="50">
        <v>0</v>
      </c>
      <c r="N139" s="50">
        <f t="shared" ref="N139:N198" si="28">(L139-M139)/K139*10</f>
        <v>10</v>
      </c>
      <c r="O139" s="50">
        <v>50</v>
      </c>
      <c r="P139" s="50">
        <f t="shared" ref="P139:P148" si="29">(O139/D139)*20</f>
        <v>16.666666666666668</v>
      </c>
      <c r="Q139" s="50">
        <v>5</v>
      </c>
      <c r="R139" s="50">
        <v>5</v>
      </c>
      <c r="S139" s="50">
        <v>5</v>
      </c>
      <c r="T139" s="50">
        <v>5</v>
      </c>
      <c r="U139" s="52">
        <f t="shared" ref="U139:U140" si="30">SUM(G139,J139,N139,P139,Q139:T139)/100</f>
        <v>0.76666666666666672</v>
      </c>
      <c r="V139" s="34"/>
    </row>
    <row r="140" spans="1:22" ht="15.75" customHeight="1" x14ac:dyDescent="0.25">
      <c r="A140" s="50">
        <v>2</v>
      </c>
      <c r="B140" s="51" t="s">
        <v>90</v>
      </c>
      <c r="C140" s="51" t="s">
        <v>91</v>
      </c>
      <c r="D140" s="50">
        <v>60</v>
      </c>
      <c r="E140" s="50">
        <v>60</v>
      </c>
      <c r="F140" s="50">
        <v>0</v>
      </c>
      <c r="G140" s="50">
        <f t="shared" si="26"/>
        <v>20</v>
      </c>
      <c r="H140" s="50">
        <v>60</v>
      </c>
      <c r="I140" s="50">
        <v>0</v>
      </c>
      <c r="J140" s="50">
        <f t="shared" si="27"/>
        <v>10</v>
      </c>
      <c r="K140" s="50">
        <v>50</v>
      </c>
      <c r="L140" s="50">
        <v>50</v>
      </c>
      <c r="M140" s="50">
        <v>0</v>
      </c>
      <c r="N140" s="50">
        <f t="shared" si="28"/>
        <v>10</v>
      </c>
      <c r="O140" s="50">
        <v>60</v>
      </c>
      <c r="P140" s="50">
        <f t="shared" si="29"/>
        <v>20</v>
      </c>
      <c r="Q140" s="50">
        <v>10</v>
      </c>
      <c r="R140" s="50">
        <v>10</v>
      </c>
      <c r="S140" s="50">
        <v>10</v>
      </c>
      <c r="T140" s="50">
        <v>10</v>
      </c>
      <c r="U140" s="52">
        <f t="shared" si="30"/>
        <v>1</v>
      </c>
      <c r="V140" s="34"/>
    </row>
    <row r="141" spans="1:22" ht="15.75" customHeight="1" x14ac:dyDescent="0.25">
      <c r="A141" s="21">
        <v>3</v>
      </c>
      <c r="B141" s="53" t="s">
        <v>92</v>
      </c>
      <c r="C141" s="53"/>
      <c r="D141" s="21"/>
      <c r="E141" s="21"/>
      <c r="F141" s="21"/>
      <c r="G141" s="50" t="e">
        <f t="shared" si="26"/>
        <v>#DIV/0!</v>
      </c>
      <c r="H141" s="21"/>
      <c r="I141" s="21"/>
      <c r="J141" s="50" t="e">
        <f t="shared" si="27"/>
        <v>#DIV/0!</v>
      </c>
      <c r="K141" s="21"/>
      <c r="L141" s="21"/>
      <c r="M141" s="21"/>
      <c r="N141" s="50" t="e">
        <f t="shared" si="28"/>
        <v>#DIV/0!</v>
      </c>
      <c r="O141" s="21"/>
      <c r="P141" s="50" t="e">
        <f t="shared" si="29"/>
        <v>#DIV/0!</v>
      </c>
      <c r="Q141" s="21">
        <v>8</v>
      </c>
      <c r="R141" s="21">
        <v>8</v>
      </c>
      <c r="S141" s="21">
        <v>8</v>
      </c>
      <c r="T141" s="21">
        <v>7</v>
      </c>
      <c r="U141" s="52">
        <f t="shared" ref="U141:U142" si="31">SUM(Q141:T141)/40</f>
        <v>0.77500000000000002</v>
      </c>
      <c r="V141" s="34"/>
    </row>
    <row r="142" spans="1:22" ht="15.75" customHeight="1" x14ac:dyDescent="0.25">
      <c r="A142" s="50">
        <v>4</v>
      </c>
      <c r="B142" s="53" t="s">
        <v>93</v>
      </c>
      <c r="C142" s="53"/>
      <c r="D142" s="21"/>
      <c r="E142" s="21"/>
      <c r="F142" s="21"/>
      <c r="G142" s="50" t="e">
        <f t="shared" si="26"/>
        <v>#DIV/0!</v>
      </c>
      <c r="H142" s="21"/>
      <c r="I142" s="21"/>
      <c r="J142" s="50" t="e">
        <f t="shared" si="27"/>
        <v>#DIV/0!</v>
      </c>
      <c r="K142" s="21"/>
      <c r="L142" s="21"/>
      <c r="M142" s="21"/>
      <c r="N142" s="50" t="e">
        <f t="shared" si="28"/>
        <v>#DIV/0!</v>
      </c>
      <c r="O142" s="21"/>
      <c r="P142" s="50" t="e">
        <f t="shared" si="29"/>
        <v>#DIV/0!</v>
      </c>
      <c r="Q142" s="21">
        <v>8</v>
      </c>
      <c r="R142" s="21">
        <v>8</v>
      </c>
      <c r="S142" s="21">
        <v>7</v>
      </c>
      <c r="T142" s="21">
        <v>8</v>
      </c>
      <c r="U142" s="52">
        <f t="shared" si="31"/>
        <v>0.77500000000000002</v>
      </c>
      <c r="V142" s="34"/>
    </row>
    <row r="143" spans="1:22" ht="15.75" customHeight="1" x14ac:dyDescent="0.25">
      <c r="A143" s="50">
        <v>5</v>
      </c>
      <c r="B143" s="53" t="s">
        <v>94</v>
      </c>
      <c r="C143" s="53" t="s">
        <v>91</v>
      </c>
      <c r="D143" s="21">
        <v>10</v>
      </c>
      <c r="E143" s="21">
        <v>10</v>
      </c>
      <c r="F143" s="21">
        <v>0</v>
      </c>
      <c r="G143" s="50">
        <f t="shared" si="26"/>
        <v>20</v>
      </c>
      <c r="H143" s="21">
        <v>7</v>
      </c>
      <c r="I143" s="21">
        <v>0</v>
      </c>
      <c r="J143" s="50">
        <f t="shared" si="27"/>
        <v>7</v>
      </c>
      <c r="K143" s="21">
        <v>27</v>
      </c>
      <c r="L143" s="21">
        <v>27</v>
      </c>
      <c r="M143" s="21">
        <v>0</v>
      </c>
      <c r="N143" s="50">
        <f t="shared" si="28"/>
        <v>10</v>
      </c>
      <c r="O143" s="21">
        <v>10</v>
      </c>
      <c r="P143" s="50">
        <f t="shared" si="29"/>
        <v>20</v>
      </c>
      <c r="Q143" s="21">
        <v>10</v>
      </c>
      <c r="R143" s="21">
        <v>10</v>
      </c>
      <c r="S143" s="21">
        <v>10</v>
      </c>
      <c r="T143" s="21">
        <v>10</v>
      </c>
      <c r="U143" s="52">
        <f t="shared" ref="U143:U198" si="32">SUM(G143,J143,N143,P143,Q143:T143)/100</f>
        <v>0.97</v>
      </c>
      <c r="V143" s="34"/>
    </row>
    <row r="144" spans="1:22" ht="15.75" customHeight="1" x14ac:dyDescent="0.25">
      <c r="A144" s="21">
        <v>6</v>
      </c>
      <c r="B144" s="53" t="s">
        <v>96</v>
      </c>
      <c r="C144" s="53" t="s">
        <v>97</v>
      </c>
      <c r="D144" s="21">
        <v>98</v>
      </c>
      <c r="E144" s="21">
        <v>92</v>
      </c>
      <c r="F144" s="21">
        <v>6</v>
      </c>
      <c r="G144" s="50">
        <f t="shared" si="26"/>
        <v>18.775510204081634</v>
      </c>
      <c r="H144" s="21">
        <v>92</v>
      </c>
      <c r="I144" s="21">
        <v>6</v>
      </c>
      <c r="J144" s="50">
        <f t="shared" si="27"/>
        <v>9.387755102040817</v>
      </c>
      <c r="K144" s="21">
        <v>6</v>
      </c>
      <c r="L144" s="21">
        <v>6</v>
      </c>
      <c r="M144" s="21">
        <v>0</v>
      </c>
      <c r="N144" s="50">
        <f t="shared" si="28"/>
        <v>10</v>
      </c>
      <c r="O144" s="21">
        <v>98</v>
      </c>
      <c r="P144" s="50">
        <f t="shared" si="29"/>
        <v>20</v>
      </c>
      <c r="Q144" s="21">
        <v>10</v>
      </c>
      <c r="R144" s="21">
        <v>10</v>
      </c>
      <c r="S144" s="21">
        <v>10</v>
      </c>
      <c r="T144" s="21">
        <v>10</v>
      </c>
      <c r="U144" s="52">
        <f t="shared" si="32"/>
        <v>0.98163265306122449</v>
      </c>
      <c r="V144" s="34"/>
    </row>
    <row r="145" spans="1:22" ht="15.75" customHeight="1" x14ac:dyDescent="0.25">
      <c r="A145" s="50">
        <v>7</v>
      </c>
      <c r="B145" s="53" t="s">
        <v>125</v>
      </c>
      <c r="C145" s="53" t="s">
        <v>126</v>
      </c>
      <c r="D145" s="21">
        <v>66</v>
      </c>
      <c r="E145" s="21">
        <v>60</v>
      </c>
      <c r="F145" s="21">
        <v>6</v>
      </c>
      <c r="G145" s="50">
        <f t="shared" si="26"/>
        <v>18.18181818181818</v>
      </c>
      <c r="H145" s="21">
        <v>50</v>
      </c>
      <c r="I145" s="21">
        <v>16</v>
      </c>
      <c r="J145" s="50">
        <f t="shared" si="27"/>
        <v>7.5757575757575761</v>
      </c>
      <c r="K145" s="21">
        <v>139</v>
      </c>
      <c r="L145" s="21">
        <v>139</v>
      </c>
      <c r="M145" s="21">
        <v>0</v>
      </c>
      <c r="N145" s="50">
        <f t="shared" si="28"/>
        <v>10</v>
      </c>
      <c r="O145" s="21">
        <v>59</v>
      </c>
      <c r="P145" s="50">
        <f t="shared" si="29"/>
        <v>17.878787878787879</v>
      </c>
      <c r="Q145" s="21">
        <v>9</v>
      </c>
      <c r="R145" s="21">
        <v>9</v>
      </c>
      <c r="S145" s="21">
        <v>9</v>
      </c>
      <c r="T145" s="21">
        <v>9</v>
      </c>
      <c r="U145" s="52">
        <f t="shared" si="32"/>
        <v>0.89636363636363636</v>
      </c>
      <c r="V145" s="34"/>
    </row>
    <row r="146" spans="1:22" ht="15.75" customHeight="1" x14ac:dyDescent="0.25">
      <c r="A146" s="50">
        <v>8</v>
      </c>
      <c r="B146" s="53" t="s">
        <v>127</v>
      </c>
      <c r="C146" s="53" t="s">
        <v>126</v>
      </c>
      <c r="D146" s="21">
        <v>17</v>
      </c>
      <c r="E146" s="21">
        <v>17</v>
      </c>
      <c r="F146" s="21">
        <v>0</v>
      </c>
      <c r="G146" s="50">
        <f t="shared" si="26"/>
        <v>20</v>
      </c>
      <c r="H146" s="21">
        <v>17</v>
      </c>
      <c r="I146" s="21">
        <v>0</v>
      </c>
      <c r="J146" s="50">
        <f t="shared" si="27"/>
        <v>10</v>
      </c>
      <c r="K146" s="21">
        <v>174</v>
      </c>
      <c r="L146" s="21">
        <v>174</v>
      </c>
      <c r="M146" s="21">
        <v>0</v>
      </c>
      <c r="N146" s="50">
        <f t="shared" si="28"/>
        <v>10</v>
      </c>
      <c r="O146" s="21">
        <v>17</v>
      </c>
      <c r="P146" s="50">
        <f t="shared" si="29"/>
        <v>20</v>
      </c>
      <c r="Q146" s="21">
        <v>7</v>
      </c>
      <c r="R146" s="21">
        <v>7</v>
      </c>
      <c r="S146" s="21">
        <v>7</v>
      </c>
      <c r="T146" s="21">
        <v>7</v>
      </c>
      <c r="U146" s="52">
        <f t="shared" si="32"/>
        <v>0.88</v>
      </c>
      <c r="V146" s="34"/>
    </row>
    <row r="147" spans="1:22" ht="15.75" customHeight="1" x14ac:dyDescent="0.25">
      <c r="A147" s="21">
        <v>9</v>
      </c>
      <c r="B147" s="53" t="s">
        <v>98</v>
      </c>
      <c r="C147" s="53" t="s">
        <v>99</v>
      </c>
      <c r="D147" s="21">
        <v>12</v>
      </c>
      <c r="E147" s="21">
        <v>12</v>
      </c>
      <c r="F147" s="21">
        <v>0</v>
      </c>
      <c r="G147" s="50">
        <f t="shared" si="26"/>
        <v>20</v>
      </c>
      <c r="H147" s="21">
        <v>12</v>
      </c>
      <c r="I147" s="21">
        <v>0</v>
      </c>
      <c r="J147" s="50">
        <f t="shared" si="27"/>
        <v>10</v>
      </c>
      <c r="K147" s="21">
        <v>31</v>
      </c>
      <c r="L147" s="21">
        <v>31</v>
      </c>
      <c r="M147" s="21">
        <v>0</v>
      </c>
      <c r="N147" s="50">
        <f t="shared" si="28"/>
        <v>10</v>
      </c>
      <c r="O147" s="21">
        <v>12</v>
      </c>
      <c r="P147" s="50">
        <f t="shared" si="29"/>
        <v>20</v>
      </c>
      <c r="Q147" s="21">
        <v>10</v>
      </c>
      <c r="R147" s="21">
        <v>10</v>
      </c>
      <c r="S147" s="21">
        <v>10</v>
      </c>
      <c r="T147" s="21">
        <v>10</v>
      </c>
      <c r="U147" s="52">
        <f t="shared" si="32"/>
        <v>1</v>
      </c>
      <c r="V147" s="34"/>
    </row>
    <row r="148" spans="1:22" ht="15.75" customHeight="1" x14ac:dyDescent="0.25">
      <c r="A148" s="50">
        <v>10</v>
      </c>
      <c r="B148" s="53" t="s">
        <v>100</v>
      </c>
      <c r="C148" s="53" t="s">
        <v>99</v>
      </c>
      <c r="D148" s="21">
        <v>2</v>
      </c>
      <c r="E148" s="21">
        <v>2</v>
      </c>
      <c r="F148" s="21">
        <v>0</v>
      </c>
      <c r="G148" s="50">
        <f t="shared" si="26"/>
        <v>20</v>
      </c>
      <c r="H148" s="21">
        <v>2</v>
      </c>
      <c r="I148" s="21">
        <v>0</v>
      </c>
      <c r="J148" s="50">
        <f t="shared" si="27"/>
        <v>10</v>
      </c>
      <c r="K148" s="21">
        <v>48</v>
      </c>
      <c r="L148" s="21">
        <v>48</v>
      </c>
      <c r="M148" s="21">
        <v>0</v>
      </c>
      <c r="N148" s="50">
        <f t="shared" si="28"/>
        <v>10</v>
      </c>
      <c r="O148" s="21">
        <v>2</v>
      </c>
      <c r="P148" s="50">
        <f t="shared" si="29"/>
        <v>20</v>
      </c>
      <c r="Q148" s="21">
        <v>10</v>
      </c>
      <c r="R148" s="21">
        <v>10</v>
      </c>
      <c r="S148" s="21">
        <v>10</v>
      </c>
      <c r="T148" s="21">
        <v>10</v>
      </c>
      <c r="U148" s="52">
        <f t="shared" si="32"/>
        <v>1</v>
      </c>
      <c r="V148" s="34"/>
    </row>
    <row r="149" spans="1:22" ht="15.75" customHeight="1" x14ac:dyDescent="0.25">
      <c r="A149" s="50">
        <v>11</v>
      </c>
      <c r="B149" s="53" t="s">
        <v>101</v>
      </c>
      <c r="C149" s="53" t="s">
        <v>102</v>
      </c>
      <c r="D149" s="21">
        <v>30</v>
      </c>
      <c r="E149" s="21">
        <v>29</v>
      </c>
      <c r="F149" s="21">
        <v>1</v>
      </c>
      <c r="G149" s="50">
        <f t="shared" si="26"/>
        <v>19.333333333333332</v>
      </c>
      <c r="H149" s="21">
        <v>28</v>
      </c>
      <c r="I149" s="21">
        <v>2</v>
      </c>
      <c r="J149" s="50">
        <f t="shared" si="27"/>
        <v>9.3333333333333339</v>
      </c>
      <c r="K149" s="21">
        <v>45</v>
      </c>
      <c r="L149" s="21">
        <v>45</v>
      </c>
      <c r="M149" s="21">
        <v>0</v>
      </c>
      <c r="N149" s="50">
        <f t="shared" si="28"/>
        <v>10</v>
      </c>
      <c r="O149" s="21">
        <v>30</v>
      </c>
      <c r="P149" s="50">
        <v>20</v>
      </c>
      <c r="Q149" s="21">
        <v>10</v>
      </c>
      <c r="R149" s="21">
        <v>9</v>
      </c>
      <c r="S149" s="21">
        <v>10</v>
      </c>
      <c r="T149" s="21">
        <v>10</v>
      </c>
      <c r="U149" s="52">
        <f t="shared" si="32"/>
        <v>0.97666666666666657</v>
      </c>
      <c r="V149" s="34"/>
    </row>
    <row r="150" spans="1:22" ht="15.75" customHeight="1" x14ac:dyDescent="0.25">
      <c r="A150" s="21">
        <v>12</v>
      </c>
      <c r="B150" s="53" t="s">
        <v>105</v>
      </c>
      <c r="C150" s="53" t="s">
        <v>89</v>
      </c>
      <c r="D150" s="21">
        <v>28</v>
      </c>
      <c r="E150" s="21"/>
      <c r="F150" s="21"/>
      <c r="G150" s="50">
        <f t="shared" si="26"/>
        <v>0</v>
      </c>
      <c r="H150" s="21"/>
      <c r="I150" s="21"/>
      <c r="J150" s="50">
        <f t="shared" si="27"/>
        <v>0</v>
      </c>
      <c r="K150" s="21"/>
      <c r="L150" s="21"/>
      <c r="M150" s="21"/>
      <c r="N150" s="50" t="e">
        <f t="shared" si="28"/>
        <v>#DIV/0!</v>
      </c>
      <c r="O150" s="21">
        <v>28</v>
      </c>
      <c r="P150" s="50">
        <f t="shared" ref="P150:P198" si="33">(O150/D150)*20</f>
        <v>20</v>
      </c>
      <c r="Q150" s="21">
        <v>10</v>
      </c>
      <c r="R150" s="21">
        <v>10</v>
      </c>
      <c r="S150" s="21">
        <v>10</v>
      </c>
      <c r="T150" s="21">
        <v>10</v>
      </c>
      <c r="U150" s="52" t="e">
        <f t="shared" si="32"/>
        <v>#DIV/0!</v>
      </c>
      <c r="V150" s="34"/>
    </row>
    <row r="151" spans="1:22" ht="15.75" customHeight="1" x14ac:dyDescent="0.25">
      <c r="A151" s="50">
        <v>13</v>
      </c>
      <c r="B151" s="53" t="s">
        <v>108</v>
      </c>
      <c r="C151" s="53" t="s">
        <v>89</v>
      </c>
      <c r="D151" s="21">
        <v>33</v>
      </c>
      <c r="E151" s="21"/>
      <c r="F151" s="21"/>
      <c r="G151" s="50">
        <f t="shared" si="26"/>
        <v>0</v>
      </c>
      <c r="H151" s="21"/>
      <c r="I151" s="21"/>
      <c r="J151" s="50">
        <f t="shared" si="27"/>
        <v>0</v>
      </c>
      <c r="K151" s="21"/>
      <c r="L151" s="21"/>
      <c r="M151" s="21"/>
      <c r="N151" s="50" t="e">
        <f t="shared" si="28"/>
        <v>#DIV/0!</v>
      </c>
      <c r="O151" s="21">
        <v>33</v>
      </c>
      <c r="P151" s="50">
        <f t="shared" si="33"/>
        <v>20</v>
      </c>
      <c r="Q151" s="21">
        <v>10</v>
      </c>
      <c r="R151" s="21">
        <v>10</v>
      </c>
      <c r="S151" s="21">
        <v>10</v>
      </c>
      <c r="T151" s="21">
        <v>10</v>
      </c>
      <c r="U151" s="52" t="e">
        <f t="shared" si="32"/>
        <v>#DIV/0!</v>
      </c>
      <c r="V151" s="34"/>
    </row>
    <row r="152" spans="1:22" ht="15.75" customHeight="1" x14ac:dyDescent="0.25">
      <c r="A152" s="50">
        <v>14</v>
      </c>
      <c r="B152" s="53" t="s">
        <v>106</v>
      </c>
      <c r="C152" s="53" t="s">
        <v>89</v>
      </c>
      <c r="D152" s="21">
        <v>14</v>
      </c>
      <c r="E152" s="21"/>
      <c r="F152" s="21"/>
      <c r="G152" s="50">
        <f t="shared" si="26"/>
        <v>0</v>
      </c>
      <c r="H152" s="21"/>
      <c r="I152" s="21"/>
      <c r="J152" s="50">
        <f t="shared" si="27"/>
        <v>0</v>
      </c>
      <c r="K152" s="21"/>
      <c r="L152" s="21"/>
      <c r="M152" s="21"/>
      <c r="N152" s="50" t="e">
        <f t="shared" si="28"/>
        <v>#DIV/0!</v>
      </c>
      <c r="O152" s="21">
        <v>14</v>
      </c>
      <c r="P152" s="50">
        <f t="shared" si="33"/>
        <v>20</v>
      </c>
      <c r="Q152" s="21">
        <v>10</v>
      </c>
      <c r="R152" s="21">
        <v>9</v>
      </c>
      <c r="S152" s="21">
        <v>9</v>
      </c>
      <c r="T152" s="21">
        <v>9</v>
      </c>
      <c r="U152" s="52" t="e">
        <f t="shared" si="32"/>
        <v>#DIV/0!</v>
      </c>
      <c r="V152" s="34"/>
    </row>
    <row r="153" spans="1:22" ht="15.75" customHeight="1" x14ac:dyDescent="0.25">
      <c r="A153" s="21">
        <v>15</v>
      </c>
      <c r="B153" s="53" t="s">
        <v>109</v>
      </c>
      <c r="C153" s="53" t="s">
        <v>89</v>
      </c>
      <c r="D153" s="21">
        <v>6</v>
      </c>
      <c r="E153" s="21"/>
      <c r="F153" s="21"/>
      <c r="G153" s="50">
        <f t="shared" si="26"/>
        <v>0</v>
      </c>
      <c r="H153" s="21"/>
      <c r="I153" s="21"/>
      <c r="J153" s="50">
        <f t="shared" si="27"/>
        <v>0</v>
      </c>
      <c r="K153" s="21"/>
      <c r="L153" s="21"/>
      <c r="M153" s="21"/>
      <c r="N153" s="50" t="e">
        <f t="shared" si="28"/>
        <v>#DIV/0!</v>
      </c>
      <c r="O153" s="21">
        <v>6</v>
      </c>
      <c r="P153" s="50">
        <f t="shared" si="33"/>
        <v>20</v>
      </c>
      <c r="Q153" s="21">
        <v>10</v>
      </c>
      <c r="R153" s="21">
        <v>9</v>
      </c>
      <c r="S153" s="21">
        <v>8</v>
      </c>
      <c r="T153" s="21">
        <v>9</v>
      </c>
      <c r="U153" s="52" t="e">
        <f t="shared" si="32"/>
        <v>#DIV/0!</v>
      </c>
      <c r="V153" s="34"/>
    </row>
    <row r="154" spans="1:22" ht="15.75" customHeight="1" x14ac:dyDescent="0.25">
      <c r="A154" s="50">
        <v>16</v>
      </c>
      <c r="B154" s="53" t="s">
        <v>110</v>
      </c>
      <c r="C154" s="53" t="s">
        <v>89</v>
      </c>
      <c r="D154" s="21">
        <v>59</v>
      </c>
      <c r="E154" s="21"/>
      <c r="F154" s="21"/>
      <c r="G154" s="50">
        <f t="shared" si="26"/>
        <v>0</v>
      </c>
      <c r="H154" s="21"/>
      <c r="I154" s="21"/>
      <c r="J154" s="50">
        <f t="shared" si="27"/>
        <v>0</v>
      </c>
      <c r="K154" s="21"/>
      <c r="L154" s="21"/>
      <c r="M154" s="21"/>
      <c r="N154" s="50" t="e">
        <f t="shared" si="28"/>
        <v>#DIV/0!</v>
      </c>
      <c r="O154" s="21">
        <v>58</v>
      </c>
      <c r="P154" s="50">
        <f t="shared" si="33"/>
        <v>19.661016949152543</v>
      </c>
      <c r="Q154" s="21">
        <v>9</v>
      </c>
      <c r="R154" s="21">
        <v>10</v>
      </c>
      <c r="S154" s="21">
        <v>9</v>
      </c>
      <c r="T154" s="21">
        <v>9</v>
      </c>
      <c r="U154" s="52" t="e">
        <f t="shared" si="32"/>
        <v>#DIV/0!</v>
      </c>
      <c r="V154" s="34"/>
    </row>
    <row r="155" spans="1:22" ht="15.75" customHeight="1" x14ac:dyDescent="0.25">
      <c r="A155" s="50">
        <v>17</v>
      </c>
      <c r="B155" s="53" t="s">
        <v>111</v>
      </c>
      <c r="C155" s="53" t="s">
        <v>89</v>
      </c>
      <c r="D155" s="21">
        <v>14</v>
      </c>
      <c r="E155" s="21"/>
      <c r="F155" s="21"/>
      <c r="G155" s="50">
        <f t="shared" si="26"/>
        <v>0</v>
      </c>
      <c r="H155" s="21"/>
      <c r="I155" s="21"/>
      <c r="J155" s="50">
        <f t="shared" si="27"/>
        <v>0</v>
      </c>
      <c r="K155" s="21"/>
      <c r="L155" s="21"/>
      <c r="M155" s="21"/>
      <c r="N155" s="50" t="e">
        <f t="shared" si="28"/>
        <v>#DIV/0!</v>
      </c>
      <c r="O155" s="21">
        <v>14</v>
      </c>
      <c r="P155" s="50">
        <f t="shared" si="33"/>
        <v>20</v>
      </c>
      <c r="Q155" s="21">
        <v>10</v>
      </c>
      <c r="R155" s="21">
        <v>9</v>
      </c>
      <c r="S155" s="21">
        <v>9</v>
      </c>
      <c r="T155" s="21">
        <v>10</v>
      </c>
      <c r="U155" s="52" t="e">
        <f t="shared" si="32"/>
        <v>#DIV/0!</v>
      </c>
      <c r="V155" s="34"/>
    </row>
    <row r="156" spans="1:22" ht="15.75" customHeight="1" x14ac:dyDescent="0.25">
      <c r="A156" s="21">
        <v>18</v>
      </c>
      <c r="B156" s="53" t="s">
        <v>112</v>
      </c>
      <c r="C156" s="53" t="s">
        <v>89</v>
      </c>
      <c r="D156" s="21">
        <v>46</v>
      </c>
      <c r="E156" s="21"/>
      <c r="F156" s="21"/>
      <c r="G156" s="50">
        <f t="shared" si="26"/>
        <v>0</v>
      </c>
      <c r="H156" s="21"/>
      <c r="I156" s="21"/>
      <c r="J156" s="50">
        <f t="shared" si="27"/>
        <v>0</v>
      </c>
      <c r="K156" s="21"/>
      <c r="L156" s="21"/>
      <c r="M156" s="21"/>
      <c r="N156" s="50" t="e">
        <f t="shared" si="28"/>
        <v>#DIV/0!</v>
      </c>
      <c r="O156" s="21">
        <v>46</v>
      </c>
      <c r="P156" s="50">
        <f t="shared" si="33"/>
        <v>20</v>
      </c>
      <c r="Q156" s="21">
        <v>10</v>
      </c>
      <c r="R156" s="21">
        <v>10</v>
      </c>
      <c r="S156" s="21">
        <v>10</v>
      </c>
      <c r="T156" s="21">
        <v>10</v>
      </c>
      <c r="U156" s="52" t="e">
        <f t="shared" si="32"/>
        <v>#DIV/0!</v>
      </c>
      <c r="V156" s="34"/>
    </row>
    <row r="157" spans="1:22" ht="15.75" customHeight="1" x14ac:dyDescent="0.25">
      <c r="A157" s="50">
        <v>19</v>
      </c>
      <c r="B157" s="53" t="s">
        <v>113</v>
      </c>
      <c r="C157" s="53" t="s">
        <v>89</v>
      </c>
      <c r="D157" s="21">
        <v>112</v>
      </c>
      <c r="E157" s="21"/>
      <c r="F157" s="21"/>
      <c r="G157" s="50">
        <f t="shared" si="26"/>
        <v>0</v>
      </c>
      <c r="H157" s="21"/>
      <c r="I157" s="21"/>
      <c r="J157" s="50">
        <f t="shared" si="27"/>
        <v>0</v>
      </c>
      <c r="K157" s="21"/>
      <c r="L157" s="21"/>
      <c r="M157" s="21"/>
      <c r="N157" s="50" t="e">
        <f t="shared" si="28"/>
        <v>#DIV/0!</v>
      </c>
      <c r="O157" s="21">
        <v>108</v>
      </c>
      <c r="P157" s="50">
        <f t="shared" si="33"/>
        <v>19.285714285714285</v>
      </c>
      <c r="Q157" s="21">
        <v>10</v>
      </c>
      <c r="R157" s="21">
        <v>10</v>
      </c>
      <c r="S157" s="21">
        <v>9</v>
      </c>
      <c r="T157" s="21">
        <v>9</v>
      </c>
      <c r="U157" s="52" t="e">
        <f t="shared" si="32"/>
        <v>#DIV/0!</v>
      </c>
      <c r="V157" s="34"/>
    </row>
    <row r="158" spans="1:22" ht="15.75" customHeight="1" x14ac:dyDescent="0.25">
      <c r="A158" s="50">
        <v>20</v>
      </c>
      <c r="B158" s="53" t="s">
        <v>114</v>
      </c>
      <c r="C158" s="53" t="s">
        <v>89</v>
      </c>
      <c r="D158" s="21">
        <v>61</v>
      </c>
      <c r="E158" s="21"/>
      <c r="F158" s="21"/>
      <c r="G158" s="50">
        <f t="shared" si="26"/>
        <v>0</v>
      </c>
      <c r="H158" s="21"/>
      <c r="I158" s="21"/>
      <c r="J158" s="50">
        <f t="shared" si="27"/>
        <v>0</v>
      </c>
      <c r="K158" s="21"/>
      <c r="L158" s="21"/>
      <c r="M158" s="21"/>
      <c r="N158" s="50" t="e">
        <f t="shared" si="28"/>
        <v>#DIV/0!</v>
      </c>
      <c r="O158" s="21">
        <v>59</v>
      </c>
      <c r="P158" s="50">
        <f t="shared" si="33"/>
        <v>19.344262295081968</v>
      </c>
      <c r="Q158" s="21">
        <v>10</v>
      </c>
      <c r="R158" s="21">
        <v>9</v>
      </c>
      <c r="S158" s="21">
        <v>10</v>
      </c>
      <c r="T158" s="21">
        <v>9</v>
      </c>
      <c r="U158" s="52" t="e">
        <f t="shared" si="32"/>
        <v>#DIV/0!</v>
      </c>
      <c r="V158" s="34"/>
    </row>
    <row r="159" spans="1:22" ht="15.75" customHeight="1" x14ac:dyDescent="0.25">
      <c r="A159" s="21">
        <v>21</v>
      </c>
      <c r="B159" s="53" t="s">
        <v>115</v>
      </c>
      <c r="C159" s="53" t="s">
        <v>89</v>
      </c>
      <c r="D159" s="21">
        <v>29</v>
      </c>
      <c r="E159" s="21"/>
      <c r="F159" s="21"/>
      <c r="G159" s="50">
        <f t="shared" si="26"/>
        <v>0</v>
      </c>
      <c r="H159" s="21"/>
      <c r="I159" s="21"/>
      <c r="J159" s="50">
        <f t="shared" si="27"/>
        <v>0</v>
      </c>
      <c r="K159" s="21"/>
      <c r="L159" s="21"/>
      <c r="M159" s="21"/>
      <c r="N159" s="50" t="e">
        <f t="shared" si="28"/>
        <v>#DIV/0!</v>
      </c>
      <c r="O159" s="21">
        <v>29</v>
      </c>
      <c r="P159" s="50">
        <f t="shared" si="33"/>
        <v>20</v>
      </c>
      <c r="Q159" s="21">
        <v>9</v>
      </c>
      <c r="R159" s="21">
        <v>9</v>
      </c>
      <c r="S159" s="21">
        <v>9</v>
      </c>
      <c r="T159" s="21">
        <v>10</v>
      </c>
      <c r="U159" s="52" t="e">
        <f t="shared" si="32"/>
        <v>#DIV/0!</v>
      </c>
      <c r="V159" s="34"/>
    </row>
    <row r="160" spans="1:22" ht="15.75" customHeight="1" x14ac:dyDescent="0.25">
      <c r="A160" s="50">
        <v>22</v>
      </c>
      <c r="B160" s="53" t="s">
        <v>116</v>
      </c>
      <c r="C160" s="53" t="s">
        <v>89</v>
      </c>
      <c r="D160" s="21">
        <v>12</v>
      </c>
      <c r="E160" s="21"/>
      <c r="F160" s="21"/>
      <c r="G160" s="50">
        <f t="shared" si="26"/>
        <v>0</v>
      </c>
      <c r="H160" s="21"/>
      <c r="I160" s="21"/>
      <c r="J160" s="50">
        <f t="shared" si="27"/>
        <v>0</v>
      </c>
      <c r="K160" s="21"/>
      <c r="L160" s="21"/>
      <c r="M160" s="21"/>
      <c r="N160" s="50" t="e">
        <f t="shared" si="28"/>
        <v>#DIV/0!</v>
      </c>
      <c r="O160" s="21">
        <v>12</v>
      </c>
      <c r="P160" s="50">
        <f t="shared" si="33"/>
        <v>20</v>
      </c>
      <c r="Q160" s="21">
        <v>9</v>
      </c>
      <c r="R160" s="21">
        <v>8</v>
      </c>
      <c r="S160" s="21">
        <v>9</v>
      </c>
      <c r="T160" s="21">
        <v>9</v>
      </c>
      <c r="U160" s="52" t="e">
        <f t="shared" si="32"/>
        <v>#DIV/0!</v>
      </c>
      <c r="V160" s="34"/>
    </row>
    <row r="161" spans="1:22" ht="15.75" customHeight="1" x14ac:dyDescent="0.25">
      <c r="A161" s="50">
        <v>23</v>
      </c>
      <c r="B161" s="53" t="s">
        <v>117</v>
      </c>
      <c r="C161" s="53" t="s">
        <v>89</v>
      </c>
      <c r="D161" s="21">
        <v>18</v>
      </c>
      <c r="E161" s="21"/>
      <c r="F161" s="21"/>
      <c r="G161" s="50">
        <f t="shared" si="26"/>
        <v>0</v>
      </c>
      <c r="H161" s="21"/>
      <c r="I161" s="21"/>
      <c r="J161" s="50">
        <f t="shared" si="27"/>
        <v>0</v>
      </c>
      <c r="K161" s="21"/>
      <c r="L161" s="21"/>
      <c r="M161" s="21"/>
      <c r="N161" s="50" t="e">
        <f t="shared" si="28"/>
        <v>#DIV/0!</v>
      </c>
      <c r="O161" s="21">
        <v>18</v>
      </c>
      <c r="P161" s="50">
        <f t="shared" si="33"/>
        <v>20</v>
      </c>
      <c r="Q161" s="21">
        <v>9</v>
      </c>
      <c r="R161" s="21">
        <v>9</v>
      </c>
      <c r="S161" s="21">
        <v>9</v>
      </c>
      <c r="T161" s="21">
        <v>9</v>
      </c>
      <c r="U161" s="52" t="e">
        <f t="shared" si="32"/>
        <v>#DIV/0!</v>
      </c>
      <c r="V161" s="34"/>
    </row>
    <row r="162" spans="1:22" ht="15.75" customHeight="1" x14ac:dyDescent="0.25">
      <c r="A162" s="21">
        <v>24</v>
      </c>
      <c r="B162" s="53" t="s">
        <v>118</v>
      </c>
      <c r="C162" s="53" t="s">
        <v>89</v>
      </c>
      <c r="D162" s="21">
        <v>6</v>
      </c>
      <c r="E162" s="21"/>
      <c r="F162" s="21"/>
      <c r="G162" s="50">
        <f t="shared" si="26"/>
        <v>0</v>
      </c>
      <c r="H162" s="21"/>
      <c r="I162" s="21"/>
      <c r="J162" s="50">
        <f t="shared" si="27"/>
        <v>0</v>
      </c>
      <c r="K162" s="21"/>
      <c r="L162" s="21"/>
      <c r="M162" s="21"/>
      <c r="N162" s="50" t="e">
        <f t="shared" si="28"/>
        <v>#DIV/0!</v>
      </c>
      <c r="O162" s="21">
        <v>6</v>
      </c>
      <c r="P162" s="50">
        <f t="shared" si="33"/>
        <v>20</v>
      </c>
      <c r="Q162" s="21">
        <v>9</v>
      </c>
      <c r="R162" s="21">
        <v>8</v>
      </c>
      <c r="S162" s="21">
        <v>8</v>
      </c>
      <c r="T162" s="21">
        <v>8</v>
      </c>
      <c r="U162" s="52" t="e">
        <f t="shared" si="32"/>
        <v>#DIV/0!</v>
      </c>
      <c r="V162" s="34"/>
    </row>
    <row r="163" spans="1:22" ht="15.75" customHeight="1" x14ac:dyDescent="0.25">
      <c r="A163" s="50">
        <v>25</v>
      </c>
      <c r="B163" s="53" t="s">
        <v>119</v>
      </c>
      <c r="C163" s="53" t="s">
        <v>89</v>
      </c>
      <c r="D163" s="21">
        <v>59</v>
      </c>
      <c r="E163" s="21"/>
      <c r="F163" s="21"/>
      <c r="G163" s="50">
        <f t="shared" si="26"/>
        <v>0</v>
      </c>
      <c r="H163" s="21"/>
      <c r="I163" s="21"/>
      <c r="J163" s="50">
        <f t="shared" si="27"/>
        <v>0</v>
      </c>
      <c r="K163" s="21"/>
      <c r="L163" s="21"/>
      <c r="M163" s="21"/>
      <c r="N163" s="50" t="e">
        <f t="shared" si="28"/>
        <v>#DIV/0!</v>
      </c>
      <c r="O163" s="21">
        <v>58</v>
      </c>
      <c r="P163" s="50">
        <f t="shared" si="33"/>
        <v>19.661016949152543</v>
      </c>
      <c r="Q163" s="21">
        <v>10</v>
      </c>
      <c r="R163" s="21">
        <v>9</v>
      </c>
      <c r="S163" s="21">
        <v>9</v>
      </c>
      <c r="T163" s="21">
        <v>10</v>
      </c>
      <c r="U163" s="52" t="e">
        <f t="shared" si="32"/>
        <v>#DIV/0!</v>
      </c>
      <c r="V163" s="34"/>
    </row>
    <row r="164" spans="1:22" ht="15.75" customHeight="1" x14ac:dyDescent="0.25">
      <c r="A164" s="50">
        <v>26</v>
      </c>
      <c r="B164" s="53" t="s">
        <v>120</v>
      </c>
      <c r="C164" s="53" t="s">
        <v>89</v>
      </c>
      <c r="D164" s="21">
        <v>164</v>
      </c>
      <c r="E164" s="21"/>
      <c r="F164" s="21"/>
      <c r="G164" s="50">
        <f t="shared" si="26"/>
        <v>0</v>
      </c>
      <c r="H164" s="21"/>
      <c r="I164" s="21"/>
      <c r="J164" s="50">
        <f t="shared" si="27"/>
        <v>0</v>
      </c>
      <c r="K164" s="21"/>
      <c r="L164" s="21"/>
      <c r="M164" s="21"/>
      <c r="N164" s="50" t="e">
        <f t="shared" si="28"/>
        <v>#DIV/0!</v>
      </c>
      <c r="O164" s="21">
        <v>158</v>
      </c>
      <c r="P164" s="50">
        <f t="shared" si="33"/>
        <v>19.268292682926827</v>
      </c>
      <c r="Q164" s="21">
        <v>10</v>
      </c>
      <c r="R164" s="21">
        <v>9</v>
      </c>
      <c r="S164" s="21">
        <v>9</v>
      </c>
      <c r="T164" s="21">
        <v>10</v>
      </c>
      <c r="U164" s="52" t="e">
        <f t="shared" si="32"/>
        <v>#DIV/0!</v>
      </c>
      <c r="V164" s="34"/>
    </row>
    <row r="165" spans="1:22" ht="15.75" customHeight="1" x14ac:dyDescent="0.25">
      <c r="A165" s="21">
        <v>27</v>
      </c>
      <c r="B165" s="53" t="s">
        <v>121</v>
      </c>
      <c r="C165" s="53" t="s">
        <v>89</v>
      </c>
      <c r="D165" s="21">
        <v>65</v>
      </c>
      <c r="E165" s="21"/>
      <c r="F165" s="21"/>
      <c r="G165" s="50">
        <f t="shared" si="26"/>
        <v>0</v>
      </c>
      <c r="H165" s="21"/>
      <c r="I165" s="21"/>
      <c r="J165" s="50">
        <f t="shared" si="27"/>
        <v>0</v>
      </c>
      <c r="K165" s="21"/>
      <c r="L165" s="21"/>
      <c r="M165" s="21"/>
      <c r="N165" s="50" t="e">
        <f t="shared" si="28"/>
        <v>#DIV/0!</v>
      </c>
      <c r="O165" s="21">
        <v>65</v>
      </c>
      <c r="P165" s="50">
        <f t="shared" si="33"/>
        <v>20</v>
      </c>
      <c r="Q165" s="21">
        <v>9</v>
      </c>
      <c r="R165" s="21">
        <v>8</v>
      </c>
      <c r="S165" s="21">
        <v>10</v>
      </c>
      <c r="T165" s="21">
        <v>7</v>
      </c>
      <c r="U165" s="52" t="e">
        <f t="shared" si="32"/>
        <v>#DIV/0!</v>
      </c>
      <c r="V165" s="34"/>
    </row>
    <row r="166" spans="1:22" ht="15.75" customHeight="1" x14ac:dyDescent="0.25">
      <c r="A166" s="50">
        <v>28</v>
      </c>
      <c r="B166" s="53" t="s">
        <v>122</v>
      </c>
      <c r="C166" s="53" t="s">
        <v>89</v>
      </c>
      <c r="D166" s="21">
        <v>2</v>
      </c>
      <c r="E166" s="21"/>
      <c r="F166" s="21"/>
      <c r="G166" s="50">
        <f t="shared" si="26"/>
        <v>0</v>
      </c>
      <c r="H166" s="21"/>
      <c r="I166" s="21"/>
      <c r="J166" s="50">
        <f t="shared" si="27"/>
        <v>0</v>
      </c>
      <c r="K166" s="21"/>
      <c r="L166" s="21"/>
      <c r="M166" s="21"/>
      <c r="N166" s="50" t="e">
        <f t="shared" si="28"/>
        <v>#DIV/0!</v>
      </c>
      <c r="O166" s="21">
        <v>2</v>
      </c>
      <c r="P166" s="50">
        <f t="shared" si="33"/>
        <v>20</v>
      </c>
      <c r="Q166" s="21">
        <v>9</v>
      </c>
      <c r="R166" s="21">
        <v>8</v>
      </c>
      <c r="S166" s="21">
        <v>9</v>
      </c>
      <c r="T166" s="21">
        <v>8</v>
      </c>
      <c r="U166" s="52" t="e">
        <f t="shared" si="32"/>
        <v>#DIV/0!</v>
      </c>
      <c r="V166" s="34"/>
    </row>
    <row r="167" spans="1:22" ht="15.75" customHeight="1" x14ac:dyDescent="0.25">
      <c r="A167" s="50">
        <v>29</v>
      </c>
      <c r="B167" s="53" t="s">
        <v>123</v>
      </c>
      <c r="C167" s="53" t="s">
        <v>89</v>
      </c>
      <c r="D167" s="21">
        <v>19</v>
      </c>
      <c r="E167" s="21"/>
      <c r="F167" s="21"/>
      <c r="G167" s="50">
        <f t="shared" si="26"/>
        <v>0</v>
      </c>
      <c r="H167" s="21"/>
      <c r="I167" s="21"/>
      <c r="J167" s="50">
        <f t="shared" si="27"/>
        <v>0</v>
      </c>
      <c r="K167" s="21"/>
      <c r="L167" s="21"/>
      <c r="M167" s="21"/>
      <c r="N167" s="50" t="e">
        <f t="shared" si="28"/>
        <v>#DIV/0!</v>
      </c>
      <c r="O167" s="21">
        <v>17</v>
      </c>
      <c r="P167" s="50">
        <f t="shared" si="33"/>
        <v>17.894736842105264</v>
      </c>
      <c r="Q167" s="21">
        <v>9</v>
      </c>
      <c r="R167" s="21">
        <v>9</v>
      </c>
      <c r="S167" s="21">
        <v>9</v>
      </c>
      <c r="T167" s="21">
        <v>8</v>
      </c>
      <c r="U167" s="52" t="e">
        <f t="shared" si="32"/>
        <v>#DIV/0!</v>
      </c>
      <c r="V167" s="34"/>
    </row>
    <row r="168" spans="1:22" ht="15.75" customHeight="1" x14ac:dyDescent="0.25">
      <c r="A168" s="21">
        <v>30</v>
      </c>
      <c r="B168" s="53"/>
      <c r="C168" s="53"/>
      <c r="D168" s="21"/>
      <c r="E168" s="21"/>
      <c r="F168" s="21"/>
      <c r="G168" s="50" t="e">
        <f t="shared" si="26"/>
        <v>#DIV/0!</v>
      </c>
      <c r="H168" s="21"/>
      <c r="I168" s="21"/>
      <c r="J168" s="50" t="e">
        <f t="shared" si="27"/>
        <v>#DIV/0!</v>
      </c>
      <c r="K168" s="21"/>
      <c r="L168" s="21"/>
      <c r="M168" s="21"/>
      <c r="N168" s="50" t="e">
        <f t="shared" si="28"/>
        <v>#DIV/0!</v>
      </c>
      <c r="O168" s="21"/>
      <c r="P168" s="50" t="e">
        <f t="shared" si="33"/>
        <v>#DIV/0!</v>
      </c>
      <c r="Q168" s="21"/>
      <c r="R168" s="21"/>
      <c r="S168" s="21"/>
      <c r="T168" s="21"/>
      <c r="U168" s="52" t="e">
        <f t="shared" si="32"/>
        <v>#DIV/0!</v>
      </c>
      <c r="V168" s="34"/>
    </row>
    <row r="169" spans="1:22" ht="15.75" customHeight="1" x14ac:dyDescent="0.25">
      <c r="A169" s="50">
        <v>31</v>
      </c>
      <c r="B169" s="53"/>
      <c r="C169" s="53"/>
      <c r="D169" s="21"/>
      <c r="E169" s="21"/>
      <c r="F169" s="21"/>
      <c r="G169" s="50" t="e">
        <f t="shared" si="26"/>
        <v>#DIV/0!</v>
      </c>
      <c r="H169" s="21"/>
      <c r="I169" s="21"/>
      <c r="J169" s="50" t="e">
        <f t="shared" si="27"/>
        <v>#DIV/0!</v>
      </c>
      <c r="K169" s="21"/>
      <c r="L169" s="21"/>
      <c r="M169" s="21"/>
      <c r="N169" s="50" t="e">
        <f t="shared" si="28"/>
        <v>#DIV/0!</v>
      </c>
      <c r="O169" s="21"/>
      <c r="P169" s="50" t="e">
        <f t="shared" si="33"/>
        <v>#DIV/0!</v>
      </c>
      <c r="Q169" s="21"/>
      <c r="R169" s="21"/>
      <c r="S169" s="21"/>
      <c r="T169" s="21"/>
      <c r="U169" s="52" t="e">
        <f t="shared" si="32"/>
        <v>#DIV/0!</v>
      </c>
      <c r="V169" s="34"/>
    </row>
    <row r="170" spans="1:22" ht="15.75" customHeight="1" x14ac:dyDescent="0.25">
      <c r="A170" s="50">
        <v>32</v>
      </c>
      <c r="B170" s="53"/>
      <c r="C170" s="53"/>
      <c r="D170" s="21"/>
      <c r="E170" s="21"/>
      <c r="F170" s="21"/>
      <c r="G170" s="50" t="e">
        <f t="shared" si="26"/>
        <v>#DIV/0!</v>
      </c>
      <c r="H170" s="21"/>
      <c r="I170" s="21"/>
      <c r="J170" s="50" t="e">
        <f t="shared" si="27"/>
        <v>#DIV/0!</v>
      </c>
      <c r="K170" s="21"/>
      <c r="L170" s="21"/>
      <c r="M170" s="21"/>
      <c r="N170" s="50" t="e">
        <f t="shared" si="28"/>
        <v>#DIV/0!</v>
      </c>
      <c r="O170" s="21"/>
      <c r="P170" s="50" t="e">
        <f t="shared" si="33"/>
        <v>#DIV/0!</v>
      </c>
      <c r="Q170" s="21"/>
      <c r="R170" s="21"/>
      <c r="S170" s="21"/>
      <c r="T170" s="21"/>
      <c r="U170" s="52" t="e">
        <f t="shared" si="32"/>
        <v>#DIV/0!</v>
      </c>
      <c r="V170" s="34"/>
    </row>
    <row r="171" spans="1:22" ht="15.75" customHeight="1" x14ac:dyDescent="0.25">
      <c r="A171" s="21">
        <v>33</v>
      </c>
      <c r="B171" s="53"/>
      <c r="C171" s="53"/>
      <c r="D171" s="21"/>
      <c r="E171" s="21"/>
      <c r="F171" s="21"/>
      <c r="G171" s="50" t="e">
        <f t="shared" si="26"/>
        <v>#DIV/0!</v>
      </c>
      <c r="H171" s="21"/>
      <c r="I171" s="21"/>
      <c r="J171" s="50" t="e">
        <f t="shared" si="27"/>
        <v>#DIV/0!</v>
      </c>
      <c r="K171" s="21"/>
      <c r="L171" s="21"/>
      <c r="M171" s="21"/>
      <c r="N171" s="50" t="e">
        <f t="shared" si="28"/>
        <v>#DIV/0!</v>
      </c>
      <c r="O171" s="21"/>
      <c r="P171" s="50" t="e">
        <f t="shared" si="33"/>
        <v>#DIV/0!</v>
      </c>
      <c r="Q171" s="21"/>
      <c r="R171" s="21"/>
      <c r="S171" s="21"/>
      <c r="T171" s="21"/>
      <c r="U171" s="52" t="e">
        <f t="shared" si="32"/>
        <v>#DIV/0!</v>
      </c>
      <c r="V171" s="34"/>
    </row>
    <row r="172" spans="1:22" ht="15.75" customHeight="1" x14ac:dyDescent="0.25">
      <c r="A172" s="50">
        <v>34</v>
      </c>
      <c r="B172" s="53"/>
      <c r="C172" s="53"/>
      <c r="D172" s="21"/>
      <c r="E172" s="21"/>
      <c r="F172" s="21"/>
      <c r="G172" s="50" t="e">
        <f t="shared" si="26"/>
        <v>#DIV/0!</v>
      </c>
      <c r="H172" s="21"/>
      <c r="I172" s="21"/>
      <c r="J172" s="50" t="e">
        <f t="shared" si="27"/>
        <v>#DIV/0!</v>
      </c>
      <c r="K172" s="21"/>
      <c r="L172" s="21"/>
      <c r="M172" s="21"/>
      <c r="N172" s="50" t="e">
        <f t="shared" si="28"/>
        <v>#DIV/0!</v>
      </c>
      <c r="O172" s="21"/>
      <c r="P172" s="50" t="e">
        <f t="shared" si="33"/>
        <v>#DIV/0!</v>
      </c>
      <c r="Q172" s="21"/>
      <c r="R172" s="21"/>
      <c r="S172" s="21"/>
      <c r="T172" s="21"/>
      <c r="U172" s="52" t="e">
        <f t="shared" si="32"/>
        <v>#DIV/0!</v>
      </c>
      <c r="V172" s="34"/>
    </row>
    <row r="173" spans="1:22" ht="15.75" customHeight="1" x14ac:dyDescent="0.25">
      <c r="A173" s="50">
        <v>35</v>
      </c>
      <c r="B173" s="53"/>
      <c r="C173" s="53"/>
      <c r="D173" s="21"/>
      <c r="E173" s="21"/>
      <c r="F173" s="21"/>
      <c r="G173" s="50" t="e">
        <f t="shared" si="26"/>
        <v>#DIV/0!</v>
      </c>
      <c r="H173" s="21"/>
      <c r="I173" s="21"/>
      <c r="J173" s="50" t="e">
        <f t="shared" si="27"/>
        <v>#DIV/0!</v>
      </c>
      <c r="K173" s="21"/>
      <c r="L173" s="21"/>
      <c r="M173" s="21"/>
      <c r="N173" s="50" t="e">
        <f t="shared" si="28"/>
        <v>#DIV/0!</v>
      </c>
      <c r="O173" s="21"/>
      <c r="P173" s="50" t="e">
        <f t="shared" si="33"/>
        <v>#DIV/0!</v>
      </c>
      <c r="Q173" s="21"/>
      <c r="R173" s="21"/>
      <c r="S173" s="21"/>
      <c r="T173" s="21"/>
      <c r="U173" s="52" t="e">
        <f t="shared" si="32"/>
        <v>#DIV/0!</v>
      </c>
      <c r="V173" s="34"/>
    </row>
    <row r="174" spans="1:22" ht="15.75" customHeight="1" x14ac:dyDescent="0.25">
      <c r="A174" s="21">
        <v>36</v>
      </c>
      <c r="B174" s="53"/>
      <c r="C174" s="53"/>
      <c r="D174" s="21"/>
      <c r="E174" s="21"/>
      <c r="F174" s="21"/>
      <c r="G174" s="50" t="e">
        <f t="shared" si="26"/>
        <v>#DIV/0!</v>
      </c>
      <c r="H174" s="21"/>
      <c r="I174" s="21"/>
      <c r="J174" s="50" t="e">
        <f t="shared" si="27"/>
        <v>#DIV/0!</v>
      </c>
      <c r="K174" s="21"/>
      <c r="L174" s="21"/>
      <c r="M174" s="21"/>
      <c r="N174" s="50" t="e">
        <f t="shared" si="28"/>
        <v>#DIV/0!</v>
      </c>
      <c r="O174" s="21"/>
      <c r="P174" s="50" t="e">
        <f t="shared" si="33"/>
        <v>#DIV/0!</v>
      </c>
      <c r="Q174" s="21"/>
      <c r="R174" s="21"/>
      <c r="S174" s="21"/>
      <c r="T174" s="21"/>
      <c r="U174" s="52" t="e">
        <f t="shared" si="32"/>
        <v>#DIV/0!</v>
      </c>
      <c r="V174" s="34"/>
    </row>
    <row r="175" spans="1:22" ht="15.75" customHeight="1" x14ac:dyDescent="0.25">
      <c r="A175" s="50">
        <v>37</v>
      </c>
      <c r="B175" s="53"/>
      <c r="C175" s="53"/>
      <c r="D175" s="21"/>
      <c r="E175" s="21"/>
      <c r="F175" s="21"/>
      <c r="G175" s="50" t="e">
        <f t="shared" si="26"/>
        <v>#DIV/0!</v>
      </c>
      <c r="H175" s="21"/>
      <c r="I175" s="21"/>
      <c r="J175" s="50" t="e">
        <f t="shared" si="27"/>
        <v>#DIV/0!</v>
      </c>
      <c r="K175" s="21"/>
      <c r="L175" s="21"/>
      <c r="M175" s="21"/>
      <c r="N175" s="50" t="e">
        <f t="shared" si="28"/>
        <v>#DIV/0!</v>
      </c>
      <c r="O175" s="21"/>
      <c r="P175" s="50" t="e">
        <f t="shared" si="33"/>
        <v>#DIV/0!</v>
      </c>
      <c r="Q175" s="21"/>
      <c r="R175" s="21"/>
      <c r="S175" s="21"/>
      <c r="T175" s="21"/>
      <c r="U175" s="52" t="e">
        <f t="shared" si="32"/>
        <v>#DIV/0!</v>
      </c>
      <c r="V175" s="34"/>
    </row>
    <row r="176" spans="1:22" ht="15.75" customHeight="1" x14ac:dyDescent="0.25">
      <c r="A176" s="50">
        <v>38</v>
      </c>
      <c r="B176" s="53"/>
      <c r="C176" s="53"/>
      <c r="D176" s="21"/>
      <c r="E176" s="21"/>
      <c r="F176" s="21"/>
      <c r="G176" s="50" t="e">
        <f t="shared" si="26"/>
        <v>#DIV/0!</v>
      </c>
      <c r="H176" s="21"/>
      <c r="I176" s="21"/>
      <c r="J176" s="50" t="e">
        <f t="shared" si="27"/>
        <v>#DIV/0!</v>
      </c>
      <c r="K176" s="21"/>
      <c r="L176" s="21"/>
      <c r="M176" s="21"/>
      <c r="N176" s="50" t="e">
        <f t="shared" si="28"/>
        <v>#DIV/0!</v>
      </c>
      <c r="O176" s="21"/>
      <c r="P176" s="50" t="e">
        <f t="shared" si="33"/>
        <v>#DIV/0!</v>
      </c>
      <c r="Q176" s="21"/>
      <c r="R176" s="21"/>
      <c r="S176" s="21"/>
      <c r="T176" s="21"/>
      <c r="U176" s="52" t="e">
        <f t="shared" si="32"/>
        <v>#DIV/0!</v>
      </c>
      <c r="V176" s="34"/>
    </row>
    <row r="177" spans="1:22" ht="15.75" customHeight="1" x14ac:dyDescent="0.25">
      <c r="A177" s="21">
        <v>39</v>
      </c>
      <c r="B177" s="53"/>
      <c r="C177" s="53"/>
      <c r="D177" s="21"/>
      <c r="E177" s="21"/>
      <c r="F177" s="21"/>
      <c r="G177" s="50" t="e">
        <f t="shared" si="26"/>
        <v>#DIV/0!</v>
      </c>
      <c r="H177" s="21"/>
      <c r="I177" s="21"/>
      <c r="J177" s="50" t="e">
        <f t="shared" si="27"/>
        <v>#DIV/0!</v>
      </c>
      <c r="K177" s="21"/>
      <c r="L177" s="21"/>
      <c r="M177" s="21"/>
      <c r="N177" s="50" t="e">
        <f t="shared" si="28"/>
        <v>#DIV/0!</v>
      </c>
      <c r="O177" s="21"/>
      <c r="P177" s="50" t="e">
        <f t="shared" si="33"/>
        <v>#DIV/0!</v>
      </c>
      <c r="Q177" s="21"/>
      <c r="R177" s="21"/>
      <c r="S177" s="21"/>
      <c r="T177" s="21"/>
      <c r="U177" s="52" t="e">
        <f t="shared" si="32"/>
        <v>#DIV/0!</v>
      </c>
      <c r="V177" s="34"/>
    </row>
    <row r="178" spans="1:22" ht="15.75" customHeight="1" x14ac:dyDescent="0.25">
      <c r="A178" s="50">
        <v>40</v>
      </c>
      <c r="B178" s="53"/>
      <c r="C178" s="53"/>
      <c r="D178" s="21"/>
      <c r="E178" s="21"/>
      <c r="F178" s="21"/>
      <c r="G178" s="50" t="e">
        <f t="shared" si="26"/>
        <v>#DIV/0!</v>
      </c>
      <c r="H178" s="21"/>
      <c r="I178" s="21"/>
      <c r="J178" s="50" t="e">
        <f t="shared" si="27"/>
        <v>#DIV/0!</v>
      </c>
      <c r="K178" s="21"/>
      <c r="L178" s="21"/>
      <c r="M178" s="21"/>
      <c r="N178" s="50" t="e">
        <f t="shared" si="28"/>
        <v>#DIV/0!</v>
      </c>
      <c r="O178" s="21"/>
      <c r="P178" s="50" t="e">
        <f t="shared" si="33"/>
        <v>#DIV/0!</v>
      </c>
      <c r="Q178" s="21"/>
      <c r="R178" s="21"/>
      <c r="S178" s="21"/>
      <c r="T178" s="21"/>
      <c r="U178" s="52" t="e">
        <f t="shared" si="32"/>
        <v>#DIV/0!</v>
      </c>
      <c r="V178" s="34"/>
    </row>
    <row r="179" spans="1:22" ht="15.75" customHeight="1" x14ac:dyDescent="0.25">
      <c r="A179" s="50">
        <v>41</v>
      </c>
      <c r="B179" s="53"/>
      <c r="C179" s="53"/>
      <c r="D179" s="21"/>
      <c r="E179" s="21"/>
      <c r="F179" s="21"/>
      <c r="G179" s="50" t="e">
        <f t="shared" si="26"/>
        <v>#DIV/0!</v>
      </c>
      <c r="H179" s="21"/>
      <c r="I179" s="21"/>
      <c r="J179" s="50" t="e">
        <f t="shared" si="27"/>
        <v>#DIV/0!</v>
      </c>
      <c r="K179" s="21"/>
      <c r="L179" s="21"/>
      <c r="M179" s="21"/>
      <c r="N179" s="50" t="e">
        <f t="shared" si="28"/>
        <v>#DIV/0!</v>
      </c>
      <c r="O179" s="21"/>
      <c r="P179" s="50" t="e">
        <f t="shared" si="33"/>
        <v>#DIV/0!</v>
      </c>
      <c r="Q179" s="21"/>
      <c r="R179" s="21"/>
      <c r="S179" s="21"/>
      <c r="T179" s="21"/>
      <c r="U179" s="52" t="e">
        <f t="shared" si="32"/>
        <v>#DIV/0!</v>
      </c>
      <c r="V179" s="34"/>
    </row>
    <row r="180" spans="1:22" ht="15.75" customHeight="1" x14ac:dyDescent="0.25">
      <c r="A180" s="21">
        <v>42</v>
      </c>
      <c r="B180" s="53"/>
      <c r="C180" s="53"/>
      <c r="D180" s="21"/>
      <c r="E180" s="21"/>
      <c r="F180" s="21"/>
      <c r="G180" s="50" t="e">
        <f t="shared" si="26"/>
        <v>#DIV/0!</v>
      </c>
      <c r="H180" s="21"/>
      <c r="I180" s="21"/>
      <c r="J180" s="50" t="e">
        <f t="shared" si="27"/>
        <v>#DIV/0!</v>
      </c>
      <c r="K180" s="21"/>
      <c r="L180" s="21"/>
      <c r="M180" s="21"/>
      <c r="N180" s="50" t="e">
        <f t="shared" si="28"/>
        <v>#DIV/0!</v>
      </c>
      <c r="O180" s="21"/>
      <c r="P180" s="50" t="e">
        <f t="shared" si="33"/>
        <v>#DIV/0!</v>
      </c>
      <c r="Q180" s="21"/>
      <c r="R180" s="21"/>
      <c r="S180" s="21"/>
      <c r="T180" s="21"/>
      <c r="U180" s="52" t="e">
        <f t="shared" si="32"/>
        <v>#DIV/0!</v>
      </c>
      <c r="V180" s="34"/>
    </row>
    <row r="181" spans="1:22" ht="15.75" customHeight="1" x14ac:dyDescent="0.25">
      <c r="A181" s="50">
        <v>43</v>
      </c>
      <c r="B181" s="53"/>
      <c r="C181" s="53"/>
      <c r="D181" s="21"/>
      <c r="E181" s="21"/>
      <c r="F181" s="21"/>
      <c r="G181" s="50" t="e">
        <f t="shared" si="26"/>
        <v>#DIV/0!</v>
      </c>
      <c r="H181" s="21"/>
      <c r="I181" s="21"/>
      <c r="J181" s="50" t="e">
        <f t="shared" si="27"/>
        <v>#DIV/0!</v>
      </c>
      <c r="K181" s="21"/>
      <c r="L181" s="21"/>
      <c r="M181" s="21"/>
      <c r="N181" s="50" t="e">
        <f t="shared" si="28"/>
        <v>#DIV/0!</v>
      </c>
      <c r="O181" s="21"/>
      <c r="P181" s="50" t="e">
        <f t="shared" si="33"/>
        <v>#DIV/0!</v>
      </c>
      <c r="Q181" s="21"/>
      <c r="R181" s="21"/>
      <c r="S181" s="21"/>
      <c r="T181" s="21"/>
      <c r="U181" s="52" t="e">
        <f t="shared" si="32"/>
        <v>#DIV/0!</v>
      </c>
      <c r="V181" s="34"/>
    </row>
    <row r="182" spans="1:22" ht="15.75" customHeight="1" x14ac:dyDescent="0.25">
      <c r="A182" s="50">
        <v>44</v>
      </c>
      <c r="B182" s="53"/>
      <c r="C182" s="53"/>
      <c r="D182" s="21"/>
      <c r="E182" s="21"/>
      <c r="F182" s="21"/>
      <c r="G182" s="50" t="e">
        <f t="shared" si="26"/>
        <v>#DIV/0!</v>
      </c>
      <c r="H182" s="21"/>
      <c r="I182" s="21"/>
      <c r="J182" s="50" t="e">
        <f t="shared" si="27"/>
        <v>#DIV/0!</v>
      </c>
      <c r="K182" s="21"/>
      <c r="L182" s="21"/>
      <c r="M182" s="21"/>
      <c r="N182" s="50" t="e">
        <f t="shared" si="28"/>
        <v>#DIV/0!</v>
      </c>
      <c r="O182" s="21"/>
      <c r="P182" s="50" t="e">
        <f t="shared" si="33"/>
        <v>#DIV/0!</v>
      </c>
      <c r="Q182" s="21"/>
      <c r="R182" s="21"/>
      <c r="S182" s="21"/>
      <c r="T182" s="21"/>
      <c r="U182" s="52" t="e">
        <f t="shared" si="32"/>
        <v>#DIV/0!</v>
      </c>
      <c r="V182" s="34"/>
    </row>
    <row r="183" spans="1:22" ht="15.75" customHeight="1" x14ac:dyDescent="0.25">
      <c r="A183" s="21">
        <v>45</v>
      </c>
      <c r="B183" s="53"/>
      <c r="C183" s="53"/>
      <c r="D183" s="21"/>
      <c r="E183" s="21"/>
      <c r="F183" s="21"/>
      <c r="G183" s="50" t="e">
        <f t="shared" si="26"/>
        <v>#DIV/0!</v>
      </c>
      <c r="H183" s="21"/>
      <c r="I183" s="21"/>
      <c r="J183" s="50" t="e">
        <f t="shared" si="27"/>
        <v>#DIV/0!</v>
      </c>
      <c r="K183" s="21"/>
      <c r="L183" s="21"/>
      <c r="M183" s="21"/>
      <c r="N183" s="50" t="e">
        <f t="shared" si="28"/>
        <v>#DIV/0!</v>
      </c>
      <c r="O183" s="21"/>
      <c r="P183" s="50" t="e">
        <f t="shared" si="33"/>
        <v>#DIV/0!</v>
      </c>
      <c r="Q183" s="21"/>
      <c r="R183" s="21"/>
      <c r="S183" s="21"/>
      <c r="T183" s="21"/>
      <c r="U183" s="52" t="e">
        <f t="shared" si="32"/>
        <v>#DIV/0!</v>
      </c>
      <c r="V183" s="34"/>
    </row>
    <row r="184" spans="1:22" ht="15.75" customHeight="1" x14ac:dyDescent="0.25">
      <c r="A184" s="50">
        <v>46</v>
      </c>
      <c r="B184" s="53"/>
      <c r="C184" s="53"/>
      <c r="D184" s="21"/>
      <c r="E184" s="21"/>
      <c r="F184" s="21"/>
      <c r="G184" s="50" t="e">
        <f t="shared" si="26"/>
        <v>#DIV/0!</v>
      </c>
      <c r="H184" s="21"/>
      <c r="I184" s="21"/>
      <c r="J184" s="50" t="e">
        <f t="shared" si="27"/>
        <v>#DIV/0!</v>
      </c>
      <c r="K184" s="21"/>
      <c r="L184" s="21"/>
      <c r="M184" s="21"/>
      <c r="N184" s="50" t="e">
        <f t="shared" si="28"/>
        <v>#DIV/0!</v>
      </c>
      <c r="O184" s="21"/>
      <c r="P184" s="50" t="e">
        <f t="shared" si="33"/>
        <v>#DIV/0!</v>
      </c>
      <c r="Q184" s="21"/>
      <c r="R184" s="21"/>
      <c r="S184" s="21"/>
      <c r="T184" s="21"/>
      <c r="U184" s="52" t="e">
        <f t="shared" si="32"/>
        <v>#DIV/0!</v>
      </c>
      <c r="V184" s="34"/>
    </row>
    <row r="185" spans="1:22" ht="15.75" customHeight="1" x14ac:dyDescent="0.25">
      <c r="A185" s="50">
        <v>47</v>
      </c>
      <c r="B185" s="53"/>
      <c r="C185" s="53"/>
      <c r="D185" s="21"/>
      <c r="E185" s="21"/>
      <c r="F185" s="21"/>
      <c r="G185" s="50" t="e">
        <f t="shared" si="26"/>
        <v>#DIV/0!</v>
      </c>
      <c r="H185" s="21"/>
      <c r="I185" s="21"/>
      <c r="J185" s="50" t="e">
        <f t="shared" si="27"/>
        <v>#DIV/0!</v>
      </c>
      <c r="K185" s="21"/>
      <c r="L185" s="21"/>
      <c r="M185" s="21"/>
      <c r="N185" s="50" t="e">
        <f t="shared" si="28"/>
        <v>#DIV/0!</v>
      </c>
      <c r="O185" s="21"/>
      <c r="P185" s="50" t="e">
        <f t="shared" si="33"/>
        <v>#DIV/0!</v>
      </c>
      <c r="Q185" s="21"/>
      <c r="R185" s="21"/>
      <c r="S185" s="21"/>
      <c r="T185" s="21"/>
      <c r="U185" s="52" t="e">
        <f t="shared" si="32"/>
        <v>#DIV/0!</v>
      </c>
      <c r="V185" s="34"/>
    </row>
    <row r="186" spans="1:22" ht="15.75" customHeight="1" x14ac:dyDescent="0.25">
      <c r="A186" s="21">
        <v>48</v>
      </c>
      <c r="B186" s="53"/>
      <c r="C186" s="53"/>
      <c r="D186" s="21"/>
      <c r="E186" s="21"/>
      <c r="F186" s="21"/>
      <c r="G186" s="50" t="e">
        <f t="shared" si="26"/>
        <v>#DIV/0!</v>
      </c>
      <c r="H186" s="21"/>
      <c r="I186" s="21"/>
      <c r="J186" s="50" t="e">
        <f t="shared" si="27"/>
        <v>#DIV/0!</v>
      </c>
      <c r="K186" s="21"/>
      <c r="L186" s="21"/>
      <c r="M186" s="21"/>
      <c r="N186" s="50" t="e">
        <f t="shared" si="28"/>
        <v>#DIV/0!</v>
      </c>
      <c r="O186" s="21"/>
      <c r="P186" s="50" t="e">
        <f t="shared" si="33"/>
        <v>#DIV/0!</v>
      </c>
      <c r="Q186" s="21"/>
      <c r="R186" s="21"/>
      <c r="S186" s="21"/>
      <c r="T186" s="21"/>
      <c r="U186" s="52" t="e">
        <f t="shared" si="32"/>
        <v>#DIV/0!</v>
      </c>
      <c r="V186" s="34"/>
    </row>
    <row r="187" spans="1:22" ht="15.75" customHeight="1" x14ac:dyDescent="0.25">
      <c r="A187" s="50">
        <v>49</v>
      </c>
      <c r="B187" s="53"/>
      <c r="C187" s="53"/>
      <c r="D187" s="21"/>
      <c r="E187" s="21"/>
      <c r="F187" s="21"/>
      <c r="G187" s="50" t="e">
        <f t="shared" si="26"/>
        <v>#DIV/0!</v>
      </c>
      <c r="H187" s="21"/>
      <c r="I187" s="21"/>
      <c r="J187" s="50" t="e">
        <f t="shared" si="27"/>
        <v>#DIV/0!</v>
      </c>
      <c r="K187" s="21"/>
      <c r="L187" s="21"/>
      <c r="M187" s="21"/>
      <c r="N187" s="50" t="e">
        <f t="shared" si="28"/>
        <v>#DIV/0!</v>
      </c>
      <c r="O187" s="21"/>
      <c r="P187" s="50" t="e">
        <f t="shared" si="33"/>
        <v>#DIV/0!</v>
      </c>
      <c r="Q187" s="21"/>
      <c r="R187" s="21"/>
      <c r="S187" s="21"/>
      <c r="T187" s="21"/>
      <c r="U187" s="52" t="e">
        <f t="shared" si="32"/>
        <v>#DIV/0!</v>
      </c>
      <c r="V187" s="34"/>
    </row>
    <row r="188" spans="1:22" ht="15.75" customHeight="1" x14ac:dyDescent="0.25">
      <c r="A188" s="50">
        <v>50</v>
      </c>
      <c r="B188" s="53"/>
      <c r="C188" s="53"/>
      <c r="D188" s="21"/>
      <c r="E188" s="21"/>
      <c r="F188" s="21"/>
      <c r="G188" s="50" t="e">
        <f t="shared" si="26"/>
        <v>#DIV/0!</v>
      </c>
      <c r="H188" s="21"/>
      <c r="I188" s="21"/>
      <c r="J188" s="50" t="e">
        <f t="shared" si="27"/>
        <v>#DIV/0!</v>
      </c>
      <c r="K188" s="21"/>
      <c r="L188" s="21"/>
      <c r="M188" s="21"/>
      <c r="N188" s="50" t="e">
        <f t="shared" si="28"/>
        <v>#DIV/0!</v>
      </c>
      <c r="O188" s="21"/>
      <c r="P188" s="50" t="e">
        <f t="shared" si="33"/>
        <v>#DIV/0!</v>
      </c>
      <c r="Q188" s="21"/>
      <c r="R188" s="21"/>
      <c r="S188" s="21"/>
      <c r="T188" s="21"/>
      <c r="U188" s="52" t="e">
        <f t="shared" si="32"/>
        <v>#DIV/0!</v>
      </c>
      <c r="V188" s="34"/>
    </row>
    <row r="189" spans="1:22" ht="15.75" customHeight="1" x14ac:dyDescent="0.25">
      <c r="A189" s="21">
        <v>51</v>
      </c>
      <c r="B189" s="53"/>
      <c r="C189" s="53"/>
      <c r="D189" s="21"/>
      <c r="E189" s="21"/>
      <c r="F189" s="21"/>
      <c r="G189" s="50" t="e">
        <f t="shared" si="26"/>
        <v>#DIV/0!</v>
      </c>
      <c r="H189" s="21"/>
      <c r="I189" s="21"/>
      <c r="J189" s="50" t="e">
        <f t="shared" si="27"/>
        <v>#DIV/0!</v>
      </c>
      <c r="K189" s="21"/>
      <c r="L189" s="21"/>
      <c r="M189" s="21"/>
      <c r="N189" s="50" t="e">
        <f t="shared" si="28"/>
        <v>#DIV/0!</v>
      </c>
      <c r="O189" s="21"/>
      <c r="P189" s="50" t="e">
        <f t="shared" si="33"/>
        <v>#DIV/0!</v>
      </c>
      <c r="Q189" s="21"/>
      <c r="R189" s="21"/>
      <c r="S189" s="21"/>
      <c r="T189" s="21"/>
      <c r="U189" s="52" t="e">
        <f t="shared" si="32"/>
        <v>#DIV/0!</v>
      </c>
      <c r="V189" s="34"/>
    </row>
    <row r="190" spans="1:22" ht="15.75" customHeight="1" x14ac:dyDescent="0.25">
      <c r="A190" s="50">
        <v>52</v>
      </c>
      <c r="B190" s="53"/>
      <c r="C190" s="53"/>
      <c r="D190" s="21"/>
      <c r="E190" s="21"/>
      <c r="F190" s="21"/>
      <c r="G190" s="50" t="e">
        <f t="shared" si="26"/>
        <v>#DIV/0!</v>
      </c>
      <c r="H190" s="21"/>
      <c r="I190" s="21"/>
      <c r="J190" s="50" t="e">
        <f t="shared" si="27"/>
        <v>#DIV/0!</v>
      </c>
      <c r="K190" s="21"/>
      <c r="L190" s="21"/>
      <c r="M190" s="21"/>
      <c r="N190" s="50" t="e">
        <f t="shared" si="28"/>
        <v>#DIV/0!</v>
      </c>
      <c r="O190" s="21"/>
      <c r="P190" s="50" t="e">
        <f t="shared" si="33"/>
        <v>#DIV/0!</v>
      </c>
      <c r="Q190" s="21"/>
      <c r="R190" s="21"/>
      <c r="S190" s="21"/>
      <c r="T190" s="21"/>
      <c r="U190" s="52" t="e">
        <f t="shared" si="32"/>
        <v>#DIV/0!</v>
      </c>
      <c r="V190" s="34"/>
    </row>
    <row r="191" spans="1:22" ht="15.75" customHeight="1" x14ac:dyDescent="0.25">
      <c r="A191" s="50">
        <v>53</v>
      </c>
      <c r="B191" s="53"/>
      <c r="C191" s="53"/>
      <c r="D191" s="21"/>
      <c r="E191" s="21"/>
      <c r="F191" s="21"/>
      <c r="G191" s="50" t="e">
        <f t="shared" si="26"/>
        <v>#DIV/0!</v>
      </c>
      <c r="H191" s="21"/>
      <c r="I191" s="21"/>
      <c r="J191" s="50" t="e">
        <f t="shared" si="27"/>
        <v>#DIV/0!</v>
      </c>
      <c r="K191" s="21"/>
      <c r="L191" s="21"/>
      <c r="M191" s="21"/>
      <c r="N191" s="50" t="e">
        <f t="shared" si="28"/>
        <v>#DIV/0!</v>
      </c>
      <c r="O191" s="21"/>
      <c r="P191" s="50" t="e">
        <f t="shared" si="33"/>
        <v>#DIV/0!</v>
      </c>
      <c r="Q191" s="21"/>
      <c r="R191" s="21"/>
      <c r="S191" s="21"/>
      <c r="T191" s="21"/>
      <c r="U191" s="52" t="e">
        <f t="shared" si="32"/>
        <v>#DIV/0!</v>
      </c>
      <c r="V191" s="34"/>
    </row>
    <row r="192" spans="1:22" ht="15.75" customHeight="1" x14ac:dyDescent="0.25">
      <c r="A192" s="21">
        <v>54</v>
      </c>
      <c r="B192" s="53"/>
      <c r="C192" s="53"/>
      <c r="D192" s="21"/>
      <c r="E192" s="21"/>
      <c r="F192" s="21"/>
      <c r="G192" s="50" t="e">
        <f t="shared" si="26"/>
        <v>#DIV/0!</v>
      </c>
      <c r="H192" s="21"/>
      <c r="I192" s="21"/>
      <c r="J192" s="50" t="e">
        <f t="shared" si="27"/>
        <v>#DIV/0!</v>
      </c>
      <c r="K192" s="21"/>
      <c r="L192" s="21"/>
      <c r="M192" s="21"/>
      <c r="N192" s="50" t="e">
        <f t="shared" si="28"/>
        <v>#DIV/0!</v>
      </c>
      <c r="O192" s="21"/>
      <c r="P192" s="50" t="e">
        <f t="shared" si="33"/>
        <v>#DIV/0!</v>
      </c>
      <c r="Q192" s="21"/>
      <c r="R192" s="21"/>
      <c r="S192" s="21"/>
      <c r="T192" s="21"/>
      <c r="U192" s="52" t="e">
        <f t="shared" si="32"/>
        <v>#DIV/0!</v>
      </c>
      <c r="V192" s="34"/>
    </row>
    <row r="193" spans="1:22" ht="15.75" customHeight="1" x14ac:dyDescent="0.25">
      <c r="A193" s="50">
        <v>55</v>
      </c>
      <c r="B193" s="53"/>
      <c r="C193" s="53"/>
      <c r="D193" s="21"/>
      <c r="E193" s="21"/>
      <c r="F193" s="21"/>
      <c r="G193" s="50" t="e">
        <f t="shared" si="26"/>
        <v>#DIV/0!</v>
      </c>
      <c r="H193" s="21"/>
      <c r="I193" s="21"/>
      <c r="J193" s="50" t="e">
        <f t="shared" si="27"/>
        <v>#DIV/0!</v>
      </c>
      <c r="K193" s="21"/>
      <c r="L193" s="21"/>
      <c r="M193" s="21"/>
      <c r="N193" s="50" t="e">
        <f t="shared" si="28"/>
        <v>#DIV/0!</v>
      </c>
      <c r="O193" s="21"/>
      <c r="P193" s="50" t="e">
        <f t="shared" si="33"/>
        <v>#DIV/0!</v>
      </c>
      <c r="Q193" s="21"/>
      <c r="R193" s="21"/>
      <c r="S193" s="21"/>
      <c r="T193" s="21"/>
      <c r="U193" s="52" t="e">
        <f t="shared" si="32"/>
        <v>#DIV/0!</v>
      </c>
      <c r="V193" s="34"/>
    </row>
    <row r="194" spans="1:22" ht="15.75" customHeight="1" x14ac:dyDescent="0.25">
      <c r="A194" s="50">
        <v>56</v>
      </c>
      <c r="B194" s="53"/>
      <c r="C194" s="53"/>
      <c r="D194" s="21"/>
      <c r="E194" s="21"/>
      <c r="F194" s="21"/>
      <c r="G194" s="50" t="e">
        <f t="shared" si="26"/>
        <v>#DIV/0!</v>
      </c>
      <c r="H194" s="21"/>
      <c r="I194" s="21"/>
      <c r="J194" s="50" t="e">
        <f t="shared" si="27"/>
        <v>#DIV/0!</v>
      </c>
      <c r="K194" s="21"/>
      <c r="L194" s="21"/>
      <c r="M194" s="21"/>
      <c r="N194" s="50" t="e">
        <f t="shared" si="28"/>
        <v>#DIV/0!</v>
      </c>
      <c r="O194" s="21"/>
      <c r="P194" s="50" t="e">
        <f t="shared" si="33"/>
        <v>#DIV/0!</v>
      </c>
      <c r="Q194" s="21"/>
      <c r="R194" s="21"/>
      <c r="S194" s="21"/>
      <c r="T194" s="21"/>
      <c r="U194" s="52" t="e">
        <f t="shared" si="32"/>
        <v>#DIV/0!</v>
      </c>
      <c r="V194" s="34"/>
    </row>
    <row r="195" spans="1:22" ht="15.75" customHeight="1" x14ac:dyDescent="0.25">
      <c r="A195" s="21">
        <v>57</v>
      </c>
      <c r="B195" s="53"/>
      <c r="C195" s="53"/>
      <c r="D195" s="21"/>
      <c r="E195" s="21"/>
      <c r="F195" s="21"/>
      <c r="G195" s="50" t="e">
        <f t="shared" si="26"/>
        <v>#DIV/0!</v>
      </c>
      <c r="H195" s="21"/>
      <c r="I195" s="21"/>
      <c r="J195" s="50" t="e">
        <f t="shared" si="27"/>
        <v>#DIV/0!</v>
      </c>
      <c r="K195" s="21"/>
      <c r="L195" s="21"/>
      <c r="M195" s="21"/>
      <c r="N195" s="50" t="e">
        <f t="shared" si="28"/>
        <v>#DIV/0!</v>
      </c>
      <c r="O195" s="21"/>
      <c r="P195" s="50" t="e">
        <f t="shared" si="33"/>
        <v>#DIV/0!</v>
      </c>
      <c r="Q195" s="21"/>
      <c r="R195" s="21"/>
      <c r="S195" s="21"/>
      <c r="T195" s="21"/>
      <c r="U195" s="52" t="e">
        <f t="shared" si="32"/>
        <v>#DIV/0!</v>
      </c>
      <c r="V195" s="34"/>
    </row>
    <row r="196" spans="1:22" ht="15.75" customHeight="1" x14ac:dyDescent="0.25">
      <c r="A196" s="50">
        <v>58</v>
      </c>
      <c r="B196" s="53"/>
      <c r="C196" s="53"/>
      <c r="D196" s="21"/>
      <c r="E196" s="21"/>
      <c r="F196" s="21"/>
      <c r="G196" s="50" t="e">
        <f t="shared" si="26"/>
        <v>#DIV/0!</v>
      </c>
      <c r="H196" s="21"/>
      <c r="I196" s="21"/>
      <c r="J196" s="50" t="e">
        <f t="shared" si="27"/>
        <v>#DIV/0!</v>
      </c>
      <c r="K196" s="21"/>
      <c r="L196" s="21"/>
      <c r="M196" s="21"/>
      <c r="N196" s="50" t="e">
        <f t="shared" si="28"/>
        <v>#DIV/0!</v>
      </c>
      <c r="O196" s="21"/>
      <c r="P196" s="50" t="e">
        <f t="shared" si="33"/>
        <v>#DIV/0!</v>
      </c>
      <c r="Q196" s="21"/>
      <c r="R196" s="21"/>
      <c r="S196" s="21"/>
      <c r="T196" s="21"/>
      <c r="U196" s="52" t="e">
        <f t="shared" si="32"/>
        <v>#DIV/0!</v>
      </c>
      <c r="V196" s="34"/>
    </row>
    <row r="197" spans="1:22" ht="15.75" customHeight="1" x14ac:dyDescent="0.25">
      <c r="A197" s="50">
        <v>59</v>
      </c>
      <c r="B197" s="53"/>
      <c r="C197" s="53"/>
      <c r="D197" s="21"/>
      <c r="E197" s="21"/>
      <c r="F197" s="21"/>
      <c r="G197" s="50" t="e">
        <f t="shared" si="26"/>
        <v>#DIV/0!</v>
      </c>
      <c r="H197" s="21"/>
      <c r="I197" s="21"/>
      <c r="J197" s="50" t="e">
        <f t="shared" si="27"/>
        <v>#DIV/0!</v>
      </c>
      <c r="K197" s="21"/>
      <c r="L197" s="21"/>
      <c r="M197" s="21"/>
      <c r="N197" s="50" t="e">
        <f t="shared" si="28"/>
        <v>#DIV/0!</v>
      </c>
      <c r="O197" s="21"/>
      <c r="P197" s="50" t="e">
        <f t="shared" si="33"/>
        <v>#DIV/0!</v>
      </c>
      <c r="Q197" s="21"/>
      <c r="R197" s="21"/>
      <c r="S197" s="21"/>
      <c r="T197" s="21"/>
      <c r="U197" s="52" t="e">
        <f t="shared" si="32"/>
        <v>#DIV/0!</v>
      </c>
      <c r="V197" s="34"/>
    </row>
    <row r="198" spans="1:22" ht="15.75" customHeight="1" x14ac:dyDescent="0.25">
      <c r="A198" s="21">
        <v>60</v>
      </c>
      <c r="B198" s="53"/>
      <c r="C198" s="53"/>
      <c r="D198" s="21"/>
      <c r="E198" s="21"/>
      <c r="F198" s="21"/>
      <c r="G198" s="50" t="e">
        <f t="shared" si="26"/>
        <v>#DIV/0!</v>
      </c>
      <c r="H198" s="21"/>
      <c r="I198" s="21"/>
      <c r="J198" s="50" t="e">
        <f t="shared" si="27"/>
        <v>#DIV/0!</v>
      </c>
      <c r="K198" s="21"/>
      <c r="L198" s="21"/>
      <c r="M198" s="21"/>
      <c r="N198" s="50" t="e">
        <f t="shared" si="28"/>
        <v>#DIV/0!</v>
      </c>
      <c r="O198" s="21"/>
      <c r="P198" s="50" t="e">
        <f t="shared" si="33"/>
        <v>#DIV/0!</v>
      </c>
      <c r="Q198" s="21"/>
      <c r="R198" s="21"/>
      <c r="S198" s="21"/>
      <c r="T198" s="21"/>
      <c r="U198" s="52" t="e">
        <f t="shared" si="32"/>
        <v>#DIV/0!</v>
      </c>
      <c r="V198" s="34"/>
    </row>
    <row r="199" spans="1:22" ht="15.75" customHeight="1" x14ac:dyDescent="0.25">
      <c r="A199" s="34"/>
      <c r="D199" s="34"/>
      <c r="E199" s="34"/>
      <c r="F199" s="34"/>
      <c r="G199" s="34"/>
      <c r="H199" s="34"/>
      <c r="I199" s="34"/>
      <c r="J199" s="34"/>
      <c r="K199" s="34"/>
      <c r="L199" s="34"/>
      <c r="M199" s="34"/>
      <c r="N199" s="34"/>
      <c r="O199" s="34"/>
      <c r="P199" s="34"/>
      <c r="Q199" s="34"/>
      <c r="R199" s="34"/>
      <c r="S199" s="34"/>
      <c r="T199" s="34"/>
      <c r="U199" s="34"/>
      <c r="V199" s="34"/>
    </row>
    <row r="200" spans="1:22" ht="15.75" customHeight="1" x14ac:dyDescent="0.25">
      <c r="A200" s="34"/>
      <c r="D200" s="34"/>
      <c r="E200" s="34"/>
      <c r="F200" s="34"/>
      <c r="G200" s="34"/>
      <c r="H200" s="34"/>
      <c r="I200" s="34"/>
      <c r="J200" s="34"/>
      <c r="K200" s="34"/>
      <c r="L200" s="34"/>
      <c r="M200" s="34"/>
      <c r="N200" s="34"/>
      <c r="O200" s="34"/>
      <c r="P200" s="34"/>
      <c r="Q200" s="34"/>
      <c r="R200" s="34"/>
      <c r="S200" s="34"/>
      <c r="T200" s="34"/>
      <c r="U200" s="34"/>
      <c r="V200" s="34"/>
    </row>
    <row r="201" spans="1:22" ht="15.75" customHeight="1" x14ac:dyDescent="0.25">
      <c r="A201" s="34"/>
      <c r="D201" s="34"/>
      <c r="E201" s="34"/>
      <c r="F201" s="34"/>
      <c r="G201" s="34"/>
      <c r="H201" s="34"/>
      <c r="I201" s="34"/>
      <c r="J201" s="34"/>
      <c r="K201" s="34"/>
      <c r="L201" s="34"/>
      <c r="M201" s="34"/>
      <c r="N201" s="34"/>
      <c r="O201" s="34"/>
      <c r="P201" s="34"/>
      <c r="Q201" s="34"/>
      <c r="R201" s="34"/>
      <c r="S201" s="34"/>
      <c r="T201" s="34"/>
      <c r="U201" s="34"/>
      <c r="V201" s="34"/>
    </row>
    <row r="202" spans="1:22" ht="15.75" customHeight="1" x14ac:dyDescent="0.25">
      <c r="A202" s="34"/>
      <c r="D202" s="34"/>
      <c r="E202" s="34"/>
      <c r="F202" s="34"/>
      <c r="G202" s="34"/>
      <c r="H202" s="34"/>
      <c r="I202" s="34"/>
      <c r="J202" s="34"/>
      <c r="K202" s="34"/>
      <c r="L202" s="34"/>
      <c r="M202" s="34"/>
      <c r="N202" s="34"/>
      <c r="O202" s="34"/>
      <c r="P202" s="34"/>
      <c r="Q202" s="34"/>
      <c r="R202" s="34"/>
      <c r="S202" s="34"/>
      <c r="T202" s="34"/>
      <c r="U202" s="34"/>
      <c r="V202" s="34"/>
    </row>
    <row r="203" spans="1:22" ht="15.75" customHeight="1" x14ac:dyDescent="0.25">
      <c r="A203" s="34"/>
      <c r="D203" s="34"/>
      <c r="E203" s="34"/>
      <c r="F203" s="34"/>
      <c r="G203" s="34"/>
      <c r="H203" s="34"/>
      <c r="I203" s="34"/>
      <c r="J203" s="34"/>
      <c r="K203" s="34"/>
      <c r="L203" s="34"/>
      <c r="M203" s="34"/>
      <c r="N203" s="34"/>
      <c r="O203" s="34"/>
      <c r="P203" s="34"/>
      <c r="Q203" s="34"/>
      <c r="R203" s="34"/>
      <c r="S203" s="34"/>
      <c r="T203" s="34"/>
      <c r="U203" s="34"/>
      <c r="V203" s="34"/>
    </row>
    <row r="204" spans="1:22" ht="15.75" customHeight="1" x14ac:dyDescent="0.25">
      <c r="A204" s="34"/>
      <c r="D204" s="34"/>
      <c r="E204" s="34"/>
      <c r="F204" s="34"/>
      <c r="G204" s="34"/>
      <c r="H204" s="34"/>
      <c r="I204" s="34"/>
      <c r="J204" s="34"/>
      <c r="K204" s="34"/>
      <c r="L204" s="34"/>
      <c r="M204" s="34"/>
      <c r="N204" s="34"/>
      <c r="O204" s="34"/>
      <c r="P204" s="34"/>
      <c r="Q204" s="34"/>
      <c r="R204" s="34"/>
      <c r="S204" s="34"/>
      <c r="T204" s="34"/>
      <c r="U204" s="34"/>
      <c r="V204" s="34"/>
    </row>
    <row r="205" spans="1:22" ht="15.75" customHeight="1" x14ac:dyDescent="0.25">
      <c r="A205" s="34"/>
      <c r="D205" s="34"/>
      <c r="E205" s="34"/>
      <c r="F205" s="34"/>
      <c r="G205" s="34"/>
      <c r="H205" s="34"/>
      <c r="I205" s="34"/>
      <c r="J205" s="34"/>
      <c r="K205" s="34"/>
      <c r="L205" s="34"/>
      <c r="M205" s="34"/>
      <c r="N205" s="34"/>
      <c r="O205" s="34"/>
      <c r="P205" s="34"/>
      <c r="Q205" s="34"/>
      <c r="R205" s="34"/>
      <c r="S205" s="34"/>
      <c r="T205" s="34"/>
      <c r="U205" s="34"/>
      <c r="V205" s="34"/>
    </row>
    <row r="206" spans="1:22" ht="15.75" customHeight="1" x14ac:dyDescent="0.25">
      <c r="A206" s="34"/>
      <c r="D206" s="34"/>
      <c r="E206" s="34"/>
      <c r="F206" s="34"/>
      <c r="G206" s="34"/>
      <c r="H206" s="34"/>
      <c r="I206" s="34"/>
      <c r="J206" s="34"/>
      <c r="K206" s="34"/>
      <c r="L206" s="34"/>
      <c r="M206" s="34"/>
      <c r="N206" s="34"/>
      <c r="O206" s="34"/>
      <c r="P206" s="34"/>
      <c r="Q206" s="34"/>
      <c r="R206" s="34"/>
      <c r="S206" s="34"/>
      <c r="T206" s="34"/>
      <c r="U206" s="34"/>
      <c r="V206" s="34"/>
    </row>
    <row r="207" spans="1:22" ht="15.75" customHeight="1" x14ac:dyDescent="0.25">
      <c r="A207" s="34"/>
      <c r="D207" s="34"/>
      <c r="E207" s="34"/>
      <c r="F207" s="34"/>
      <c r="G207" s="34"/>
      <c r="H207" s="34"/>
      <c r="I207" s="34"/>
      <c r="J207" s="34"/>
      <c r="K207" s="34"/>
      <c r="L207" s="34"/>
      <c r="M207" s="34"/>
      <c r="N207" s="34"/>
      <c r="O207" s="34"/>
      <c r="P207" s="34"/>
      <c r="Q207" s="34"/>
      <c r="R207" s="34"/>
      <c r="S207" s="34"/>
      <c r="T207" s="34"/>
      <c r="U207" s="34"/>
      <c r="V207" s="34"/>
    </row>
    <row r="208" spans="1:22" ht="15.75" customHeight="1" x14ac:dyDescent="0.25">
      <c r="A208" s="34"/>
      <c r="D208" s="34"/>
      <c r="E208" s="34"/>
      <c r="F208" s="34"/>
      <c r="G208" s="34"/>
      <c r="H208" s="34"/>
      <c r="I208" s="34"/>
      <c r="J208" s="34"/>
      <c r="K208" s="34"/>
      <c r="L208" s="34"/>
      <c r="M208" s="34"/>
      <c r="N208" s="34"/>
      <c r="O208" s="34"/>
      <c r="P208" s="34"/>
      <c r="Q208" s="34"/>
      <c r="R208" s="34"/>
      <c r="S208" s="34"/>
      <c r="T208" s="34"/>
      <c r="U208" s="34"/>
      <c r="V208" s="34"/>
    </row>
    <row r="209" spans="1:22" ht="15.75" customHeight="1" x14ac:dyDescent="0.25">
      <c r="A209" s="34"/>
      <c r="D209" s="34"/>
      <c r="E209" s="34"/>
      <c r="F209" s="34"/>
      <c r="G209" s="34"/>
      <c r="H209" s="34"/>
      <c r="I209" s="34"/>
      <c r="J209" s="34"/>
      <c r="K209" s="34"/>
      <c r="L209" s="34"/>
      <c r="M209" s="34"/>
      <c r="N209" s="34"/>
      <c r="O209" s="34"/>
      <c r="P209" s="34"/>
      <c r="Q209" s="34"/>
      <c r="R209" s="34"/>
      <c r="S209" s="34"/>
      <c r="T209" s="34"/>
      <c r="U209" s="34"/>
      <c r="V209" s="34"/>
    </row>
    <row r="210" spans="1:22" ht="15.75" customHeight="1" x14ac:dyDescent="0.25">
      <c r="A210" s="34"/>
      <c r="D210" s="34"/>
      <c r="E210" s="34"/>
      <c r="F210" s="34"/>
      <c r="G210" s="34"/>
      <c r="H210" s="34"/>
      <c r="I210" s="34"/>
      <c r="J210" s="34"/>
      <c r="K210" s="34"/>
      <c r="L210" s="34"/>
      <c r="M210" s="34"/>
      <c r="N210" s="34"/>
      <c r="O210" s="34"/>
      <c r="P210" s="34"/>
      <c r="Q210" s="34"/>
      <c r="R210" s="34"/>
      <c r="S210" s="34"/>
      <c r="T210" s="34"/>
      <c r="U210" s="34"/>
      <c r="V210" s="34"/>
    </row>
    <row r="211" spans="1:22" ht="15.75" customHeight="1" x14ac:dyDescent="0.25">
      <c r="A211" s="34"/>
      <c r="D211" s="34"/>
      <c r="E211" s="34"/>
      <c r="F211" s="34"/>
      <c r="G211" s="34"/>
      <c r="H211" s="34"/>
      <c r="I211" s="34"/>
      <c r="J211" s="34"/>
      <c r="K211" s="34"/>
      <c r="L211" s="34"/>
      <c r="M211" s="34"/>
      <c r="N211" s="34"/>
      <c r="O211" s="34"/>
      <c r="P211" s="34"/>
      <c r="Q211" s="34"/>
      <c r="R211" s="34"/>
      <c r="S211" s="34"/>
      <c r="T211" s="34"/>
      <c r="U211" s="34"/>
      <c r="V211" s="34"/>
    </row>
    <row r="212" spans="1:22" ht="15.75" customHeight="1" x14ac:dyDescent="0.25">
      <c r="A212" s="34"/>
      <c r="D212" s="34"/>
      <c r="E212" s="34"/>
      <c r="F212" s="34"/>
      <c r="G212" s="34"/>
      <c r="H212" s="34"/>
      <c r="I212" s="34"/>
      <c r="J212" s="34"/>
      <c r="K212" s="34"/>
      <c r="L212" s="34"/>
      <c r="M212" s="34"/>
      <c r="N212" s="34"/>
      <c r="O212" s="34"/>
      <c r="P212" s="34"/>
      <c r="Q212" s="34"/>
      <c r="R212" s="34"/>
      <c r="S212" s="34"/>
      <c r="T212" s="34"/>
      <c r="U212" s="34"/>
      <c r="V212" s="34"/>
    </row>
    <row r="213" spans="1:22" ht="15.75" customHeight="1" x14ac:dyDescent="0.25">
      <c r="A213" s="34"/>
      <c r="D213" s="34"/>
      <c r="E213" s="34"/>
      <c r="F213" s="34"/>
      <c r="G213" s="34"/>
      <c r="H213" s="34"/>
      <c r="I213" s="34"/>
      <c r="J213" s="34"/>
      <c r="K213" s="34"/>
      <c r="L213" s="34"/>
      <c r="M213" s="34"/>
      <c r="N213" s="34"/>
      <c r="O213" s="34"/>
      <c r="P213" s="34"/>
      <c r="Q213" s="34"/>
      <c r="R213" s="34"/>
      <c r="S213" s="34"/>
      <c r="T213" s="34"/>
      <c r="U213" s="34"/>
      <c r="V213" s="34"/>
    </row>
    <row r="214" spans="1:22" ht="15.75" customHeight="1" x14ac:dyDescent="0.25">
      <c r="A214" s="34"/>
      <c r="D214" s="34"/>
      <c r="E214" s="34"/>
      <c r="F214" s="34"/>
      <c r="G214" s="34"/>
      <c r="H214" s="34"/>
      <c r="I214" s="34"/>
      <c r="J214" s="34"/>
      <c r="K214" s="34"/>
      <c r="L214" s="34"/>
      <c r="M214" s="34"/>
      <c r="N214" s="34"/>
      <c r="O214" s="34"/>
      <c r="P214" s="34"/>
      <c r="Q214" s="34"/>
      <c r="R214" s="34"/>
      <c r="S214" s="34"/>
      <c r="T214" s="34"/>
      <c r="U214" s="34"/>
      <c r="V214" s="34"/>
    </row>
    <row r="215" spans="1:22" ht="15.75" customHeight="1" x14ac:dyDescent="0.25">
      <c r="A215" s="34"/>
      <c r="D215" s="34"/>
      <c r="E215" s="34"/>
      <c r="F215" s="34"/>
      <c r="G215" s="34"/>
      <c r="H215" s="34"/>
      <c r="I215" s="34"/>
      <c r="J215" s="34"/>
      <c r="K215" s="34"/>
      <c r="L215" s="34"/>
      <c r="M215" s="34"/>
      <c r="N215" s="34"/>
      <c r="O215" s="34"/>
      <c r="P215" s="34"/>
      <c r="Q215" s="34"/>
      <c r="R215" s="34"/>
      <c r="S215" s="34"/>
      <c r="T215" s="34"/>
      <c r="U215" s="34"/>
      <c r="V215" s="34"/>
    </row>
    <row r="216" spans="1:22" ht="15.75" customHeight="1" x14ac:dyDescent="0.25">
      <c r="A216" s="34"/>
      <c r="D216" s="34"/>
      <c r="E216" s="34"/>
      <c r="F216" s="34"/>
      <c r="G216" s="34"/>
      <c r="H216" s="34"/>
      <c r="I216" s="34"/>
      <c r="J216" s="34"/>
      <c r="K216" s="34"/>
      <c r="L216" s="34"/>
      <c r="M216" s="34"/>
      <c r="N216" s="34"/>
      <c r="O216" s="34"/>
      <c r="P216" s="34"/>
      <c r="Q216" s="34"/>
      <c r="R216" s="34"/>
      <c r="S216" s="34"/>
      <c r="T216" s="34"/>
      <c r="U216" s="34"/>
      <c r="V216" s="34"/>
    </row>
    <row r="217" spans="1:22" ht="15.75" customHeight="1" x14ac:dyDescent="0.25">
      <c r="A217" s="34"/>
      <c r="D217" s="34"/>
      <c r="E217" s="34"/>
      <c r="F217" s="34"/>
      <c r="G217" s="34"/>
      <c r="H217" s="34"/>
      <c r="I217" s="34"/>
      <c r="J217" s="34"/>
      <c r="K217" s="34"/>
      <c r="L217" s="34"/>
      <c r="M217" s="34"/>
      <c r="N217" s="34"/>
      <c r="O217" s="34"/>
      <c r="P217" s="34"/>
      <c r="Q217" s="34"/>
      <c r="R217" s="34"/>
      <c r="S217" s="34"/>
      <c r="T217" s="34"/>
      <c r="U217" s="34"/>
      <c r="V217" s="34"/>
    </row>
    <row r="218" spans="1:22" ht="15.75" customHeight="1" x14ac:dyDescent="0.25">
      <c r="A218" s="34"/>
      <c r="D218" s="34"/>
      <c r="E218" s="34"/>
      <c r="F218" s="34"/>
      <c r="G218" s="34"/>
      <c r="H218" s="34"/>
      <c r="I218" s="34"/>
      <c r="J218" s="34"/>
      <c r="K218" s="34"/>
      <c r="L218" s="34"/>
      <c r="M218" s="34"/>
      <c r="N218" s="34"/>
      <c r="O218" s="34"/>
      <c r="P218" s="34"/>
      <c r="Q218" s="34"/>
      <c r="R218" s="34"/>
      <c r="S218" s="34"/>
      <c r="T218" s="34"/>
      <c r="U218" s="34"/>
      <c r="V218" s="34"/>
    </row>
    <row r="219" spans="1:22" ht="15.75" customHeight="1" x14ac:dyDescent="0.25">
      <c r="A219" s="34"/>
      <c r="D219" s="34"/>
      <c r="E219" s="34"/>
      <c r="F219" s="34"/>
      <c r="G219" s="34"/>
      <c r="H219" s="34"/>
      <c r="I219" s="34"/>
      <c r="J219" s="34"/>
      <c r="K219" s="34"/>
      <c r="L219" s="34"/>
      <c r="M219" s="34"/>
      <c r="N219" s="34"/>
      <c r="O219" s="34"/>
      <c r="P219" s="34"/>
      <c r="Q219" s="34"/>
      <c r="R219" s="34"/>
      <c r="S219" s="34"/>
      <c r="T219" s="34"/>
      <c r="U219" s="34"/>
      <c r="V219" s="34"/>
    </row>
    <row r="220" spans="1:22" ht="15.75" customHeight="1" x14ac:dyDescent="0.25">
      <c r="A220" s="34"/>
      <c r="D220" s="34"/>
      <c r="E220" s="34"/>
      <c r="F220" s="34"/>
      <c r="G220" s="34"/>
      <c r="H220" s="34"/>
      <c r="I220" s="34"/>
      <c r="J220" s="34"/>
      <c r="K220" s="34"/>
      <c r="L220" s="34"/>
      <c r="M220" s="34"/>
      <c r="N220" s="34"/>
      <c r="O220" s="34"/>
      <c r="P220" s="34"/>
      <c r="Q220" s="34"/>
      <c r="R220" s="34"/>
      <c r="S220" s="34"/>
      <c r="T220" s="34"/>
      <c r="U220" s="34"/>
      <c r="V220" s="34"/>
    </row>
    <row r="221" spans="1:22" ht="15.75" customHeight="1" x14ac:dyDescent="0.25">
      <c r="A221" s="34"/>
      <c r="D221" s="34"/>
      <c r="E221" s="34"/>
      <c r="F221" s="34"/>
      <c r="G221" s="34"/>
      <c r="H221" s="34"/>
      <c r="I221" s="34"/>
      <c r="J221" s="34"/>
      <c r="K221" s="34"/>
      <c r="L221" s="34"/>
      <c r="M221" s="34"/>
      <c r="N221" s="34"/>
      <c r="O221" s="34"/>
      <c r="P221" s="34"/>
      <c r="Q221" s="34"/>
      <c r="R221" s="34"/>
      <c r="S221" s="34"/>
      <c r="T221" s="34"/>
      <c r="U221" s="34"/>
      <c r="V221" s="34"/>
    </row>
    <row r="222" spans="1:22" ht="15.75" customHeight="1" x14ac:dyDescent="0.25">
      <c r="A222" s="34"/>
      <c r="D222" s="34"/>
      <c r="E222" s="34"/>
      <c r="F222" s="34"/>
      <c r="G222" s="34"/>
      <c r="H222" s="34"/>
      <c r="I222" s="34"/>
      <c r="J222" s="34"/>
      <c r="K222" s="34"/>
      <c r="L222" s="34"/>
      <c r="M222" s="34"/>
      <c r="N222" s="34"/>
      <c r="O222" s="34"/>
      <c r="P222" s="34"/>
      <c r="Q222" s="34"/>
      <c r="R222" s="34"/>
      <c r="S222" s="34"/>
      <c r="T222" s="34"/>
      <c r="U222" s="34"/>
      <c r="V222" s="34"/>
    </row>
    <row r="223" spans="1:22" ht="15.75" customHeight="1" x14ac:dyDescent="0.25">
      <c r="A223" s="34"/>
      <c r="D223" s="34"/>
      <c r="E223" s="34"/>
      <c r="F223" s="34"/>
      <c r="G223" s="34"/>
      <c r="H223" s="34"/>
      <c r="I223" s="34"/>
      <c r="J223" s="34"/>
      <c r="K223" s="34"/>
      <c r="L223" s="34"/>
      <c r="M223" s="34"/>
      <c r="N223" s="34"/>
      <c r="O223" s="34"/>
      <c r="P223" s="34"/>
      <c r="Q223" s="34"/>
      <c r="R223" s="34"/>
      <c r="S223" s="34"/>
      <c r="T223" s="34"/>
      <c r="U223" s="34"/>
      <c r="V223" s="34"/>
    </row>
    <row r="224" spans="1:22" ht="15.75" customHeight="1" x14ac:dyDescent="0.25">
      <c r="A224" s="34"/>
      <c r="D224" s="34"/>
      <c r="E224" s="34"/>
      <c r="F224" s="34"/>
      <c r="G224" s="34"/>
      <c r="H224" s="34"/>
      <c r="I224" s="34"/>
      <c r="J224" s="34"/>
      <c r="K224" s="34"/>
      <c r="L224" s="34"/>
      <c r="M224" s="34"/>
      <c r="N224" s="34"/>
      <c r="O224" s="34"/>
      <c r="P224" s="34"/>
      <c r="Q224" s="34"/>
      <c r="R224" s="34"/>
      <c r="S224" s="34"/>
      <c r="T224" s="34"/>
      <c r="U224" s="34"/>
      <c r="V224" s="34"/>
    </row>
    <row r="225" spans="1:22" ht="15.75" customHeight="1" x14ac:dyDescent="0.25">
      <c r="A225" s="34"/>
      <c r="D225" s="34"/>
      <c r="E225" s="34"/>
      <c r="F225" s="34"/>
      <c r="G225" s="34"/>
      <c r="H225" s="34"/>
      <c r="I225" s="34"/>
      <c r="J225" s="34"/>
      <c r="K225" s="34"/>
      <c r="L225" s="34"/>
      <c r="M225" s="34"/>
      <c r="N225" s="34"/>
      <c r="O225" s="34"/>
      <c r="P225" s="34"/>
      <c r="Q225" s="34"/>
      <c r="R225" s="34"/>
      <c r="S225" s="34"/>
      <c r="T225" s="34"/>
      <c r="U225" s="34"/>
      <c r="V225" s="34"/>
    </row>
    <row r="226" spans="1:22" ht="15.75" customHeight="1" x14ac:dyDescent="0.25">
      <c r="A226" s="34"/>
      <c r="D226" s="34"/>
      <c r="E226" s="34"/>
      <c r="F226" s="34"/>
      <c r="G226" s="34"/>
      <c r="H226" s="34"/>
      <c r="I226" s="34"/>
      <c r="J226" s="34"/>
      <c r="K226" s="34"/>
      <c r="L226" s="34"/>
      <c r="M226" s="34"/>
      <c r="N226" s="34"/>
      <c r="O226" s="34"/>
      <c r="P226" s="34"/>
      <c r="Q226" s="34"/>
      <c r="R226" s="34"/>
      <c r="S226" s="34"/>
      <c r="T226" s="34"/>
      <c r="U226" s="34"/>
      <c r="V226" s="34"/>
    </row>
    <row r="227" spans="1:22" ht="15.75" customHeight="1" x14ac:dyDescent="0.25">
      <c r="A227" s="34"/>
      <c r="D227" s="34"/>
      <c r="E227" s="34"/>
      <c r="F227" s="34"/>
      <c r="G227" s="34"/>
      <c r="H227" s="34"/>
      <c r="I227" s="34"/>
      <c r="J227" s="34"/>
      <c r="K227" s="34"/>
      <c r="L227" s="34"/>
      <c r="M227" s="34"/>
      <c r="N227" s="34"/>
      <c r="O227" s="34"/>
      <c r="P227" s="34"/>
      <c r="Q227" s="34"/>
      <c r="R227" s="34"/>
      <c r="S227" s="34"/>
      <c r="T227" s="34"/>
      <c r="U227" s="34"/>
      <c r="V227" s="34"/>
    </row>
    <row r="228" spans="1:22" ht="15.75" customHeight="1" x14ac:dyDescent="0.25">
      <c r="A228" s="34"/>
      <c r="D228" s="34"/>
      <c r="E228" s="34"/>
      <c r="F228" s="34"/>
      <c r="G228" s="34"/>
      <c r="H228" s="34"/>
      <c r="I228" s="34"/>
      <c r="J228" s="34"/>
      <c r="K228" s="34"/>
      <c r="L228" s="34"/>
      <c r="M228" s="34"/>
      <c r="N228" s="34"/>
      <c r="O228" s="34"/>
      <c r="P228" s="34"/>
      <c r="Q228" s="34"/>
      <c r="R228" s="34"/>
      <c r="S228" s="34"/>
      <c r="T228" s="34"/>
      <c r="U228" s="34"/>
      <c r="V228" s="34"/>
    </row>
    <row r="229" spans="1:22" ht="15.75" customHeight="1" x14ac:dyDescent="0.25">
      <c r="A229" s="34"/>
      <c r="D229" s="34"/>
      <c r="E229" s="34"/>
      <c r="F229" s="34"/>
      <c r="G229" s="34"/>
      <c r="H229" s="34"/>
      <c r="I229" s="34"/>
      <c r="J229" s="34"/>
      <c r="K229" s="34"/>
      <c r="L229" s="34"/>
      <c r="M229" s="34"/>
      <c r="N229" s="34"/>
      <c r="O229" s="34"/>
      <c r="P229" s="34"/>
      <c r="Q229" s="34"/>
      <c r="R229" s="34"/>
      <c r="S229" s="34"/>
      <c r="T229" s="34"/>
      <c r="U229" s="34"/>
      <c r="V229" s="34"/>
    </row>
    <row r="230" spans="1:22" ht="15.75" customHeight="1" x14ac:dyDescent="0.25">
      <c r="A230" s="34"/>
      <c r="D230" s="34"/>
      <c r="E230" s="34"/>
      <c r="F230" s="34"/>
      <c r="G230" s="34"/>
      <c r="H230" s="34"/>
      <c r="I230" s="34"/>
      <c r="J230" s="34"/>
      <c r="K230" s="34"/>
      <c r="L230" s="34"/>
      <c r="M230" s="34"/>
      <c r="N230" s="34"/>
      <c r="O230" s="34"/>
      <c r="P230" s="34"/>
      <c r="Q230" s="34"/>
      <c r="R230" s="34"/>
      <c r="S230" s="34"/>
      <c r="T230" s="34"/>
      <c r="U230" s="34"/>
      <c r="V230" s="34"/>
    </row>
    <row r="231" spans="1:22" ht="15.75" customHeight="1" x14ac:dyDescent="0.25">
      <c r="A231" s="34"/>
      <c r="D231" s="34"/>
      <c r="E231" s="34"/>
      <c r="F231" s="34"/>
      <c r="G231" s="34"/>
      <c r="H231" s="34"/>
      <c r="I231" s="34"/>
      <c r="J231" s="34"/>
      <c r="K231" s="34"/>
      <c r="L231" s="34"/>
      <c r="M231" s="34"/>
      <c r="N231" s="34"/>
      <c r="O231" s="34"/>
      <c r="P231" s="34"/>
      <c r="Q231" s="34"/>
      <c r="R231" s="34"/>
      <c r="S231" s="34"/>
      <c r="T231" s="34"/>
      <c r="U231" s="34"/>
      <c r="V231" s="34"/>
    </row>
    <row r="232" spans="1:22" ht="15.75" customHeight="1" x14ac:dyDescent="0.25">
      <c r="A232" s="34"/>
      <c r="D232" s="34"/>
      <c r="E232" s="34"/>
      <c r="F232" s="34"/>
      <c r="G232" s="34"/>
      <c r="H232" s="34"/>
      <c r="I232" s="34"/>
      <c r="J232" s="34"/>
      <c r="K232" s="34"/>
      <c r="L232" s="34"/>
      <c r="M232" s="34"/>
      <c r="N232" s="34"/>
      <c r="O232" s="34"/>
      <c r="P232" s="34"/>
      <c r="Q232" s="34"/>
      <c r="R232" s="34"/>
      <c r="S232" s="34"/>
      <c r="T232" s="34"/>
      <c r="U232" s="34"/>
      <c r="V232" s="34"/>
    </row>
    <row r="233" spans="1:22" ht="15.75" customHeight="1" x14ac:dyDescent="0.25">
      <c r="A233" s="34"/>
      <c r="D233" s="34"/>
      <c r="E233" s="34"/>
      <c r="F233" s="34"/>
      <c r="G233" s="34"/>
      <c r="H233" s="34"/>
      <c r="I233" s="34"/>
      <c r="J233" s="34"/>
      <c r="K233" s="34"/>
      <c r="L233" s="34"/>
      <c r="M233" s="34"/>
      <c r="N233" s="34"/>
      <c r="O233" s="34"/>
      <c r="P233" s="34"/>
      <c r="Q233" s="34"/>
      <c r="R233" s="34"/>
      <c r="S233" s="34"/>
      <c r="T233" s="34"/>
      <c r="U233" s="34"/>
      <c r="V233" s="34"/>
    </row>
    <row r="234" spans="1:22" ht="15.75" customHeight="1" x14ac:dyDescent="0.25">
      <c r="A234" s="34"/>
      <c r="D234" s="34"/>
      <c r="E234" s="34"/>
      <c r="F234" s="34"/>
      <c r="G234" s="34"/>
      <c r="H234" s="34"/>
      <c r="I234" s="34"/>
      <c r="J234" s="34"/>
      <c r="K234" s="34"/>
      <c r="L234" s="34"/>
      <c r="M234" s="34"/>
      <c r="N234" s="34"/>
      <c r="O234" s="34"/>
      <c r="P234" s="34"/>
      <c r="Q234" s="34"/>
      <c r="R234" s="34"/>
      <c r="S234" s="34"/>
      <c r="T234" s="34"/>
      <c r="U234" s="34"/>
      <c r="V234" s="34"/>
    </row>
    <row r="235" spans="1:22" ht="15.75" customHeight="1" x14ac:dyDescent="0.25">
      <c r="A235" s="34"/>
      <c r="D235" s="34"/>
      <c r="E235" s="34"/>
      <c r="F235" s="34"/>
      <c r="G235" s="34"/>
      <c r="H235" s="34"/>
      <c r="I235" s="34"/>
      <c r="J235" s="34"/>
      <c r="K235" s="34"/>
      <c r="L235" s="34"/>
      <c r="M235" s="34"/>
      <c r="N235" s="34"/>
      <c r="O235" s="34"/>
      <c r="P235" s="34"/>
      <c r="Q235" s="34"/>
      <c r="R235" s="34"/>
      <c r="S235" s="34"/>
      <c r="T235" s="34"/>
      <c r="U235" s="34"/>
      <c r="V235" s="34"/>
    </row>
    <row r="236" spans="1:22" ht="15.75" customHeight="1" x14ac:dyDescent="0.25">
      <c r="A236" s="34"/>
      <c r="D236" s="34"/>
      <c r="E236" s="34"/>
      <c r="F236" s="34"/>
      <c r="G236" s="34"/>
      <c r="H236" s="34"/>
      <c r="I236" s="34"/>
      <c r="J236" s="34"/>
      <c r="K236" s="34"/>
      <c r="L236" s="34"/>
      <c r="M236" s="34"/>
      <c r="N236" s="34"/>
      <c r="O236" s="34"/>
      <c r="P236" s="34"/>
      <c r="Q236" s="34"/>
      <c r="R236" s="34"/>
      <c r="S236" s="34"/>
      <c r="T236" s="34"/>
      <c r="U236" s="34"/>
      <c r="V236" s="34"/>
    </row>
    <row r="237" spans="1:22" ht="15.75" customHeight="1" x14ac:dyDescent="0.25">
      <c r="A237" s="34"/>
      <c r="D237" s="34"/>
      <c r="E237" s="34"/>
      <c r="F237" s="34"/>
      <c r="G237" s="34"/>
      <c r="H237" s="34"/>
      <c r="I237" s="34"/>
      <c r="J237" s="34"/>
      <c r="K237" s="34"/>
      <c r="L237" s="34"/>
      <c r="M237" s="34"/>
      <c r="N237" s="34"/>
      <c r="O237" s="34"/>
      <c r="P237" s="34"/>
      <c r="Q237" s="34"/>
      <c r="R237" s="34"/>
      <c r="S237" s="34"/>
      <c r="T237" s="34"/>
      <c r="U237" s="34"/>
      <c r="V237" s="34"/>
    </row>
    <row r="238" spans="1:22" ht="15.75" customHeight="1" x14ac:dyDescent="0.25">
      <c r="A238" s="34"/>
      <c r="D238" s="34"/>
      <c r="E238" s="34"/>
      <c r="F238" s="34"/>
      <c r="G238" s="34"/>
      <c r="H238" s="34"/>
      <c r="I238" s="34"/>
      <c r="J238" s="34"/>
      <c r="K238" s="34"/>
      <c r="L238" s="34"/>
      <c r="M238" s="34"/>
      <c r="N238" s="34"/>
      <c r="O238" s="34"/>
      <c r="P238" s="34"/>
      <c r="Q238" s="34"/>
      <c r="R238" s="34"/>
      <c r="S238" s="34"/>
      <c r="T238" s="34"/>
      <c r="U238" s="34"/>
      <c r="V238" s="34"/>
    </row>
    <row r="239" spans="1:22" ht="15.75" customHeight="1" x14ac:dyDescent="0.25">
      <c r="A239" s="34"/>
      <c r="D239" s="34"/>
      <c r="E239" s="34"/>
      <c r="F239" s="34"/>
      <c r="G239" s="34"/>
      <c r="H239" s="34"/>
      <c r="I239" s="34"/>
      <c r="J239" s="34"/>
      <c r="K239" s="34"/>
      <c r="L239" s="34"/>
      <c r="M239" s="34"/>
      <c r="N239" s="34"/>
      <c r="O239" s="34"/>
      <c r="P239" s="34"/>
      <c r="Q239" s="34"/>
      <c r="R239" s="34"/>
      <c r="S239" s="34"/>
      <c r="T239" s="34"/>
      <c r="U239" s="34"/>
      <c r="V239" s="34"/>
    </row>
    <row r="240" spans="1:22" ht="15.75" customHeight="1" x14ac:dyDescent="0.25">
      <c r="A240" s="34"/>
      <c r="D240" s="34"/>
      <c r="E240" s="34"/>
      <c r="F240" s="34"/>
      <c r="G240" s="34"/>
      <c r="H240" s="34"/>
      <c r="I240" s="34"/>
      <c r="J240" s="34"/>
      <c r="K240" s="34"/>
      <c r="L240" s="34"/>
      <c r="M240" s="34"/>
      <c r="N240" s="34"/>
      <c r="O240" s="34"/>
      <c r="P240" s="34"/>
      <c r="Q240" s="34"/>
      <c r="R240" s="34"/>
      <c r="S240" s="34"/>
      <c r="T240" s="34"/>
      <c r="U240" s="34"/>
      <c r="V240" s="34"/>
    </row>
    <row r="241" spans="1:22" ht="15.75" customHeight="1" x14ac:dyDescent="0.25">
      <c r="A241" s="34"/>
      <c r="D241" s="34"/>
      <c r="E241" s="34"/>
      <c r="F241" s="34"/>
      <c r="G241" s="34"/>
      <c r="H241" s="34"/>
      <c r="I241" s="34"/>
      <c r="J241" s="34"/>
      <c r="K241" s="34"/>
      <c r="L241" s="34"/>
      <c r="M241" s="34"/>
      <c r="N241" s="34"/>
      <c r="O241" s="34"/>
      <c r="P241" s="34"/>
      <c r="Q241" s="34"/>
      <c r="R241" s="34"/>
      <c r="S241" s="34"/>
      <c r="T241" s="34"/>
      <c r="U241" s="34"/>
      <c r="V241" s="34"/>
    </row>
    <row r="242" spans="1:22" ht="15.75" customHeight="1" x14ac:dyDescent="0.25">
      <c r="A242" s="34"/>
      <c r="D242" s="34"/>
      <c r="E242" s="34"/>
      <c r="F242" s="34"/>
      <c r="G242" s="34"/>
      <c r="H242" s="34"/>
      <c r="I242" s="34"/>
      <c r="J242" s="34"/>
      <c r="K242" s="34"/>
      <c r="L242" s="34"/>
      <c r="M242" s="34"/>
      <c r="N242" s="34"/>
      <c r="O242" s="34"/>
      <c r="P242" s="34"/>
      <c r="Q242" s="34"/>
      <c r="R242" s="34"/>
      <c r="S242" s="34"/>
      <c r="T242" s="34"/>
      <c r="U242" s="34"/>
      <c r="V242" s="34"/>
    </row>
    <row r="243" spans="1:22" ht="15.75" customHeight="1" x14ac:dyDescent="0.25">
      <c r="A243" s="34"/>
      <c r="D243" s="34"/>
      <c r="E243" s="34"/>
      <c r="F243" s="34"/>
      <c r="G243" s="34"/>
      <c r="H243" s="34"/>
      <c r="I243" s="34"/>
      <c r="J243" s="34"/>
      <c r="K243" s="34"/>
      <c r="L243" s="34"/>
      <c r="M243" s="34"/>
      <c r="N243" s="34"/>
      <c r="O243" s="34"/>
      <c r="P243" s="34"/>
      <c r="Q243" s="34"/>
      <c r="R243" s="34"/>
      <c r="S243" s="34"/>
      <c r="T243" s="34"/>
      <c r="U243" s="34"/>
      <c r="V243" s="34"/>
    </row>
    <row r="244" spans="1:22" ht="15.75" customHeight="1" x14ac:dyDescent="0.25">
      <c r="A244" s="34"/>
      <c r="D244" s="34"/>
      <c r="E244" s="34"/>
      <c r="F244" s="34"/>
      <c r="G244" s="34"/>
      <c r="H244" s="34"/>
      <c r="I244" s="34"/>
      <c r="J244" s="34"/>
      <c r="K244" s="34"/>
      <c r="L244" s="34"/>
      <c r="M244" s="34"/>
      <c r="N244" s="34"/>
      <c r="O244" s="34"/>
      <c r="P244" s="34"/>
      <c r="Q244" s="34"/>
      <c r="R244" s="34"/>
      <c r="S244" s="34"/>
      <c r="T244" s="34"/>
      <c r="U244" s="34"/>
      <c r="V244" s="34"/>
    </row>
    <row r="245" spans="1:22" ht="15.75" customHeight="1" x14ac:dyDescent="0.25">
      <c r="A245" s="34"/>
      <c r="D245" s="34"/>
      <c r="E245" s="34"/>
      <c r="F245" s="34"/>
      <c r="G245" s="34"/>
      <c r="H245" s="34"/>
      <c r="I245" s="34"/>
      <c r="J245" s="34"/>
      <c r="K245" s="34"/>
      <c r="L245" s="34"/>
      <c r="M245" s="34"/>
      <c r="N245" s="34"/>
      <c r="O245" s="34"/>
      <c r="P245" s="34"/>
      <c r="Q245" s="34"/>
      <c r="R245" s="34"/>
      <c r="S245" s="34"/>
      <c r="T245" s="34"/>
      <c r="U245" s="34"/>
      <c r="V245" s="34"/>
    </row>
    <row r="246" spans="1:22" ht="15.75" customHeight="1" x14ac:dyDescent="0.25">
      <c r="A246" s="34"/>
      <c r="D246" s="34"/>
      <c r="E246" s="34"/>
      <c r="F246" s="34"/>
      <c r="G246" s="34"/>
      <c r="H246" s="34"/>
      <c r="I246" s="34"/>
      <c r="J246" s="34"/>
      <c r="K246" s="34"/>
      <c r="L246" s="34"/>
      <c r="M246" s="34"/>
      <c r="N246" s="34"/>
      <c r="O246" s="34"/>
      <c r="P246" s="34"/>
      <c r="Q246" s="34"/>
      <c r="R246" s="34"/>
      <c r="S246" s="34"/>
      <c r="T246" s="34"/>
      <c r="U246" s="34"/>
      <c r="V246" s="34"/>
    </row>
    <row r="247" spans="1:22" ht="15.75" customHeight="1" x14ac:dyDescent="0.25">
      <c r="A247" s="34"/>
      <c r="D247" s="34"/>
      <c r="E247" s="34"/>
      <c r="F247" s="34"/>
      <c r="G247" s="34"/>
      <c r="H247" s="34"/>
      <c r="I247" s="34"/>
      <c r="J247" s="34"/>
      <c r="K247" s="34"/>
      <c r="L247" s="34"/>
      <c r="M247" s="34"/>
      <c r="N247" s="34"/>
      <c r="O247" s="34"/>
      <c r="P247" s="34"/>
      <c r="Q247" s="34"/>
      <c r="R247" s="34"/>
      <c r="S247" s="34"/>
      <c r="T247" s="34"/>
      <c r="U247" s="34"/>
      <c r="V247" s="34"/>
    </row>
    <row r="248" spans="1:22" ht="15.75" customHeight="1" x14ac:dyDescent="0.25">
      <c r="A248" s="34"/>
      <c r="D248" s="34"/>
      <c r="E248" s="34"/>
      <c r="F248" s="34"/>
      <c r="G248" s="34"/>
      <c r="H248" s="34"/>
      <c r="I248" s="34"/>
      <c r="J248" s="34"/>
      <c r="K248" s="34"/>
      <c r="L248" s="34"/>
      <c r="M248" s="34"/>
      <c r="N248" s="34"/>
      <c r="O248" s="34"/>
      <c r="P248" s="34"/>
      <c r="Q248" s="34"/>
      <c r="R248" s="34"/>
      <c r="S248" s="34"/>
      <c r="T248" s="34"/>
      <c r="U248" s="34"/>
      <c r="V248" s="34"/>
    </row>
    <row r="249" spans="1:22" ht="15.75" customHeight="1" x14ac:dyDescent="0.25">
      <c r="A249" s="34"/>
      <c r="D249" s="34"/>
      <c r="E249" s="34"/>
      <c r="F249" s="34"/>
      <c r="G249" s="34"/>
      <c r="H249" s="34"/>
      <c r="I249" s="34"/>
      <c r="J249" s="34"/>
      <c r="K249" s="34"/>
      <c r="L249" s="34"/>
      <c r="M249" s="34"/>
      <c r="N249" s="34"/>
      <c r="O249" s="34"/>
      <c r="P249" s="34"/>
      <c r="Q249" s="34"/>
      <c r="R249" s="34"/>
      <c r="S249" s="34"/>
      <c r="T249" s="34"/>
      <c r="U249" s="34"/>
      <c r="V249" s="34"/>
    </row>
    <row r="250" spans="1:22" ht="15.75" customHeight="1" x14ac:dyDescent="0.25">
      <c r="A250" s="34"/>
      <c r="D250" s="34"/>
      <c r="E250" s="34"/>
      <c r="F250" s="34"/>
      <c r="G250" s="34"/>
      <c r="H250" s="34"/>
      <c r="I250" s="34"/>
      <c r="J250" s="34"/>
      <c r="K250" s="34"/>
      <c r="L250" s="34"/>
      <c r="M250" s="34"/>
      <c r="N250" s="34"/>
      <c r="O250" s="34"/>
      <c r="P250" s="34"/>
      <c r="Q250" s="34"/>
      <c r="R250" s="34"/>
      <c r="S250" s="34"/>
      <c r="T250" s="34"/>
      <c r="U250" s="34"/>
      <c r="V250" s="34"/>
    </row>
    <row r="251" spans="1:22" ht="15.75" customHeight="1" x14ac:dyDescent="0.25">
      <c r="A251" s="34"/>
      <c r="D251" s="34"/>
      <c r="E251" s="34"/>
      <c r="F251" s="34"/>
      <c r="G251" s="34"/>
      <c r="H251" s="34"/>
      <c r="I251" s="34"/>
      <c r="J251" s="34"/>
      <c r="K251" s="34"/>
      <c r="L251" s="34"/>
      <c r="M251" s="34"/>
      <c r="N251" s="34"/>
      <c r="O251" s="34"/>
      <c r="P251" s="34"/>
      <c r="Q251" s="34"/>
      <c r="R251" s="34"/>
      <c r="S251" s="34"/>
      <c r="T251" s="34"/>
      <c r="U251" s="34"/>
      <c r="V251" s="34"/>
    </row>
    <row r="252" spans="1:22" ht="15.75" customHeight="1" x14ac:dyDescent="0.25">
      <c r="A252" s="34"/>
      <c r="D252" s="34"/>
      <c r="E252" s="34"/>
      <c r="F252" s="34"/>
      <c r="G252" s="34"/>
      <c r="H252" s="34"/>
      <c r="I252" s="34"/>
      <c r="J252" s="34"/>
      <c r="K252" s="34"/>
      <c r="L252" s="34"/>
      <c r="M252" s="34"/>
      <c r="N252" s="34"/>
      <c r="O252" s="34"/>
      <c r="P252" s="34"/>
      <c r="Q252" s="34"/>
      <c r="R252" s="34"/>
      <c r="S252" s="34"/>
      <c r="T252" s="34"/>
      <c r="U252" s="34"/>
      <c r="V252" s="34"/>
    </row>
    <row r="253" spans="1:22" ht="15.75" customHeight="1" x14ac:dyDescent="0.25">
      <c r="A253" s="34"/>
      <c r="D253" s="34"/>
      <c r="E253" s="34"/>
      <c r="F253" s="34"/>
      <c r="G253" s="34"/>
      <c r="H253" s="34"/>
      <c r="I253" s="34"/>
      <c r="J253" s="34"/>
      <c r="K253" s="34"/>
      <c r="L253" s="34"/>
      <c r="M253" s="34"/>
      <c r="N253" s="34"/>
      <c r="O253" s="34"/>
      <c r="P253" s="34"/>
      <c r="Q253" s="34"/>
      <c r="R253" s="34"/>
      <c r="S253" s="34"/>
      <c r="T253" s="34"/>
      <c r="U253" s="34"/>
      <c r="V253" s="34"/>
    </row>
    <row r="254" spans="1:22" ht="15.75" customHeight="1" x14ac:dyDescent="0.25">
      <c r="A254" s="34"/>
      <c r="D254" s="34"/>
      <c r="E254" s="34"/>
      <c r="F254" s="34"/>
      <c r="G254" s="34"/>
      <c r="H254" s="34"/>
      <c r="I254" s="34"/>
      <c r="J254" s="34"/>
      <c r="K254" s="34"/>
      <c r="L254" s="34"/>
      <c r="M254" s="34"/>
      <c r="N254" s="34"/>
      <c r="O254" s="34"/>
      <c r="P254" s="34"/>
      <c r="Q254" s="34"/>
      <c r="R254" s="34"/>
      <c r="S254" s="34"/>
      <c r="T254" s="34"/>
      <c r="U254" s="34"/>
      <c r="V254" s="34"/>
    </row>
    <row r="255" spans="1:22" ht="15.75" customHeight="1" x14ac:dyDescent="0.25">
      <c r="A255" s="34"/>
      <c r="D255" s="34"/>
      <c r="E255" s="34"/>
      <c r="F255" s="34"/>
      <c r="G255" s="34"/>
      <c r="H255" s="34"/>
      <c r="I255" s="34"/>
      <c r="J255" s="34"/>
      <c r="K255" s="34"/>
      <c r="L255" s="34"/>
      <c r="M255" s="34"/>
      <c r="N255" s="34"/>
      <c r="O255" s="34"/>
      <c r="P255" s="34"/>
      <c r="Q255" s="34"/>
      <c r="R255" s="34"/>
      <c r="S255" s="34"/>
      <c r="T255" s="34"/>
      <c r="U255" s="34"/>
      <c r="V255" s="34"/>
    </row>
    <row r="256" spans="1:22" ht="15.75" customHeight="1" x14ac:dyDescent="0.25">
      <c r="A256" s="34"/>
      <c r="D256" s="34"/>
      <c r="E256" s="34"/>
      <c r="F256" s="34"/>
      <c r="G256" s="34"/>
      <c r="H256" s="34"/>
      <c r="I256" s="34"/>
      <c r="J256" s="34"/>
      <c r="K256" s="34"/>
      <c r="L256" s="34"/>
      <c r="M256" s="34"/>
      <c r="N256" s="34"/>
      <c r="O256" s="34"/>
      <c r="P256" s="34"/>
      <c r="Q256" s="34"/>
      <c r="R256" s="34"/>
      <c r="S256" s="34"/>
      <c r="T256" s="34"/>
      <c r="U256" s="34"/>
      <c r="V256" s="34"/>
    </row>
    <row r="257" spans="1:22" ht="15.75" customHeight="1" x14ac:dyDescent="0.25">
      <c r="A257" s="34"/>
      <c r="D257" s="34"/>
      <c r="E257" s="34"/>
      <c r="F257" s="34"/>
      <c r="G257" s="34"/>
      <c r="H257" s="34"/>
      <c r="I257" s="34"/>
      <c r="J257" s="34"/>
      <c r="K257" s="34"/>
      <c r="L257" s="34"/>
      <c r="M257" s="34"/>
      <c r="N257" s="34"/>
      <c r="O257" s="34"/>
      <c r="P257" s="34"/>
      <c r="Q257" s="34"/>
      <c r="R257" s="34"/>
      <c r="S257" s="34"/>
      <c r="T257" s="34"/>
      <c r="U257" s="34"/>
      <c r="V257" s="34"/>
    </row>
    <row r="258" spans="1:22" ht="15.75" customHeight="1" x14ac:dyDescent="0.25">
      <c r="A258" s="34"/>
      <c r="D258" s="34"/>
      <c r="E258" s="34"/>
      <c r="F258" s="34"/>
      <c r="G258" s="34"/>
      <c r="H258" s="34"/>
      <c r="I258" s="34"/>
      <c r="J258" s="34"/>
      <c r="K258" s="34"/>
      <c r="L258" s="34"/>
      <c r="M258" s="34"/>
      <c r="N258" s="34"/>
      <c r="O258" s="34"/>
      <c r="P258" s="34"/>
      <c r="Q258" s="34"/>
      <c r="R258" s="34"/>
      <c r="S258" s="34"/>
      <c r="T258" s="34"/>
      <c r="U258" s="34"/>
      <c r="V258" s="34"/>
    </row>
    <row r="259" spans="1:22" ht="15.75" customHeight="1" x14ac:dyDescent="0.25">
      <c r="A259" s="34"/>
      <c r="D259" s="34"/>
      <c r="E259" s="34"/>
      <c r="F259" s="34"/>
      <c r="G259" s="34"/>
      <c r="H259" s="34"/>
      <c r="I259" s="34"/>
      <c r="J259" s="34"/>
      <c r="K259" s="34"/>
      <c r="L259" s="34"/>
      <c r="M259" s="34"/>
      <c r="N259" s="34"/>
      <c r="O259" s="34"/>
      <c r="P259" s="34"/>
      <c r="Q259" s="34"/>
      <c r="R259" s="34"/>
      <c r="S259" s="34"/>
      <c r="T259" s="34"/>
      <c r="U259" s="34"/>
      <c r="V259" s="34"/>
    </row>
    <row r="260" spans="1:22" ht="15.75" customHeight="1" x14ac:dyDescent="0.25">
      <c r="A260" s="34"/>
      <c r="D260" s="34"/>
      <c r="E260" s="34"/>
      <c r="F260" s="34"/>
      <c r="G260" s="34"/>
      <c r="H260" s="34"/>
      <c r="I260" s="34"/>
      <c r="J260" s="34"/>
      <c r="K260" s="34"/>
      <c r="L260" s="34"/>
      <c r="M260" s="34"/>
      <c r="N260" s="34"/>
      <c r="O260" s="34"/>
      <c r="P260" s="34"/>
      <c r="Q260" s="34"/>
      <c r="R260" s="34"/>
      <c r="S260" s="34"/>
      <c r="T260" s="34"/>
      <c r="U260" s="34"/>
      <c r="V260" s="34"/>
    </row>
    <row r="261" spans="1:22" ht="15.75" customHeight="1" x14ac:dyDescent="0.25">
      <c r="A261" s="34"/>
      <c r="D261" s="34"/>
      <c r="E261" s="34"/>
      <c r="F261" s="34"/>
      <c r="G261" s="34"/>
      <c r="H261" s="34"/>
      <c r="I261" s="34"/>
      <c r="J261" s="34"/>
      <c r="K261" s="34"/>
      <c r="L261" s="34"/>
      <c r="M261" s="34"/>
      <c r="N261" s="34"/>
      <c r="O261" s="34"/>
      <c r="P261" s="34"/>
      <c r="Q261" s="34"/>
      <c r="R261" s="34"/>
      <c r="S261" s="34"/>
      <c r="T261" s="34"/>
      <c r="U261" s="34"/>
      <c r="V261" s="34"/>
    </row>
    <row r="262" spans="1:22" ht="15.75" customHeight="1" x14ac:dyDescent="0.25">
      <c r="A262" s="34"/>
      <c r="D262" s="34"/>
      <c r="E262" s="34"/>
      <c r="F262" s="34"/>
      <c r="G262" s="34"/>
      <c r="H262" s="34"/>
      <c r="I262" s="34"/>
      <c r="J262" s="34"/>
      <c r="K262" s="34"/>
      <c r="L262" s="34"/>
      <c r="M262" s="34"/>
      <c r="N262" s="34"/>
      <c r="O262" s="34"/>
      <c r="P262" s="34"/>
      <c r="Q262" s="34"/>
      <c r="R262" s="34"/>
      <c r="S262" s="34"/>
      <c r="T262" s="34"/>
      <c r="U262" s="34"/>
      <c r="V262" s="34"/>
    </row>
    <row r="263" spans="1:22" ht="15.75" customHeight="1" x14ac:dyDescent="0.25">
      <c r="A263" s="34"/>
      <c r="D263" s="34"/>
      <c r="E263" s="34"/>
      <c r="F263" s="34"/>
      <c r="G263" s="34"/>
      <c r="H263" s="34"/>
      <c r="I263" s="34"/>
      <c r="J263" s="34"/>
      <c r="K263" s="34"/>
      <c r="L263" s="34"/>
      <c r="M263" s="34"/>
      <c r="N263" s="34"/>
      <c r="O263" s="34"/>
      <c r="P263" s="34"/>
      <c r="Q263" s="34"/>
      <c r="R263" s="34"/>
      <c r="S263" s="34"/>
      <c r="T263" s="34"/>
      <c r="U263" s="34"/>
      <c r="V263" s="34"/>
    </row>
    <row r="264" spans="1:22" ht="15.75" customHeight="1" x14ac:dyDescent="0.25">
      <c r="A264" s="34"/>
      <c r="D264" s="34"/>
      <c r="E264" s="34"/>
      <c r="F264" s="34"/>
      <c r="G264" s="34"/>
      <c r="H264" s="34"/>
      <c r="I264" s="34"/>
      <c r="J264" s="34"/>
      <c r="K264" s="34"/>
      <c r="L264" s="34"/>
      <c r="M264" s="34"/>
      <c r="N264" s="34"/>
      <c r="O264" s="34"/>
      <c r="P264" s="34"/>
      <c r="Q264" s="34"/>
      <c r="R264" s="34"/>
      <c r="S264" s="34"/>
      <c r="T264" s="34"/>
      <c r="U264" s="34"/>
      <c r="V264" s="34"/>
    </row>
    <row r="265" spans="1:22" ht="15.75" customHeight="1" x14ac:dyDescent="0.25">
      <c r="A265" s="34"/>
      <c r="D265" s="34"/>
      <c r="E265" s="34"/>
      <c r="F265" s="34"/>
      <c r="G265" s="34"/>
      <c r="H265" s="34"/>
      <c r="I265" s="34"/>
      <c r="J265" s="34"/>
      <c r="K265" s="34"/>
      <c r="L265" s="34"/>
      <c r="M265" s="34"/>
      <c r="N265" s="34"/>
      <c r="O265" s="34"/>
      <c r="P265" s="34"/>
      <c r="Q265" s="34"/>
      <c r="R265" s="34"/>
      <c r="S265" s="34"/>
      <c r="T265" s="34"/>
      <c r="U265" s="34"/>
      <c r="V265" s="34"/>
    </row>
    <row r="266" spans="1:22" ht="15.75" customHeight="1" x14ac:dyDescent="0.25">
      <c r="A266" s="34"/>
      <c r="D266" s="34"/>
      <c r="E266" s="34"/>
      <c r="F266" s="34"/>
      <c r="G266" s="34"/>
      <c r="H266" s="34"/>
      <c r="I266" s="34"/>
      <c r="J266" s="34"/>
      <c r="K266" s="34"/>
      <c r="L266" s="34"/>
      <c r="M266" s="34"/>
      <c r="N266" s="34"/>
      <c r="O266" s="34"/>
      <c r="P266" s="34"/>
      <c r="Q266" s="34"/>
      <c r="R266" s="34"/>
      <c r="S266" s="34"/>
      <c r="T266" s="34"/>
      <c r="U266" s="34"/>
      <c r="V266" s="34"/>
    </row>
    <row r="267" spans="1:22" ht="15.75" customHeight="1" x14ac:dyDescent="0.25">
      <c r="A267" s="34"/>
      <c r="D267" s="34"/>
      <c r="E267" s="34"/>
      <c r="F267" s="34"/>
      <c r="G267" s="34"/>
      <c r="H267" s="34"/>
      <c r="I267" s="34"/>
      <c r="J267" s="34"/>
      <c r="K267" s="34"/>
      <c r="L267" s="34"/>
      <c r="M267" s="34"/>
      <c r="N267" s="34"/>
      <c r="O267" s="34"/>
      <c r="P267" s="34"/>
      <c r="Q267" s="34"/>
      <c r="R267" s="34"/>
      <c r="S267" s="34"/>
      <c r="T267" s="34"/>
      <c r="U267" s="34"/>
      <c r="V267" s="34"/>
    </row>
    <row r="268" spans="1:22" ht="15.75" customHeight="1" x14ac:dyDescent="0.25">
      <c r="A268" s="34"/>
      <c r="D268" s="34"/>
      <c r="E268" s="34"/>
      <c r="F268" s="34"/>
      <c r="G268" s="34"/>
      <c r="H268" s="34"/>
      <c r="I268" s="34"/>
      <c r="J268" s="34"/>
      <c r="K268" s="34"/>
      <c r="L268" s="34"/>
      <c r="M268" s="34"/>
      <c r="N268" s="34"/>
      <c r="O268" s="34"/>
      <c r="P268" s="34"/>
      <c r="Q268" s="34"/>
      <c r="R268" s="34"/>
      <c r="S268" s="34"/>
      <c r="T268" s="34"/>
      <c r="U268" s="34"/>
      <c r="V268" s="34"/>
    </row>
    <row r="269" spans="1:22" ht="15.75" customHeight="1" x14ac:dyDescent="0.25">
      <c r="A269" s="34"/>
      <c r="D269" s="34"/>
      <c r="E269" s="34"/>
      <c r="F269" s="34"/>
      <c r="G269" s="34"/>
      <c r="H269" s="34"/>
      <c r="I269" s="34"/>
      <c r="J269" s="34"/>
      <c r="K269" s="34"/>
      <c r="L269" s="34"/>
      <c r="M269" s="34"/>
      <c r="N269" s="34"/>
      <c r="O269" s="34"/>
      <c r="P269" s="34"/>
      <c r="Q269" s="34"/>
      <c r="R269" s="34"/>
      <c r="S269" s="34"/>
      <c r="T269" s="34"/>
      <c r="U269" s="34"/>
      <c r="V269" s="34"/>
    </row>
    <row r="270" spans="1:22" ht="15.75" customHeight="1" x14ac:dyDescent="0.25">
      <c r="A270" s="34"/>
      <c r="D270" s="34"/>
      <c r="E270" s="34"/>
      <c r="F270" s="34"/>
      <c r="G270" s="34"/>
      <c r="H270" s="34"/>
      <c r="I270" s="34"/>
      <c r="J270" s="34"/>
      <c r="K270" s="34"/>
      <c r="L270" s="34"/>
      <c r="M270" s="34"/>
      <c r="N270" s="34"/>
      <c r="O270" s="34"/>
      <c r="P270" s="34"/>
      <c r="Q270" s="34"/>
      <c r="R270" s="34"/>
      <c r="S270" s="34"/>
      <c r="T270" s="34"/>
      <c r="U270" s="34"/>
      <c r="V270" s="34"/>
    </row>
    <row r="271" spans="1:22" ht="15.75" customHeight="1" x14ac:dyDescent="0.25">
      <c r="A271" s="34"/>
      <c r="D271" s="34"/>
      <c r="E271" s="34"/>
      <c r="F271" s="34"/>
      <c r="G271" s="34"/>
      <c r="H271" s="34"/>
      <c r="I271" s="34"/>
      <c r="J271" s="34"/>
      <c r="K271" s="34"/>
      <c r="L271" s="34"/>
      <c r="M271" s="34"/>
      <c r="N271" s="34"/>
      <c r="O271" s="34"/>
      <c r="P271" s="34"/>
      <c r="Q271" s="34"/>
      <c r="R271" s="34"/>
      <c r="S271" s="34"/>
      <c r="T271" s="34"/>
      <c r="U271" s="34"/>
      <c r="V271" s="34"/>
    </row>
    <row r="272" spans="1:22" ht="15.75" customHeight="1" x14ac:dyDescent="0.25">
      <c r="A272" s="34"/>
      <c r="D272" s="34"/>
      <c r="E272" s="34"/>
      <c r="F272" s="34"/>
      <c r="G272" s="34"/>
      <c r="H272" s="34"/>
      <c r="I272" s="34"/>
      <c r="J272" s="34"/>
      <c r="K272" s="34"/>
      <c r="L272" s="34"/>
      <c r="M272" s="34"/>
      <c r="N272" s="34"/>
      <c r="O272" s="34"/>
      <c r="P272" s="34"/>
      <c r="Q272" s="34"/>
      <c r="R272" s="34"/>
      <c r="S272" s="34"/>
      <c r="T272" s="34"/>
      <c r="U272" s="34"/>
      <c r="V272" s="34"/>
    </row>
    <row r="273" spans="1:22" ht="15.75" customHeight="1" x14ac:dyDescent="0.25">
      <c r="A273" s="34"/>
      <c r="D273" s="34"/>
      <c r="E273" s="34"/>
      <c r="F273" s="34"/>
      <c r="G273" s="34"/>
      <c r="H273" s="34"/>
      <c r="I273" s="34"/>
      <c r="J273" s="34"/>
      <c r="K273" s="34"/>
      <c r="L273" s="34"/>
      <c r="M273" s="34"/>
      <c r="N273" s="34"/>
      <c r="O273" s="34"/>
      <c r="P273" s="34"/>
      <c r="Q273" s="34"/>
      <c r="R273" s="34"/>
      <c r="S273" s="34"/>
      <c r="T273" s="34"/>
      <c r="U273" s="34"/>
      <c r="V273" s="34"/>
    </row>
    <row r="274" spans="1:22" ht="15.75" customHeight="1" x14ac:dyDescent="0.25">
      <c r="A274" s="34"/>
      <c r="D274" s="34"/>
      <c r="E274" s="34"/>
      <c r="F274" s="34"/>
      <c r="G274" s="34"/>
      <c r="H274" s="34"/>
      <c r="I274" s="34"/>
      <c r="J274" s="34"/>
      <c r="K274" s="34"/>
      <c r="L274" s="34"/>
      <c r="M274" s="34"/>
      <c r="N274" s="34"/>
      <c r="O274" s="34"/>
      <c r="P274" s="34"/>
      <c r="Q274" s="34"/>
      <c r="R274" s="34"/>
      <c r="S274" s="34"/>
      <c r="T274" s="34"/>
      <c r="U274" s="34"/>
      <c r="V274" s="34"/>
    </row>
    <row r="275" spans="1:22" ht="15.75" customHeight="1" x14ac:dyDescent="0.25">
      <c r="A275" s="34"/>
      <c r="D275" s="34"/>
      <c r="E275" s="34"/>
      <c r="F275" s="34"/>
      <c r="G275" s="34"/>
      <c r="H275" s="34"/>
      <c r="I275" s="34"/>
      <c r="J275" s="34"/>
      <c r="K275" s="34"/>
      <c r="L275" s="34"/>
      <c r="M275" s="34"/>
      <c r="N275" s="34"/>
      <c r="O275" s="34"/>
      <c r="P275" s="34"/>
      <c r="Q275" s="34"/>
      <c r="R275" s="34"/>
      <c r="S275" s="34"/>
      <c r="T275" s="34"/>
      <c r="U275" s="34"/>
      <c r="V275" s="34"/>
    </row>
    <row r="276" spans="1:22" ht="15.75" customHeight="1" x14ac:dyDescent="0.25">
      <c r="A276" s="34"/>
      <c r="D276" s="34"/>
      <c r="E276" s="34"/>
      <c r="F276" s="34"/>
      <c r="G276" s="34"/>
      <c r="H276" s="34"/>
      <c r="I276" s="34"/>
      <c r="J276" s="34"/>
      <c r="K276" s="34"/>
      <c r="L276" s="34"/>
      <c r="M276" s="34"/>
      <c r="N276" s="34"/>
      <c r="O276" s="34"/>
      <c r="P276" s="34"/>
      <c r="Q276" s="34"/>
      <c r="R276" s="34"/>
      <c r="S276" s="34"/>
      <c r="T276" s="34"/>
      <c r="U276" s="34"/>
      <c r="V276" s="34"/>
    </row>
    <row r="277" spans="1:22" ht="15.75" customHeight="1" x14ac:dyDescent="0.25">
      <c r="A277" s="34"/>
      <c r="D277" s="34"/>
      <c r="E277" s="34"/>
      <c r="F277" s="34"/>
      <c r="G277" s="34"/>
      <c r="H277" s="34"/>
      <c r="I277" s="34"/>
      <c r="J277" s="34"/>
      <c r="K277" s="34"/>
      <c r="L277" s="34"/>
      <c r="M277" s="34"/>
      <c r="N277" s="34"/>
      <c r="O277" s="34"/>
      <c r="P277" s="34"/>
      <c r="Q277" s="34"/>
      <c r="R277" s="34"/>
      <c r="S277" s="34"/>
      <c r="T277" s="34"/>
      <c r="U277" s="34"/>
      <c r="V277" s="34"/>
    </row>
    <row r="278" spans="1:22" ht="15.75" customHeight="1" x14ac:dyDescent="0.25">
      <c r="A278" s="34"/>
      <c r="D278" s="34"/>
      <c r="E278" s="34"/>
      <c r="F278" s="34"/>
      <c r="G278" s="34"/>
      <c r="H278" s="34"/>
      <c r="I278" s="34"/>
      <c r="J278" s="34"/>
      <c r="K278" s="34"/>
      <c r="L278" s="34"/>
      <c r="M278" s="34"/>
      <c r="N278" s="34"/>
      <c r="O278" s="34"/>
      <c r="P278" s="34"/>
      <c r="Q278" s="34"/>
      <c r="R278" s="34"/>
      <c r="S278" s="34"/>
      <c r="T278" s="34"/>
      <c r="U278" s="34"/>
      <c r="V278" s="34"/>
    </row>
    <row r="279" spans="1:22" ht="15.75" customHeight="1" x14ac:dyDescent="0.25">
      <c r="A279" s="34"/>
      <c r="D279" s="34"/>
      <c r="E279" s="34"/>
      <c r="F279" s="34"/>
      <c r="G279" s="34"/>
      <c r="H279" s="34"/>
      <c r="I279" s="34"/>
      <c r="J279" s="34"/>
      <c r="K279" s="34"/>
      <c r="L279" s="34"/>
      <c r="M279" s="34"/>
      <c r="N279" s="34"/>
      <c r="O279" s="34"/>
      <c r="P279" s="34"/>
      <c r="Q279" s="34"/>
      <c r="R279" s="34"/>
      <c r="S279" s="34"/>
      <c r="T279" s="34"/>
      <c r="U279" s="34"/>
      <c r="V279" s="34"/>
    </row>
    <row r="280" spans="1:22" ht="15.75" customHeight="1" x14ac:dyDescent="0.25">
      <c r="A280" s="34"/>
      <c r="D280" s="34"/>
      <c r="E280" s="34"/>
      <c r="F280" s="34"/>
      <c r="G280" s="34"/>
      <c r="H280" s="34"/>
      <c r="I280" s="34"/>
      <c r="J280" s="34"/>
      <c r="K280" s="34"/>
      <c r="L280" s="34"/>
      <c r="M280" s="34"/>
      <c r="N280" s="34"/>
      <c r="O280" s="34"/>
      <c r="P280" s="34"/>
      <c r="Q280" s="34"/>
      <c r="R280" s="34"/>
      <c r="S280" s="34"/>
      <c r="T280" s="34"/>
      <c r="U280" s="34"/>
      <c r="V280" s="34"/>
    </row>
    <row r="281" spans="1:22" ht="15.75" customHeight="1" x14ac:dyDescent="0.25">
      <c r="A281" s="34"/>
      <c r="D281" s="34"/>
      <c r="E281" s="34"/>
      <c r="F281" s="34"/>
      <c r="G281" s="34"/>
      <c r="H281" s="34"/>
      <c r="I281" s="34"/>
      <c r="J281" s="34"/>
      <c r="K281" s="34"/>
      <c r="L281" s="34"/>
      <c r="M281" s="34"/>
      <c r="N281" s="34"/>
      <c r="O281" s="34"/>
      <c r="P281" s="34"/>
      <c r="Q281" s="34"/>
      <c r="R281" s="34"/>
      <c r="S281" s="34"/>
      <c r="T281" s="34"/>
      <c r="U281" s="34"/>
      <c r="V281" s="34"/>
    </row>
    <row r="282" spans="1:22" ht="15.75" customHeight="1" x14ac:dyDescent="0.25">
      <c r="A282" s="34"/>
      <c r="D282" s="34"/>
      <c r="E282" s="34"/>
      <c r="F282" s="34"/>
      <c r="G282" s="34"/>
      <c r="H282" s="34"/>
      <c r="I282" s="34"/>
      <c r="J282" s="34"/>
      <c r="K282" s="34"/>
      <c r="L282" s="34"/>
      <c r="M282" s="34"/>
      <c r="N282" s="34"/>
      <c r="O282" s="34"/>
      <c r="P282" s="34"/>
      <c r="Q282" s="34"/>
      <c r="R282" s="34"/>
      <c r="S282" s="34"/>
      <c r="T282" s="34"/>
      <c r="U282" s="34"/>
      <c r="V282" s="34"/>
    </row>
    <row r="283" spans="1:22" ht="15.75" customHeight="1" x14ac:dyDescent="0.25">
      <c r="A283" s="34"/>
      <c r="D283" s="34"/>
      <c r="E283" s="34"/>
      <c r="F283" s="34"/>
      <c r="G283" s="34"/>
      <c r="H283" s="34"/>
      <c r="I283" s="34"/>
      <c r="J283" s="34"/>
      <c r="K283" s="34"/>
      <c r="L283" s="34"/>
      <c r="M283" s="34"/>
      <c r="N283" s="34"/>
      <c r="O283" s="34"/>
      <c r="P283" s="34"/>
      <c r="Q283" s="34"/>
      <c r="R283" s="34"/>
      <c r="S283" s="34"/>
      <c r="T283" s="34"/>
      <c r="U283" s="34"/>
      <c r="V283" s="34"/>
    </row>
    <row r="284" spans="1:22" ht="15.75" customHeight="1" x14ac:dyDescent="0.25">
      <c r="A284" s="34"/>
      <c r="D284" s="34"/>
      <c r="E284" s="34"/>
      <c r="F284" s="34"/>
      <c r="G284" s="34"/>
      <c r="H284" s="34"/>
      <c r="I284" s="34"/>
      <c r="J284" s="34"/>
      <c r="K284" s="34"/>
      <c r="L284" s="34"/>
      <c r="M284" s="34"/>
      <c r="N284" s="34"/>
      <c r="O284" s="34"/>
      <c r="P284" s="34"/>
      <c r="Q284" s="34"/>
      <c r="R284" s="34"/>
      <c r="S284" s="34"/>
      <c r="T284" s="34"/>
      <c r="U284" s="34"/>
      <c r="V284" s="34"/>
    </row>
    <row r="285" spans="1:22" ht="15.75" customHeight="1" x14ac:dyDescent="0.25">
      <c r="A285" s="34"/>
      <c r="D285" s="34"/>
      <c r="E285" s="34"/>
      <c r="F285" s="34"/>
      <c r="G285" s="34"/>
      <c r="H285" s="34"/>
      <c r="I285" s="34"/>
      <c r="J285" s="34"/>
      <c r="K285" s="34"/>
      <c r="L285" s="34"/>
      <c r="M285" s="34"/>
      <c r="N285" s="34"/>
      <c r="O285" s="34"/>
      <c r="P285" s="34"/>
      <c r="Q285" s="34"/>
      <c r="R285" s="34"/>
      <c r="S285" s="34"/>
      <c r="T285" s="34"/>
      <c r="U285" s="34"/>
      <c r="V285" s="34"/>
    </row>
    <row r="286" spans="1:22" ht="15.75" customHeight="1" x14ac:dyDescent="0.25">
      <c r="A286" s="34"/>
      <c r="D286" s="34"/>
      <c r="E286" s="34"/>
      <c r="F286" s="34"/>
      <c r="G286" s="34"/>
      <c r="H286" s="34"/>
      <c r="I286" s="34"/>
      <c r="J286" s="34"/>
      <c r="K286" s="34"/>
      <c r="L286" s="34"/>
      <c r="M286" s="34"/>
      <c r="N286" s="34"/>
      <c r="O286" s="34"/>
      <c r="P286" s="34"/>
      <c r="Q286" s="34"/>
      <c r="R286" s="34"/>
      <c r="S286" s="34"/>
      <c r="T286" s="34"/>
      <c r="U286" s="34"/>
      <c r="V286" s="34"/>
    </row>
    <row r="287" spans="1:22" ht="15.75" customHeight="1" x14ac:dyDescent="0.25">
      <c r="A287" s="34"/>
      <c r="D287" s="34"/>
      <c r="E287" s="34"/>
      <c r="F287" s="34"/>
      <c r="G287" s="34"/>
      <c r="H287" s="34"/>
      <c r="I287" s="34"/>
      <c r="J287" s="34"/>
      <c r="K287" s="34"/>
      <c r="L287" s="34"/>
      <c r="M287" s="34"/>
      <c r="N287" s="34"/>
      <c r="O287" s="34"/>
      <c r="P287" s="34"/>
      <c r="Q287" s="34"/>
      <c r="R287" s="34"/>
      <c r="S287" s="34"/>
      <c r="T287" s="34"/>
      <c r="U287" s="34"/>
      <c r="V287" s="34"/>
    </row>
    <row r="288" spans="1:22" ht="15.75" customHeight="1" x14ac:dyDescent="0.25">
      <c r="A288" s="34"/>
      <c r="D288" s="34"/>
      <c r="E288" s="34"/>
      <c r="F288" s="34"/>
      <c r="G288" s="34"/>
      <c r="H288" s="34"/>
      <c r="I288" s="34"/>
      <c r="J288" s="34"/>
      <c r="K288" s="34"/>
      <c r="L288" s="34"/>
      <c r="M288" s="34"/>
      <c r="N288" s="34"/>
      <c r="O288" s="34"/>
      <c r="P288" s="34"/>
      <c r="Q288" s="34"/>
      <c r="R288" s="34"/>
      <c r="S288" s="34"/>
      <c r="T288" s="34"/>
      <c r="U288" s="34"/>
      <c r="V288" s="34"/>
    </row>
    <row r="289" spans="1:22" ht="15.75" customHeight="1" x14ac:dyDescent="0.25">
      <c r="A289" s="34"/>
      <c r="D289" s="34"/>
      <c r="E289" s="34"/>
      <c r="F289" s="34"/>
      <c r="G289" s="34"/>
      <c r="H289" s="34"/>
      <c r="I289" s="34"/>
      <c r="J289" s="34"/>
      <c r="K289" s="34"/>
      <c r="L289" s="34"/>
      <c r="M289" s="34"/>
      <c r="N289" s="34"/>
      <c r="O289" s="34"/>
      <c r="P289" s="34"/>
      <c r="Q289" s="34"/>
      <c r="R289" s="34"/>
      <c r="S289" s="34"/>
      <c r="T289" s="34"/>
      <c r="U289" s="34"/>
      <c r="V289" s="34"/>
    </row>
    <row r="290" spans="1:22" ht="15.75" customHeight="1" x14ac:dyDescent="0.25">
      <c r="A290" s="34"/>
      <c r="D290" s="34"/>
      <c r="E290" s="34"/>
      <c r="F290" s="34"/>
      <c r="G290" s="34"/>
      <c r="H290" s="34"/>
      <c r="I290" s="34"/>
      <c r="J290" s="34"/>
      <c r="K290" s="34"/>
      <c r="L290" s="34"/>
      <c r="M290" s="34"/>
      <c r="N290" s="34"/>
      <c r="O290" s="34"/>
      <c r="P290" s="34"/>
      <c r="Q290" s="34"/>
      <c r="R290" s="34"/>
      <c r="S290" s="34"/>
      <c r="T290" s="34"/>
      <c r="U290" s="34"/>
      <c r="V290" s="34"/>
    </row>
    <row r="291" spans="1:22" ht="15.75" customHeight="1" x14ac:dyDescent="0.25">
      <c r="A291" s="34"/>
      <c r="D291" s="34"/>
      <c r="E291" s="34"/>
      <c r="F291" s="34"/>
      <c r="G291" s="34"/>
      <c r="H291" s="34"/>
      <c r="I291" s="34"/>
      <c r="J291" s="34"/>
      <c r="K291" s="34"/>
      <c r="L291" s="34"/>
      <c r="M291" s="34"/>
      <c r="N291" s="34"/>
      <c r="O291" s="34"/>
      <c r="P291" s="34"/>
      <c r="Q291" s="34"/>
      <c r="R291" s="34"/>
      <c r="S291" s="34"/>
      <c r="T291" s="34"/>
      <c r="U291" s="34"/>
      <c r="V291" s="34"/>
    </row>
    <row r="292" spans="1:22" ht="15.75" customHeight="1" x14ac:dyDescent="0.25">
      <c r="A292" s="34"/>
      <c r="D292" s="34"/>
      <c r="E292" s="34"/>
      <c r="F292" s="34"/>
      <c r="G292" s="34"/>
      <c r="H292" s="34"/>
      <c r="I292" s="34"/>
      <c r="J292" s="34"/>
      <c r="K292" s="34"/>
      <c r="L292" s="34"/>
      <c r="M292" s="34"/>
      <c r="N292" s="34"/>
      <c r="O292" s="34"/>
      <c r="P292" s="34"/>
      <c r="Q292" s="34"/>
      <c r="R292" s="34"/>
      <c r="S292" s="34"/>
      <c r="T292" s="34"/>
      <c r="U292" s="34"/>
      <c r="V292" s="34"/>
    </row>
    <row r="293" spans="1:22" ht="15.75" customHeight="1" x14ac:dyDescent="0.25">
      <c r="A293" s="34"/>
      <c r="D293" s="34"/>
      <c r="E293" s="34"/>
      <c r="F293" s="34"/>
      <c r="G293" s="34"/>
      <c r="H293" s="34"/>
      <c r="I293" s="34"/>
      <c r="J293" s="34"/>
      <c r="K293" s="34"/>
      <c r="L293" s="34"/>
      <c r="M293" s="34"/>
      <c r="N293" s="34"/>
      <c r="O293" s="34"/>
      <c r="P293" s="34"/>
      <c r="Q293" s="34"/>
      <c r="R293" s="34"/>
      <c r="S293" s="34"/>
      <c r="T293" s="34"/>
      <c r="U293" s="34"/>
      <c r="V293" s="34"/>
    </row>
    <row r="294" spans="1:22" ht="15.75" customHeight="1" x14ac:dyDescent="0.25">
      <c r="A294" s="34"/>
      <c r="D294" s="34"/>
      <c r="E294" s="34"/>
      <c r="F294" s="34"/>
      <c r="G294" s="34"/>
      <c r="H294" s="34"/>
      <c r="I294" s="34"/>
      <c r="J294" s="34"/>
      <c r="K294" s="34"/>
      <c r="L294" s="34"/>
      <c r="M294" s="34"/>
      <c r="N294" s="34"/>
      <c r="O294" s="34"/>
      <c r="P294" s="34"/>
      <c r="Q294" s="34"/>
      <c r="R294" s="34"/>
      <c r="S294" s="34"/>
      <c r="T294" s="34"/>
      <c r="U294" s="34"/>
      <c r="V294" s="34"/>
    </row>
    <row r="295" spans="1:22" ht="15.75" customHeight="1" x14ac:dyDescent="0.25">
      <c r="A295" s="34"/>
      <c r="D295" s="34"/>
      <c r="E295" s="34"/>
      <c r="F295" s="34"/>
      <c r="G295" s="34"/>
      <c r="H295" s="34"/>
      <c r="I295" s="34"/>
      <c r="J295" s="34"/>
      <c r="K295" s="34"/>
      <c r="L295" s="34"/>
      <c r="M295" s="34"/>
      <c r="N295" s="34"/>
      <c r="O295" s="34"/>
      <c r="P295" s="34"/>
      <c r="Q295" s="34"/>
      <c r="R295" s="34"/>
      <c r="S295" s="34"/>
      <c r="T295" s="34"/>
      <c r="U295" s="34"/>
      <c r="V295" s="34"/>
    </row>
    <row r="296" spans="1:22" ht="15.75" customHeight="1" x14ac:dyDescent="0.25">
      <c r="A296" s="34"/>
      <c r="D296" s="34"/>
      <c r="E296" s="34"/>
      <c r="F296" s="34"/>
      <c r="G296" s="34"/>
      <c r="H296" s="34"/>
      <c r="I296" s="34"/>
      <c r="J296" s="34"/>
      <c r="K296" s="34"/>
      <c r="L296" s="34"/>
      <c r="M296" s="34"/>
      <c r="N296" s="34"/>
      <c r="O296" s="34"/>
      <c r="P296" s="34"/>
      <c r="Q296" s="34"/>
      <c r="R296" s="34"/>
      <c r="S296" s="34"/>
      <c r="T296" s="34"/>
      <c r="U296" s="34"/>
      <c r="V296" s="34"/>
    </row>
    <row r="297" spans="1:22" ht="15.75" customHeight="1" x14ac:dyDescent="0.25">
      <c r="A297" s="34"/>
      <c r="D297" s="34"/>
      <c r="E297" s="34"/>
      <c r="F297" s="34"/>
      <c r="G297" s="34"/>
      <c r="H297" s="34"/>
      <c r="I297" s="34"/>
      <c r="J297" s="34"/>
      <c r="K297" s="34"/>
      <c r="L297" s="34"/>
      <c r="M297" s="34"/>
      <c r="N297" s="34"/>
      <c r="O297" s="34"/>
      <c r="P297" s="34"/>
      <c r="Q297" s="34"/>
      <c r="R297" s="34"/>
      <c r="S297" s="34"/>
      <c r="T297" s="34"/>
      <c r="U297" s="34"/>
      <c r="V297" s="34"/>
    </row>
    <row r="298" spans="1:22" ht="15.75" customHeight="1" x14ac:dyDescent="0.25">
      <c r="A298" s="34"/>
      <c r="D298" s="34"/>
      <c r="E298" s="34"/>
      <c r="F298" s="34"/>
      <c r="G298" s="34"/>
      <c r="H298" s="34"/>
      <c r="I298" s="34"/>
      <c r="J298" s="34"/>
      <c r="K298" s="34"/>
      <c r="L298" s="34"/>
      <c r="M298" s="34"/>
      <c r="N298" s="34"/>
      <c r="O298" s="34"/>
      <c r="P298" s="34"/>
      <c r="Q298" s="34"/>
      <c r="R298" s="34"/>
      <c r="S298" s="34"/>
      <c r="T298" s="34"/>
      <c r="U298" s="34"/>
      <c r="V298" s="34"/>
    </row>
    <row r="299" spans="1:22" ht="15.75" customHeight="1" x14ac:dyDescent="0.25">
      <c r="A299" s="34"/>
      <c r="D299" s="34"/>
      <c r="E299" s="34"/>
      <c r="F299" s="34"/>
      <c r="G299" s="34"/>
      <c r="H299" s="34"/>
      <c r="I299" s="34"/>
      <c r="J299" s="34"/>
      <c r="K299" s="34"/>
      <c r="L299" s="34"/>
      <c r="M299" s="34"/>
      <c r="N299" s="34"/>
      <c r="O299" s="34"/>
      <c r="P299" s="34"/>
      <c r="Q299" s="34"/>
      <c r="R299" s="34"/>
      <c r="S299" s="34"/>
      <c r="T299" s="34"/>
      <c r="U299" s="34"/>
      <c r="V299" s="34"/>
    </row>
    <row r="300" spans="1:22" ht="15.75" customHeight="1" x14ac:dyDescent="0.25">
      <c r="A300" s="34"/>
      <c r="D300" s="34"/>
      <c r="E300" s="34"/>
      <c r="F300" s="34"/>
      <c r="G300" s="34"/>
      <c r="H300" s="34"/>
      <c r="I300" s="34"/>
      <c r="J300" s="34"/>
      <c r="K300" s="34"/>
      <c r="L300" s="34"/>
      <c r="M300" s="34"/>
      <c r="N300" s="34"/>
      <c r="O300" s="34"/>
      <c r="P300" s="34"/>
      <c r="Q300" s="34"/>
      <c r="R300" s="34"/>
      <c r="S300" s="34"/>
      <c r="T300" s="34"/>
      <c r="U300" s="34"/>
      <c r="V300" s="34"/>
    </row>
    <row r="301" spans="1:22" ht="15.75" customHeight="1" x14ac:dyDescent="0.25">
      <c r="A301" s="34"/>
      <c r="D301" s="34"/>
      <c r="E301" s="34"/>
      <c r="F301" s="34"/>
      <c r="G301" s="34"/>
      <c r="H301" s="34"/>
      <c r="I301" s="34"/>
      <c r="J301" s="34"/>
      <c r="K301" s="34"/>
      <c r="L301" s="34"/>
      <c r="M301" s="34"/>
      <c r="N301" s="34"/>
      <c r="O301" s="34"/>
      <c r="P301" s="34"/>
      <c r="Q301" s="34"/>
      <c r="R301" s="34"/>
      <c r="S301" s="34"/>
      <c r="T301" s="34"/>
      <c r="U301" s="34"/>
      <c r="V301" s="34"/>
    </row>
    <row r="302" spans="1:22" ht="15.75" customHeight="1" x14ac:dyDescent="0.25">
      <c r="A302" s="34"/>
      <c r="D302" s="34"/>
      <c r="E302" s="34"/>
      <c r="F302" s="34"/>
      <c r="G302" s="34"/>
      <c r="H302" s="34"/>
      <c r="I302" s="34"/>
      <c r="J302" s="34"/>
      <c r="K302" s="34"/>
      <c r="L302" s="34"/>
      <c r="M302" s="34"/>
      <c r="N302" s="34"/>
      <c r="O302" s="34"/>
      <c r="P302" s="34"/>
      <c r="Q302" s="34"/>
      <c r="R302" s="34"/>
      <c r="S302" s="34"/>
      <c r="T302" s="34"/>
      <c r="U302" s="34"/>
      <c r="V302" s="34"/>
    </row>
    <row r="303" spans="1:22" ht="15.75" customHeight="1" x14ac:dyDescent="0.25">
      <c r="A303" s="34"/>
      <c r="D303" s="34"/>
      <c r="E303" s="34"/>
      <c r="F303" s="34"/>
      <c r="G303" s="34"/>
      <c r="H303" s="34"/>
      <c r="I303" s="34"/>
      <c r="J303" s="34"/>
      <c r="K303" s="34"/>
      <c r="L303" s="34"/>
      <c r="M303" s="34"/>
      <c r="N303" s="34"/>
      <c r="O303" s="34"/>
      <c r="P303" s="34"/>
      <c r="Q303" s="34"/>
      <c r="R303" s="34"/>
      <c r="S303" s="34"/>
      <c r="T303" s="34"/>
      <c r="U303" s="34"/>
      <c r="V303" s="34"/>
    </row>
    <row r="304" spans="1:22" ht="15.75" customHeight="1" x14ac:dyDescent="0.25">
      <c r="A304" s="34"/>
      <c r="D304" s="34"/>
      <c r="E304" s="34"/>
      <c r="F304" s="34"/>
      <c r="G304" s="34"/>
      <c r="H304" s="34"/>
      <c r="I304" s="34"/>
      <c r="J304" s="34"/>
      <c r="K304" s="34"/>
      <c r="L304" s="34"/>
      <c r="M304" s="34"/>
      <c r="N304" s="34"/>
      <c r="O304" s="34"/>
      <c r="P304" s="34"/>
      <c r="Q304" s="34"/>
      <c r="R304" s="34"/>
      <c r="S304" s="34"/>
      <c r="T304" s="34"/>
      <c r="U304" s="34"/>
      <c r="V304" s="34"/>
    </row>
    <row r="305" spans="1:22" ht="15.75" customHeight="1" x14ac:dyDescent="0.25">
      <c r="A305" s="34"/>
      <c r="D305" s="34"/>
      <c r="E305" s="34"/>
      <c r="F305" s="34"/>
      <c r="G305" s="34"/>
      <c r="H305" s="34"/>
      <c r="I305" s="34"/>
      <c r="J305" s="34"/>
      <c r="K305" s="34"/>
      <c r="L305" s="34"/>
      <c r="M305" s="34"/>
      <c r="N305" s="34"/>
      <c r="O305" s="34"/>
      <c r="P305" s="34"/>
      <c r="Q305" s="34"/>
      <c r="R305" s="34"/>
      <c r="S305" s="34"/>
      <c r="T305" s="34"/>
      <c r="U305" s="34"/>
      <c r="V305" s="34"/>
    </row>
    <row r="306" spans="1:22" ht="15.75" customHeight="1" x14ac:dyDescent="0.25">
      <c r="A306" s="34"/>
      <c r="D306" s="34"/>
      <c r="E306" s="34"/>
      <c r="F306" s="34"/>
      <c r="G306" s="34"/>
      <c r="H306" s="34"/>
      <c r="I306" s="34"/>
      <c r="J306" s="34"/>
      <c r="K306" s="34"/>
      <c r="L306" s="34"/>
      <c r="M306" s="34"/>
      <c r="N306" s="34"/>
      <c r="O306" s="34"/>
      <c r="P306" s="34"/>
      <c r="Q306" s="34"/>
      <c r="R306" s="34"/>
      <c r="S306" s="34"/>
      <c r="T306" s="34"/>
      <c r="U306" s="34"/>
      <c r="V306" s="34"/>
    </row>
    <row r="307" spans="1:22" ht="15.75" customHeight="1" x14ac:dyDescent="0.25">
      <c r="A307" s="34"/>
      <c r="D307" s="34"/>
      <c r="E307" s="34"/>
      <c r="F307" s="34"/>
      <c r="G307" s="34"/>
      <c r="H307" s="34"/>
      <c r="I307" s="34"/>
      <c r="J307" s="34"/>
      <c r="K307" s="34"/>
      <c r="L307" s="34"/>
      <c r="M307" s="34"/>
      <c r="N307" s="34"/>
      <c r="O307" s="34"/>
      <c r="P307" s="34"/>
      <c r="Q307" s="34"/>
      <c r="R307" s="34"/>
      <c r="S307" s="34"/>
      <c r="T307" s="34"/>
      <c r="U307" s="34"/>
      <c r="V307" s="34"/>
    </row>
    <row r="308" spans="1:22" ht="15.75" customHeight="1" x14ac:dyDescent="0.25">
      <c r="A308" s="34"/>
      <c r="D308" s="34"/>
      <c r="E308" s="34"/>
      <c r="F308" s="34"/>
      <c r="G308" s="34"/>
      <c r="H308" s="34"/>
      <c r="I308" s="34"/>
      <c r="J308" s="34"/>
      <c r="K308" s="34"/>
      <c r="L308" s="34"/>
      <c r="M308" s="34"/>
      <c r="N308" s="34"/>
      <c r="O308" s="34"/>
      <c r="P308" s="34"/>
      <c r="Q308" s="34"/>
      <c r="R308" s="34"/>
      <c r="S308" s="34"/>
      <c r="T308" s="34"/>
      <c r="U308" s="34"/>
      <c r="V308" s="34"/>
    </row>
    <row r="309" spans="1:22" ht="15.75" customHeight="1" x14ac:dyDescent="0.25">
      <c r="A309" s="34"/>
      <c r="D309" s="34"/>
      <c r="E309" s="34"/>
      <c r="F309" s="34"/>
      <c r="G309" s="34"/>
      <c r="H309" s="34"/>
      <c r="I309" s="34"/>
      <c r="J309" s="34"/>
      <c r="K309" s="34"/>
      <c r="L309" s="34"/>
      <c r="M309" s="34"/>
      <c r="N309" s="34"/>
      <c r="O309" s="34"/>
      <c r="P309" s="34"/>
      <c r="Q309" s="34"/>
      <c r="R309" s="34"/>
      <c r="S309" s="34"/>
      <c r="T309" s="34"/>
      <c r="U309" s="34"/>
      <c r="V309" s="34"/>
    </row>
    <row r="310" spans="1:22" ht="15.75" customHeight="1" x14ac:dyDescent="0.25">
      <c r="A310" s="34"/>
      <c r="D310" s="34"/>
      <c r="E310" s="34"/>
      <c r="F310" s="34"/>
      <c r="G310" s="34"/>
      <c r="H310" s="34"/>
      <c r="I310" s="34"/>
      <c r="J310" s="34"/>
      <c r="K310" s="34"/>
      <c r="L310" s="34"/>
      <c r="M310" s="34"/>
      <c r="N310" s="34"/>
      <c r="O310" s="34"/>
      <c r="P310" s="34"/>
      <c r="Q310" s="34"/>
      <c r="R310" s="34"/>
      <c r="S310" s="34"/>
      <c r="T310" s="34"/>
      <c r="U310" s="34"/>
      <c r="V310" s="34"/>
    </row>
    <row r="311" spans="1:22" ht="15.75" customHeight="1" x14ac:dyDescent="0.25">
      <c r="A311" s="34"/>
      <c r="D311" s="34"/>
      <c r="E311" s="34"/>
      <c r="F311" s="34"/>
      <c r="G311" s="34"/>
      <c r="H311" s="34"/>
      <c r="I311" s="34"/>
      <c r="J311" s="34"/>
      <c r="K311" s="34"/>
      <c r="L311" s="34"/>
      <c r="M311" s="34"/>
      <c r="N311" s="34"/>
      <c r="O311" s="34"/>
      <c r="P311" s="34"/>
      <c r="Q311" s="34"/>
      <c r="R311" s="34"/>
      <c r="S311" s="34"/>
      <c r="T311" s="34"/>
      <c r="U311" s="34"/>
      <c r="V311" s="34"/>
    </row>
    <row r="312" spans="1:22" ht="15.75" customHeight="1" x14ac:dyDescent="0.25">
      <c r="A312" s="34"/>
      <c r="D312" s="34"/>
      <c r="E312" s="34"/>
      <c r="F312" s="34"/>
      <c r="G312" s="34"/>
      <c r="H312" s="34"/>
      <c r="I312" s="34"/>
      <c r="J312" s="34"/>
      <c r="K312" s="34"/>
      <c r="L312" s="34"/>
      <c r="M312" s="34"/>
      <c r="N312" s="34"/>
      <c r="O312" s="34"/>
      <c r="P312" s="34"/>
      <c r="Q312" s="34"/>
      <c r="R312" s="34"/>
      <c r="S312" s="34"/>
      <c r="T312" s="34"/>
      <c r="U312" s="34"/>
      <c r="V312" s="34"/>
    </row>
    <row r="313" spans="1:22" ht="15.75" customHeight="1" x14ac:dyDescent="0.25">
      <c r="A313" s="34"/>
      <c r="D313" s="34"/>
      <c r="E313" s="34"/>
      <c r="F313" s="34"/>
      <c r="G313" s="34"/>
      <c r="H313" s="34"/>
      <c r="I313" s="34"/>
      <c r="J313" s="34"/>
      <c r="K313" s="34"/>
      <c r="L313" s="34"/>
      <c r="M313" s="34"/>
      <c r="N313" s="34"/>
      <c r="O313" s="34"/>
      <c r="P313" s="34"/>
      <c r="Q313" s="34"/>
      <c r="R313" s="34"/>
      <c r="S313" s="34"/>
      <c r="T313" s="34"/>
      <c r="U313" s="34"/>
      <c r="V313" s="34"/>
    </row>
    <row r="314" spans="1:22" ht="15.75" customHeight="1" x14ac:dyDescent="0.25">
      <c r="A314" s="34"/>
      <c r="D314" s="34"/>
      <c r="E314" s="34"/>
      <c r="F314" s="34"/>
      <c r="G314" s="34"/>
      <c r="H314" s="34"/>
      <c r="I314" s="34"/>
      <c r="J314" s="34"/>
      <c r="K314" s="34"/>
      <c r="L314" s="34"/>
      <c r="M314" s="34"/>
      <c r="N314" s="34"/>
      <c r="O314" s="34"/>
      <c r="P314" s="34"/>
      <c r="Q314" s="34"/>
      <c r="R314" s="34"/>
      <c r="S314" s="34"/>
      <c r="T314" s="34"/>
      <c r="U314" s="34"/>
      <c r="V314" s="34"/>
    </row>
    <row r="315" spans="1:22" ht="15.75" customHeight="1" x14ac:dyDescent="0.25">
      <c r="A315" s="34"/>
      <c r="D315" s="34"/>
      <c r="E315" s="34"/>
      <c r="F315" s="34"/>
      <c r="G315" s="34"/>
      <c r="H315" s="34"/>
      <c r="I315" s="34"/>
      <c r="J315" s="34"/>
      <c r="K315" s="34"/>
      <c r="L315" s="34"/>
      <c r="M315" s="34"/>
      <c r="N315" s="34"/>
      <c r="O315" s="34"/>
      <c r="P315" s="34"/>
      <c r="Q315" s="34"/>
      <c r="R315" s="34"/>
      <c r="S315" s="34"/>
      <c r="T315" s="34"/>
      <c r="U315" s="34"/>
      <c r="V315" s="34"/>
    </row>
    <row r="316" spans="1:22" ht="15.75" customHeight="1" x14ac:dyDescent="0.25">
      <c r="A316" s="34"/>
      <c r="D316" s="34"/>
      <c r="E316" s="34"/>
      <c r="F316" s="34"/>
      <c r="G316" s="34"/>
      <c r="H316" s="34"/>
      <c r="I316" s="34"/>
      <c r="J316" s="34"/>
      <c r="K316" s="34"/>
      <c r="L316" s="34"/>
      <c r="M316" s="34"/>
      <c r="N316" s="34"/>
      <c r="O316" s="34"/>
      <c r="P316" s="34"/>
      <c r="Q316" s="34"/>
      <c r="R316" s="34"/>
      <c r="S316" s="34"/>
      <c r="T316" s="34"/>
      <c r="U316" s="34"/>
      <c r="V316" s="34"/>
    </row>
    <row r="317" spans="1:22" ht="15.75" customHeight="1" x14ac:dyDescent="0.25">
      <c r="A317" s="34"/>
      <c r="D317" s="34"/>
      <c r="E317" s="34"/>
      <c r="F317" s="34"/>
      <c r="G317" s="34"/>
      <c r="H317" s="34"/>
      <c r="I317" s="34"/>
      <c r="J317" s="34"/>
      <c r="K317" s="34"/>
      <c r="L317" s="34"/>
      <c r="M317" s="34"/>
      <c r="N317" s="34"/>
      <c r="O317" s="34"/>
      <c r="P317" s="34"/>
      <c r="Q317" s="34"/>
      <c r="R317" s="34"/>
      <c r="S317" s="34"/>
      <c r="T317" s="34"/>
      <c r="U317" s="34"/>
      <c r="V317" s="34"/>
    </row>
    <row r="318" spans="1:22" ht="15.75" customHeight="1" x14ac:dyDescent="0.25">
      <c r="A318" s="34"/>
      <c r="D318" s="34"/>
      <c r="E318" s="34"/>
      <c r="F318" s="34"/>
      <c r="G318" s="34"/>
      <c r="H318" s="34"/>
      <c r="I318" s="34"/>
      <c r="J318" s="34"/>
      <c r="K318" s="34"/>
      <c r="L318" s="34"/>
      <c r="M318" s="34"/>
      <c r="N318" s="34"/>
      <c r="O318" s="34"/>
      <c r="P318" s="34"/>
      <c r="Q318" s="34"/>
      <c r="R318" s="34"/>
      <c r="S318" s="34"/>
      <c r="T318" s="34"/>
      <c r="U318" s="34"/>
      <c r="V318" s="34"/>
    </row>
    <row r="319" spans="1:22" ht="15.75" customHeight="1" x14ac:dyDescent="0.25">
      <c r="A319" s="34"/>
      <c r="D319" s="34"/>
      <c r="E319" s="34"/>
      <c r="F319" s="34"/>
      <c r="G319" s="34"/>
      <c r="H319" s="34"/>
      <c r="I319" s="34"/>
      <c r="J319" s="34"/>
      <c r="K319" s="34"/>
      <c r="L319" s="34"/>
      <c r="M319" s="34"/>
      <c r="N319" s="34"/>
      <c r="O319" s="34"/>
      <c r="P319" s="34"/>
      <c r="Q319" s="34"/>
      <c r="R319" s="34"/>
      <c r="S319" s="34"/>
      <c r="T319" s="34"/>
      <c r="U319" s="34"/>
      <c r="V319" s="34"/>
    </row>
    <row r="320" spans="1:22" ht="15.75" customHeight="1" x14ac:dyDescent="0.25">
      <c r="A320" s="34"/>
      <c r="D320" s="34"/>
      <c r="E320" s="34"/>
      <c r="F320" s="34"/>
      <c r="G320" s="34"/>
      <c r="H320" s="34"/>
      <c r="I320" s="34"/>
      <c r="J320" s="34"/>
      <c r="K320" s="34"/>
      <c r="L320" s="34"/>
      <c r="M320" s="34"/>
      <c r="N320" s="34"/>
      <c r="O320" s="34"/>
      <c r="P320" s="34"/>
      <c r="Q320" s="34"/>
      <c r="R320" s="34"/>
      <c r="S320" s="34"/>
      <c r="T320" s="34"/>
      <c r="U320" s="34"/>
      <c r="V320" s="34"/>
    </row>
    <row r="321" spans="1:22" ht="15.75" customHeight="1" x14ac:dyDescent="0.25">
      <c r="A321" s="34"/>
      <c r="D321" s="34"/>
      <c r="E321" s="34"/>
      <c r="F321" s="34"/>
      <c r="G321" s="34"/>
      <c r="H321" s="34"/>
      <c r="I321" s="34"/>
      <c r="J321" s="34"/>
      <c r="K321" s="34"/>
      <c r="L321" s="34"/>
      <c r="M321" s="34"/>
      <c r="N321" s="34"/>
      <c r="O321" s="34"/>
      <c r="P321" s="34"/>
      <c r="Q321" s="34"/>
      <c r="R321" s="34"/>
      <c r="S321" s="34"/>
      <c r="T321" s="34"/>
      <c r="U321" s="34"/>
      <c r="V321" s="34"/>
    </row>
    <row r="322" spans="1:22" ht="15.75" customHeight="1" x14ac:dyDescent="0.25">
      <c r="A322" s="34"/>
      <c r="D322" s="34"/>
      <c r="E322" s="34"/>
      <c r="F322" s="34"/>
      <c r="G322" s="34"/>
      <c r="H322" s="34"/>
      <c r="I322" s="34"/>
      <c r="J322" s="34"/>
      <c r="K322" s="34"/>
      <c r="L322" s="34"/>
      <c r="M322" s="34"/>
      <c r="N322" s="34"/>
      <c r="O322" s="34"/>
      <c r="P322" s="34"/>
      <c r="Q322" s="34"/>
      <c r="R322" s="34"/>
      <c r="S322" s="34"/>
      <c r="T322" s="34"/>
      <c r="U322" s="34"/>
      <c r="V322" s="34"/>
    </row>
    <row r="323" spans="1:22" ht="15.75" customHeight="1" x14ac:dyDescent="0.25">
      <c r="A323" s="34"/>
      <c r="D323" s="34"/>
      <c r="E323" s="34"/>
      <c r="F323" s="34"/>
      <c r="G323" s="34"/>
      <c r="H323" s="34"/>
      <c r="I323" s="34"/>
      <c r="J323" s="34"/>
      <c r="K323" s="34"/>
      <c r="L323" s="34"/>
      <c r="M323" s="34"/>
      <c r="N323" s="34"/>
      <c r="O323" s="34"/>
      <c r="P323" s="34"/>
      <c r="Q323" s="34"/>
      <c r="R323" s="34"/>
      <c r="S323" s="34"/>
      <c r="T323" s="34"/>
      <c r="U323" s="34"/>
      <c r="V323" s="34"/>
    </row>
    <row r="324" spans="1:22" ht="15.75" customHeight="1" x14ac:dyDescent="0.25">
      <c r="A324" s="34"/>
      <c r="D324" s="34"/>
      <c r="E324" s="34"/>
      <c r="F324" s="34"/>
      <c r="G324" s="34"/>
      <c r="H324" s="34"/>
      <c r="I324" s="34"/>
      <c r="J324" s="34"/>
      <c r="K324" s="34"/>
      <c r="L324" s="34"/>
      <c r="M324" s="34"/>
      <c r="N324" s="34"/>
      <c r="O324" s="34"/>
      <c r="P324" s="34"/>
      <c r="Q324" s="34"/>
      <c r="R324" s="34"/>
      <c r="S324" s="34"/>
      <c r="T324" s="34"/>
      <c r="U324" s="34"/>
      <c r="V324" s="34"/>
    </row>
    <row r="325" spans="1:22" ht="15.75" customHeight="1" x14ac:dyDescent="0.25">
      <c r="A325" s="34"/>
      <c r="D325" s="34"/>
      <c r="E325" s="34"/>
      <c r="F325" s="34"/>
      <c r="G325" s="34"/>
      <c r="H325" s="34"/>
      <c r="I325" s="34"/>
      <c r="J325" s="34"/>
      <c r="K325" s="34"/>
      <c r="L325" s="34"/>
      <c r="M325" s="34"/>
      <c r="N325" s="34"/>
      <c r="O325" s="34"/>
      <c r="P325" s="34"/>
      <c r="Q325" s="34"/>
      <c r="R325" s="34"/>
      <c r="S325" s="34"/>
      <c r="T325" s="34"/>
      <c r="U325" s="34"/>
      <c r="V325" s="34"/>
    </row>
    <row r="326" spans="1:22" ht="15.75" customHeight="1" x14ac:dyDescent="0.25">
      <c r="A326" s="34"/>
      <c r="D326" s="34"/>
      <c r="E326" s="34"/>
      <c r="F326" s="34"/>
      <c r="G326" s="34"/>
      <c r="H326" s="34"/>
      <c r="I326" s="34"/>
      <c r="J326" s="34"/>
      <c r="K326" s="34"/>
      <c r="L326" s="34"/>
      <c r="M326" s="34"/>
      <c r="N326" s="34"/>
      <c r="O326" s="34"/>
      <c r="P326" s="34"/>
      <c r="Q326" s="34"/>
      <c r="R326" s="34"/>
      <c r="S326" s="34"/>
      <c r="T326" s="34"/>
      <c r="U326" s="34"/>
      <c r="V326" s="34"/>
    </row>
    <row r="327" spans="1:22" ht="15.75" customHeight="1" x14ac:dyDescent="0.25">
      <c r="A327" s="34"/>
      <c r="D327" s="34"/>
      <c r="E327" s="34"/>
      <c r="F327" s="34"/>
      <c r="G327" s="34"/>
      <c r="H327" s="34"/>
      <c r="I327" s="34"/>
      <c r="J327" s="34"/>
      <c r="K327" s="34"/>
      <c r="L327" s="34"/>
      <c r="M327" s="34"/>
      <c r="N327" s="34"/>
      <c r="O327" s="34"/>
      <c r="P327" s="34"/>
      <c r="Q327" s="34"/>
      <c r="R327" s="34"/>
      <c r="S327" s="34"/>
      <c r="T327" s="34"/>
      <c r="U327" s="34"/>
      <c r="V327" s="34"/>
    </row>
    <row r="328" spans="1:22" ht="15.75" customHeight="1" x14ac:dyDescent="0.25">
      <c r="A328" s="34"/>
      <c r="D328" s="34"/>
      <c r="E328" s="34"/>
      <c r="F328" s="34"/>
      <c r="G328" s="34"/>
      <c r="H328" s="34"/>
      <c r="I328" s="34"/>
      <c r="J328" s="34"/>
      <c r="K328" s="34"/>
      <c r="L328" s="34"/>
      <c r="M328" s="34"/>
      <c r="N328" s="34"/>
      <c r="O328" s="34"/>
      <c r="P328" s="34"/>
      <c r="Q328" s="34"/>
      <c r="R328" s="34"/>
      <c r="S328" s="34"/>
      <c r="T328" s="34"/>
      <c r="U328" s="34"/>
      <c r="V328" s="34"/>
    </row>
    <row r="329" spans="1:22" ht="15.75" customHeight="1" x14ac:dyDescent="0.25">
      <c r="A329" s="34"/>
      <c r="D329" s="34"/>
      <c r="E329" s="34"/>
      <c r="F329" s="34"/>
      <c r="G329" s="34"/>
      <c r="H329" s="34"/>
      <c r="I329" s="34"/>
      <c r="J329" s="34"/>
      <c r="K329" s="34"/>
      <c r="L329" s="34"/>
      <c r="M329" s="34"/>
      <c r="N329" s="34"/>
      <c r="O329" s="34"/>
      <c r="P329" s="34"/>
      <c r="Q329" s="34"/>
      <c r="R329" s="34"/>
      <c r="S329" s="34"/>
      <c r="T329" s="34"/>
      <c r="U329" s="34"/>
      <c r="V329" s="34"/>
    </row>
    <row r="330" spans="1:22" ht="15.75" customHeight="1" x14ac:dyDescent="0.25">
      <c r="A330" s="34"/>
      <c r="D330" s="34"/>
      <c r="E330" s="34"/>
      <c r="F330" s="34"/>
      <c r="G330" s="34"/>
      <c r="H330" s="34"/>
      <c r="I330" s="34"/>
      <c r="J330" s="34"/>
      <c r="K330" s="34"/>
      <c r="L330" s="34"/>
      <c r="M330" s="34"/>
      <c r="N330" s="34"/>
      <c r="O330" s="34"/>
      <c r="P330" s="34"/>
      <c r="Q330" s="34"/>
      <c r="R330" s="34"/>
      <c r="S330" s="34"/>
      <c r="T330" s="34"/>
      <c r="U330" s="34"/>
      <c r="V330" s="34"/>
    </row>
    <row r="331" spans="1:22" ht="15.75" customHeight="1" x14ac:dyDescent="0.25">
      <c r="A331" s="34"/>
      <c r="D331" s="34"/>
      <c r="E331" s="34"/>
      <c r="F331" s="34"/>
      <c r="G331" s="34"/>
      <c r="H331" s="34"/>
      <c r="I331" s="34"/>
      <c r="J331" s="34"/>
      <c r="K331" s="34"/>
      <c r="L331" s="34"/>
      <c r="M331" s="34"/>
      <c r="N331" s="34"/>
      <c r="O331" s="34"/>
      <c r="P331" s="34"/>
      <c r="Q331" s="34"/>
      <c r="R331" s="34"/>
      <c r="S331" s="34"/>
      <c r="T331" s="34"/>
      <c r="U331" s="34"/>
      <c r="V331" s="34"/>
    </row>
    <row r="332" spans="1:22" ht="15.75" customHeight="1" x14ac:dyDescent="0.25">
      <c r="A332" s="34"/>
      <c r="D332" s="34"/>
      <c r="E332" s="34"/>
      <c r="F332" s="34"/>
      <c r="G332" s="34"/>
      <c r="H332" s="34"/>
      <c r="I332" s="34"/>
      <c r="J332" s="34"/>
      <c r="K332" s="34"/>
      <c r="L332" s="34"/>
      <c r="M332" s="34"/>
      <c r="N332" s="34"/>
      <c r="O332" s="34"/>
      <c r="P332" s="34"/>
      <c r="Q332" s="34"/>
      <c r="R332" s="34"/>
      <c r="S332" s="34"/>
      <c r="T332" s="34"/>
      <c r="U332" s="34"/>
      <c r="V332" s="34"/>
    </row>
    <row r="333" spans="1:22" ht="15.75" customHeight="1" x14ac:dyDescent="0.25">
      <c r="A333" s="34"/>
      <c r="D333" s="34"/>
      <c r="E333" s="34"/>
      <c r="F333" s="34"/>
      <c r="G333" s="34"/>
      <c r="H333" s="34"/>
      <c r="I333" s="34"/>
      <c r="J333" s="34"/>
      <c r="K333" s="34"/>
      <c r="L333" s="34"/>
      <c r="M333" s="34"/>
      <c r="N333" s="34"/>
      <c r="O333" s="34"/>
      <c r="P333" s="34"/>
      <c r="Q333" s="34"/>
      <c r="R333" s="34"/>
      <c r="S333" s="34"/>
      <c r="T333" s="34"/>
      <c r="U333" s="34"/>
      <c r="V333" s="34"/>
    </row>
    <row r="334" spans="1:22" ht="15.75" customHeight="1" x14ac:dyDescent="0.25">
      <c r="A334" s="34"/>
      <c r="D334" s="34"/>
      <c r="E334" s="34"/>
      <c r="F334" s="34"/>
      <c r="G334" s="34"/>
      <c r="H334" s="34"/>
      <c r="I334" s="34"/>
      <c r="J334" s="34"/>
      <c r="K334" s="34"/>
      <c r="L334" s="34"/>
      <c r="M334" s="34"/>
      <c r="N334" s="34"/>
      <c r="O334" s="34"/>
      <c r="P334" s="34"/>
      <c r="Q334" s="34"/>
      <c r="R334" s="34"/>
      <c r="S334" s="34"/>
      <c r="T334" s="34"/>
      <c r="U334" s="34"/>
      <c r="V334" s="34"/>
    </row>
    <row r="335" spans="1:22" ht="15.75" customHeight="1" x14ac:dyDescent="0.25">
      <c r="A335" s="34"/>
      <c r="D335" s="34"/>
      <c r="E335" s="34"/>
      <c r="F335" s="34"/>
      <c r="G335" s="34"/>
      <c r="H335" s="34"/>
      <c r="I335" s="34"/>
      <c r="J335" s="34"/>
      <c r="K335" s="34"/>
      <c r="L335" s="34"/>
      <c r="M335" s="34"/>
      <c r="N335" s="34"/>
      <c r="O335" s="34"/>
      <c r="P335" s="34"/>
      <c r="Q335" s="34"/>
      <c r="R335" s="34"/>
      <c r="S335" s="34"/>
      <c r="T335" s="34"/>
      <c r="U335" s="34"/>
      <c r="V335" s="34"/>
    </row>
    <row r="336" spans="1:22" ht="15.75" customHeight="1" x14ac:dyDescent="0.25">
      <c r="A336" s="34"/>
      <c r="D336" s="34"/>
      <c r="E336" s="34"/>
      <c r="F336" s="34"/>
      <c r="G336" s="34"/>
      <c r="H336" s="34"/>
      <c r="I336" s="34"/>
      <c r="J336" s="34"/>
      <c r="K336" s="34"/>
      <c r="L336" s="34"/>
      <c r="M336" s="34"/>
      <c r="N336" s="34"/>
      <c r="O336" s="34"/>
      <c r="P336" s="34"/>
      <c r="Q336" s="34"/>
      <c r="R336" s="34"/>
      <c r="S336" s="34"/>
      <c r="T336" s="34"/>
      <c r="U336" s="34"/>
      <c r="V336" s="34"/>
    </row>
    <row r="337" spans="1:22" ht="15.75" customHeight="1" x14ac:dyDescent="0.25">
      <c r="A337" s="34"/>
      <c r="D337" s="34"/>
      <c r="E337" s="34"/>
      <c r="F337" s="34"/>
      <c r="G337" s="34"/>
      <c r="H337" s="34"/>
      <c r="I337" s="34"/>
      <c r="J337" s="34"/>
      <c r="K337" s="34"/>
      <c r="L337" s="34"/>
      <c r="M337" s="34"/>
      <c r="N337" s="34"/>
      <c r="O337" s="34"/>
      <c r="P337" s="34"/>
      <c r="Q337" s="34"/>
      <c r="R337" s="34"/>
      <c r="S337" s="34"/>
      <c r="T337" s="34"/>
      <c r="U337" s="34"/>
      <c r="V337" s="34"/>
    </row>
    <row r="338" spans="1:22" ht="15.75" customHeight="1" x14ac:dyDescent="0.25">
      <c r="A338" s="34"/>
      <c r="D338" s="34"/>
      <c r="E338" s="34"/>
      <c r="F338" s="34"/>
      <c r="G338" s="34"/>
      <c r="H338" s="34"/>
      <c r="I338" s="34"/>
      <c r="J338" s="34"/>
      <c r="K338" s="34"/>
      <c r="L338" s="34"/>
      <c r="M338" s="34"/>
      <c r="N338" s="34"/>
      <c r="O338" s="34"/>
      <c r="P338" s="34"/>
      <c r="Q338" s="34"/>
      <c r="R338" s="34"/>
      <c r="S338" s="34"/>
      <c r="T338" s="34"/>
      <c r="U338" s="34"/>
      <c r="V338" s="34"/>
    </row>
    <row r="339" spans="1:22" ht="15.75" customHeight="1" x14ac:dyDescent="0.25">
      <c r="A339" s="34"/>
      <c r="D339" s="34"/>
      <c r="E339" s="34"/>
      <c r="F339" s="34"/>
      <c r="G339" s="34"/>
      <c r="H339" s="34"/>
      <c r="I339" s="34"/>
      <c r="J339" s="34"/>
      <c r="K339" s="34"/>
      <c r="L339" s="34"/>
      <c r="M339" s="34"/>
      <c r="N339" s="34"/>
      <c r="O339" s="34"/>
      <c r="P339" s="34"/>
      <c r="Q339" s="34"/>
      <c r="R339" s="34"/>
      <c r="S339" s="34"/>
      <c r="T339" s="34"/>
      <c r="U339" s="34"/>
      <c r="V339" s="34"/>
    </row>
    <row r="340" spans="1:22" ht="15.75" customHeight="1" x14ac:dyDescent="0.25">
      <c r="A340" s="34"/>
      <c r="D340" s="34"/>
      <c r="E340" s="34"/>
      <c r="F340" s="34"/>
      <c r="G340" s="34"/>
      <c r="H340" s="34"/>
      <c r="I340" s="34"/>
      <c r="J340" s="34"/>
      <c r="K340" s="34"/>
      <c r="L340" s="34"/>
      <c r="M340" s="34"/>
      <c r="N340" s="34"/>
      <c r="O340" s="34"/>
      <c r="P340" s="34"/>
      <c r="Q340" s="34"/>
      <c r="R340" s="34"/>
      <c r="S340" s="34"/>
      <c r="T340" s="34"/>
      <c r="U340" s="34"/>
      <c r="V340" s="34"/>
    </row>
    <row r="341" spans="1:22" ht="15.75" customHeight="1" x14ac:dyDescent="0.25">
      <c r="A341" s="34"/>
      <c r="D341" s="34"/>
      <c r="E341" s="34"/>
      <c r="F341" s="34"/>
      <c r="G341" s="34"/>
      <c r="H341" s="34"/>
      <c r="I341" s="34"/>
      <c r="J341" s="34"/>
      <c r="K341" s="34"/>
      <c r="L341" s="34"/>
      <c r="M341" s="34"/>
      <c r="N341" s="34"/>
      <c r="O341" s="34"/>
      <c r="P341" s="34"/>
      <c r="Q341" s="34"/>
      <c r="R341" s="34"/>
      <c r="S341" s="34"/>
      <c r="T341" s="34"/>
      <c r="U341" s="34"/>
      <c r="V341" s="34"/>
    </row>
    <row r="342" spans="1:22" ht="15.75" customHeight="1" x14ac:dyDescent="0.25">
      <c r="A342" s="34"/>
      <c r="D342" s="34"/>
      <c r="E342" s="34"/>
      <c r="F342" s="34"/>
      <c r="G342" s="34"/>
      <c r="H342" s="34"/>
      <c r="I342" s="34"/>
      <c r="J342" s="34"/>
      <c r="K342" s="34"/>
      <c r="L342" s="34"/>
      <c r="M342" s="34"/>
      <c r="N342" s="34"/>
      <c r="O342" s="34"/>
      <c r="P342" s="34"/>
      <c r="Q342" s="34"/>
      <c r="R342" s="34"/>
      <c r="S342" s="34"/>
      <c r="T342" s="34"/>
      <c r="U342" s="34"/>
      <c r="V342" s="34"/>
    </row>
    <row r="343" spans="1:22" ht="15.75" customHeight="1" x14ac:dyDescent="0.25">
      <c r="A343" s="34"/>
      <c r="D343" s="34"/>
      <c r="E343" s="34"/>
      <c r="F343" s="34"/>
      <c r="G343" s="34"/>
      <c r="H343" s="34"/>
      <c r="I343" s="34"/>
      <c r="J343" s="34"/>
      <c r="K343" s="34"/>
      <c r="L343" s="34"/>
      <c r="M343" s="34"/>
      <c r="N343" s="34"/>
      <c r="O343" s="34"/>
      <c r="P343" s="34"/>
      <c r="Q343" s="34"/>
      <c r="R343" s="34"/>
      <c r="S343" s="34"/>
      <c r="T343" s="34"/>
      <c r="U343" s="34"/>
      <c r="V343" s="34"/>
    </row>
    <row r="344" spans="1:22" ht="15.75" customHeight="1" x14ac:dyDescent="0.25">
      <c r="A344" s="34"/>
      <c r="D344" s="34"/>
      <c r="E344" s="34"/>
      <c r="F344" s="34"/>
      <c r="G344" s="34"/>
      <c r="H344" s="34"/>
      <c r="I344" s="34"/>
      <c r="J344" s="34"/>
      <c r="K344" s="34"/>
      <c r="L344" s="34"/>
      <c r="M344" s="34"/>
      <c r="N344" s="34"/>
      <c r="O344" s="34"/>
      <c r="P344" s="34"/>
      <c r="Q344" s="34"/>
      <c r="R344" s="34"/>
      <c r="S344" s="34"/>
      <c r="T344" s="34"/>
      <c r="U344" s="34"/>
      <c r="V344" s="34"/>
    </row>
    <row r="345" spans="1:22" ht="15.75" customHeight="1" x14ac:dyDescent="0.25">
      <c r="A345" s="34"/>
      <c r="D345" s="34"/>
      <c r="E345" s="34"/>
      <c r="F345" s="34"/>
      <c r="G345" s="34"/>
      <c r="H345" s="34"/>
      <c r="I345" s="34"/>
      <c r="J345" s="34"/>
      <c r="K345" s="34"/>
      <c r="L345" s="34"/>
      <c r="M345" s="34"/>
      <c r="N345" s="34"/>
      <c r="O345" s="34"/>
      <c r="P345" s="34"/>
      <c r="Q345" s="34"/>
      <c r="R345" s="34"/>
      <c r="S345" s="34"/>
      <c r="T345" s="34"/>
      <c r="U345" s="34"/>
      <c r="V345" s="34"/>
    </row>
    <row r="346" spans="1:22" ht="15.75" customHeight="1" x14ac:dyDescent="0.25">
      <c r="A346" s="34"/>
      <c r="D346" s="34"/>
      <c r="E346" s="34"/>
      <c r="F346" s="34"/>
      <c r="G346" s="34"/>
      <c r="H346" s="34"/>
      <c r="I346" s="34"/>
      <c r="J346" s="34"/>
      <c r="K346" s="34"/>
      <c r="L346" s="34"/>
      <c r="M346" s="34"/>
      <c r="N346" s="34"/>
      <c r="O346" s="34"/>
      <c r="P346" s="34"/>
      <c r="Q346" s="34"/>
      <c r="R346" s="34"/>
      <c r="S346" s="34"/>
      <c r="T346" s="34"/>
      <c r="U346" s="34"/>
      <c r="V346" s="34"/>
    </row>
    <row r="347" spans="1:22" ht="15.75" customHeight="1" x14ac:dyDescent="0.25">
      <c r="A347" s="34"/>
      <c r="D347" s="34"/>
      <c r="E347" s="34"/>
      <c r="F347" s="34"/>
      <c r="G347" s="34"/>
      <c r="H347" s="34"/>
      <c r="I347" s="34"/>
      <c r="J347" s="34"/>
      <c r="K347" s="34"/>
      <c r="L347" s="34"/>
      <c r="M347" s="34"/>
      <c r="N347" s="34"/>
      <c r="O347" s="34"/>
      <c r="P347" s="34"/>
      <c r="Q347" s="34"/>
      <c r="R347" s="34"/>
      <c r="S347" s="34"/>
      <c r="T347" s="34"/>
      <c r="U347" s="34"/>
      <c r="V347" s="34"/>
    </row>
    <row r="348" spans="1:22" ht="15.75" customHeight="1" x14ac:dyDescent="0.25">
      <c r="A348" s="34"/>
      <c r="D348" s="34"/>
      <c r="E348" s="34"/>
      <c r="F348" s="34"/>
      <c r="G348" s="34"/>
      <c r="H348" s="34"/>
      <c r="I348" s="34"/>
      <c r="J348" s="34"/>
      <c r="K348" s="34"/>
      <c r="L348" s="34"/>
      <c r="M348" s="34"/>
      <c r="N348" s="34"/>
      <c r="O348" s="34"/>
      <c r="P348" s="34"/>
      <c r="Q348" s="34"/>
      <c r="R348" s="34"/>
      <c r="S348" s="34"/>
      <c r="T348" s="34"/>
      <c r="U348" s="34"/>
      <c r="V348" s="34"/>
    </row>
    <row r="349" spans="1:22" ht="15.75" customHeight="1" x14ac:dyDescent="0.25">
      <c r="A349" s="34"/>
      <c r="D349" s="34"/>
      <c r="E349" s="34"/>
      <c r="F349" s="34"/>
      <c r="G349" s="34"/>
      <c r="H349" s="34"/>
      <c r="I349" s="34"/>
      <c r="J349" s="34"/>
      <c r="K349" s="34"/>
      <c r="L349" s="34"/>
      <c r="M349" s="34"/>
      <c r="N349" s="34"/>
      <c r="O349" s="34"/>
      <c r="P349" s="34"/>
      <c r="Q349" s="34"/>
      <c r="R349" s="34"/>
      <c r="S349" s="34"/>
      <c r="T349" s="34"/>
      <c r="U349" s="34"/>
      <c r="V349" s="34"/>
    </row>
    <row r="350" spans="1:22" ht="15.75" customHeight="1" x14ac:dyDescent="0.25">
      <c r="A350" s="34"/>
      <c r="D350" s="34"/>
      <c r="E350" s="34"/>
      <c r="F350" s="34"/>
      <c r="G350" s="34"/>
      <c r="H350" s="34"/>
      <c r="I350" s="34"/>
      <c r="J350" s="34"/>
      <c r="K350" s="34"/>
      <c r="L350" s="34"/>
      <c r="M350" s="34"/>
      <c r="N350" s="34"/>
      <c r="O350" s="34"/>
      <c r="P350" s="34"/>
      <c r="Q350" s="34"/>
      <c r="R350" s="34"/>
      <c r="S350" s="34"/>
      <c r="T350" s="34"/>
      <c r="U350" s="34"/>
      <c r="V350" s="34"/>
    </row>
    <row r="351" spans="1:22" ht="15.75" customHeight="1" x14ac:dyDescent="0.25">
      <c r="A351" s="34"/>
      <c r="D351" s="34"/>
      <c r="E351" s="34"/>
      <c r="F351" s="34"/>
      <c r="G351" s="34"/>
      <c r="H351" s="34"/>
      <c r="I351" s="34"/>
      <c r="J351" s="34"/>
      <c r="K351" s="34"/>
      <c r="L351" s="34"/>
      <c r="M351" s="34"/>
      <c r="N351" s="34"/>
      <c r="O351" s="34"/>
      <c r="P351" s="34"/>
      <c r="Q351" s="34"/>
      <c r="R351" s="34"/>
      <c r="S351" s="34"/>
      <c r="T351" s="34"/>
      <c r="U351" s="34"/>
      <c r="V351" s="34"/>
    </row>
    <row r="352" spans="1:22" ht="15.75" customHeight="1" x14ac:dyDescent="0.25">
      <c r="A352" s="34"/>
      <c r="D352" s="34"/>
      <c r="E352" s="34"/>
      <c r="F352" s="34"/>
      <c r="G352" s="34"/>
      <c r="H352" s="34"/>
      <c r="I352" s="34"/>
      <c r="J352" s="34"/>
      <c r="K352" s="34"/>
      <c r="L352" s="34"/>
      <c r="M352" s="34"/>
      <c r="N352" s="34"/>
      <c r="O352" s="34"/>
      <c r="P352" s="34"/>
      <c r="Q352" s="34"/>
      <c r="R352" s="34"/>
      <c r="S352" s="34"/>
      <c r="T352" s="34"/>
      <c r="U352" s="34"/>
      <c r="V352" s="34"/>
    </row>
    <row r="353" spans="1:22" ht="15.75" customHeight="1" x14ac:dyDescent="0.25">
      <c r="A353" s="34"/>
      <c r="D353" s="34"/>
      <c r="E353" s="34"/>
      <c r="F353" s="34"/>
      <c r="G353" s="34"/>
      <c r="H353" s="34"/>
      <c r="I353" s="34"/>
      <c r="J353" s="34"/>
      <c r="K353" s="34"/>
      <c r="L353" s="34"/>
      <c r="M353" s="34"/>
      <c r="N353" s="34"/>
      <c r="O353" s="34"/>
      <c r="P353" s="34"/>
      <c r="Q353" s="34"/>
      <c r="R353" s="34"/>
      <c r="S353" s="34"/>
      <c r="T353" s="34"/>
      <c r="U353" s="34"/>
      <c r="V353" s="34"/>
    </row>
    <row r="354" spans="1:22" ht="15.75" customHeight="1" x14ac:dyDescent="0.25">
      <c r="A354" s="34"/>
      <c r="D354" s="34"/>
      <c r="E354" s="34"/>
      <c r="F354" s="34"/>
      <c r="G354" s="34"/>
      <c r="H354" s="34"/>
      <c r="I354" s="34"/>
      <c r="J354" s="34"/>
      <c r="K354" s="34"/>
      <c r="L354" s="34"/>
      <c r="M354" s="34"/>
      <c r="N354" s="34"/>
      <c r="O354" s="34"/>
      <c r="P354" s="34"/>
      <c r="Q354" s="34"/>
      <c r="R354" s="34"/>
      <c r="S354" s="34"/>
      <c r="T354" s="34"/>
      <c r="U354" s="34"/>
      <c r="V354" s="34"/>
    </row>
    <row r="355" spans="1:22" ht="15.75" customHeight="1" x14ac:dyDescent="0.25">
      <c r="A355" s="34"/>
      <c r="D355" s="34"/>
      <c r="E355" s="34"/>
      <c r="F355" s="34"/>
      <c r="G355" s="34"/>
      <c r="H355" s="34"/>
      <c r="I355" s="34"/>
      <c r="J355" s="34"/>
      <c r="K355" s="34"/>
      <c r="L355" s="34"/>
      <c r="M355" s="34"/>
      <c r="N355" s="34"/>
      <c r="O355" s="34"/>
      <c r="P355" s="34"/>
      <c r="Q355" s="34"/>
      <c r="R355" s="34"/>
      <c r="S355" s="34"/>
      <c r="T355" s="34"/>
      <c r="U355" s="34"/>
      <c r="V355" s="34"/>
    </row>
    <row r="356" spans="1:22" ht="15.75" customHeight="1" x14ac:dyDescent="0.25">
      <c r="A356" s="34"/>
      <c r="D356" s="34"/>
      <c r="E356" s="34"/>
      <c r="F356" s="34"/>
      <c r="G356" s="34"/>
      <c r="H356" s="34"/>
      <c r="I356" s="34"/>
      <c r="J356" s="34"/>
      <c r="K356" s="34"/>
      <c r="L356" s="34"/>
      <c r="M356" s="34"/>
      <c r="N356" s="34"/>
      <c r="O356" s="34"/>
      <c r="P356" s="34"/>
      <c r="Q356" s="34"/>
      <c r="R356" s="34"/>
      <c r="S356" s="34"/>
      <c r="T356" s="34"/>
      <c r="U356" s="34"/>
      <c r="V356" s="34"/>
    </row>
    <row r="357" spans="1:22" ht="15.75" customHeight="1" x14ac:dyDescent="0.25">
      <c r="A357" s="34"/>
      <c r="D357" s="34"/>
      <c r="E357" s="34"/>
      <c r="F357" s="34"/>
      <c r="G357" s="34"/>
      <c r="H357" s="34"/>
      <c r="I357" s="34"/>
      <c r="J357" s="34"/>
      <c r="K357" s="34"/>
      <c r="L357" s="34"/>
      <c r="M357" s="34"/>
      <c r="N357" s="34"/>
      <c r="O357" s="34"/>
      <c r="P357" s="34"/>
      <c r="Q357" s="34"/>
      <c r="R357" s="34"/>
      <c r="S357" s="34"/>
      <c r="T357" s="34"/>
      <c r="U357" s="34"/>
      <c r="V357" s="34"/>
    </row>
    <row r="358" spans="1:22" ht="15.75" customHeight="1" x14ac:dyDescent="0.25">
      <c r="A358" s="34"/>
      <c r="D358" s="34"/>
      <c r="E358" s="34"/>
      <c r="F358" s="34"/>
      <c r="G358" s="34"/>
      <c r="H358" s="34"/>
      <c r="I358" s="34"/>
      <c r="J358" s="34"/>
      <c r="K358" s="34"/>
      <c r="L358" s="34"/>
      <c r="M358" s="34"/>
      <c r="N358" s="34"/>
      <c r="O358" s="34"/>
      <c r="P358" s="34"/>
      <c r="Q358" s="34"/>
      <c r="R358" s="34"/>
      <c r="S358" s="34"/>
      <c r="T358" s="34"/>
      <c r="U358" s="34"/>
      <c r="V358" s="34"/>
    </row>
    <row r="359" spans="1:22" ht="15.75" customHeight="1" x14ac:dyDescent="0.25">
      <c r="A359" s="34"/>
      <c r="D359" s="34"/>
      <c r="E359" s="34"/>
      <c r="F359" s="34"/>
      <c r="G359" s="34"/>
      <c r="H359" s="34"/>
      <c r="I359" s="34"/>
      <c r="J359" s="34"/>
      <c r="K359" s="34"/>
      <c r="L359" s="34"/>
      <c r="M359" s="34"/>
      <c r="N359" s="34"/>
      <c r="O359" s="34"/>
      <c r="P359" s="34"/>
      <c r="Q359" s="34"/>
      <c r="R359" s="34"/>
      <c r="S359" s="34"/>
      <c r="T359" s="34"/>
      <c r="U359" s="34"/>
      <c r="V359" s="34"/>
    </row>
    <row r="360" spans="1:22" ht="15.75" customHeight="1" x14ac:dyDescent="0.25">
      <c r="A360" s="34"/>
      <c r="D360" s="34"/>
      <c r="E360" s="34"/>
      <c r="F360" s="34"/>
      <c r="G360" s="34"/>
      <c r="H360" s="34"/>
      <c r="I360" s="34"/>
      <c r="J360" s="34"/>
      <c r="K360" s="34"/>
      <c r="L360" s="34"/>
      <c r="M360" s="34"/>
      <c r="N360" s="34"/>
      <c r="O360" s="34"/>
      <c r="P360" s="34"/>
      <c r="Q360" s="34"/>
      <c r="R360" s="34"/>
      <c r="S360" s="34"/>
      <c r="T360" s="34"/>
      <c r="U360" s="34"/>
      <c r="V360" s="34"/>
    </row>
    <row r="361" spans="1:22" ht="15.75" customHeight="1" x14ac:dyDescent="0.25">
      <c r="A361" s="34"/>
      <c r="D361" s="34"/>
      <c r="E361" s="34"/>
      <c r="F361" s="34"/>
      <c r="G361" s="34"/>
      <c r="H361" s="34"/>
      <c r="I361" s="34"/>
      <c r="J361" s="34"/>
      <c r="K361" s="34"/>
      <c r="L361" s="34"/>
      <c r="M361" s="34"/>
      <c r="N361" s="34"/>
      <c r="O361" s="34"/>
      <c r="P361" s="34"/>
      <c r="Q361" s="34"/>
      <c r="R361" s="34"/>
      <c r="S361" s="34"/>
      <c r="T361" s="34"/>
      <c r="U361" s="34"/>
      <c r="V361" s="34"/>
    </row>
    <row r="362" spans="1:22" ht="15.75" customHeight="1" x14ac:dyDescent="0.25">
      <c r="A362" s="34"/>
      <c r="D362" s="34"/>
      <c r="E362" s="34"/>
      <c r="F362" s="34"/>
      <c r="G362" s="34"/>
      <c r="H362" s="34"/>
      <c r="I362" s="34"/>
      <c r="J362" s="34"/>
      <c r="K362" s="34"/>
      <c r="L362" s="34"/>
      <c r="M362" s="34"/>
      <c r="N362" s="34"/>
      <c r="O362" s="34"/>
      <c r="P362" s="34"/>
      <c r="Q362" s="34"/>
      <c r="R362" s="34"/>
      <c r="S362" s="34"/>
      <c r="T362" s="34"/>
      <c r="U362" s="34"/>
      <c r="V362" s="34"/>
    </row>
    <row r="363" spans="1:22" ht="15.75" customHeight="1" x14ac:dyDescent="0.25">
      <c r="A363" s="34"/>
      <c r="D363" s="34"/>
      <c r="E363" s="34"/>
      <c r="F363" s="34"/>
      <c r="G363" s="34"/>
      <c r="H363" s="34"/>
      <c r="I363" s="34"/>
      <c r="J363" s="34"/>
      <c r="K363" s="34"/>
      <c r="L363" s="34"/>
      <c r="M363" s="34"/>
      <c r="N363" s="34"/>
      <c r="O363" s="34"/>
      <c r="P363" s="34"/>
      <c r="Q363" s="34"/>
      <c r="R363" s="34"/>
      <c r="S363" s="34"/>
      <c r="T363" s="34"/>
      <c r="U363" s="34"/>
      <c r="V363" s="34"/>
    </row>
    <row r="364" spans="1:22" ht="15.75" customHeight="1" x14ac:dyDescent="0.25">
      <c r="A364" s="34"/>
      <c r="D364" s="34"/>
      <c r="E364" s="34"/>
      <c r="F364" s="34"/>
      <c r="G364" s="34"/>
      <c r="H364" s="34"/>
      <c r="I364" s="34"/>
      <c r="J364" s="34"/>
      <c r="K364" s="34"/>
      <c r="L364" s="34"/>
      <c r="M364" s="34"/>
      <c r="N364" s="34"/>
      <c r="O364" s="34"/>
      <c r="P364" s="34"/>
      <c r="Q364" s="34"/>
      <c r="R364" s="34"/>
      <c r="S364" s="34"/>
      <c r="T364" s="34"/>
      <c r="U364" s="34"/>
      <c r="V364" s="34"/>
    </row>
    <row r="365" spans="1:22" ht="15.75" customHeight="1" x14ac:dyDescent="0.25">
      <c r="A365" s="34"/>
      <c r="D365" s="34"/>
      <c r="E365" s="34"/>
      <c r="F365" s="34"/>
      <c r="G365" s="34"/>
      <c r="H365" s="34"/>
      <c r="I365" s="34"/>
      <c r="J365" s="34"/>
      <c r="K365" s="34"/>
      <c r="L365" s="34"/>
      <c r="M365" s="34"/>
      <c r="N365" s="34"/>
      <c r="O365" s="34"/>
      <c r="P365" s="34"/>
      <c r="Q365" s="34"/>
      <c r="R365" s="34"/>
      <c r="S365" s="34"/>
      <c r="T365" s="34"/>
      <c r="U365" s="34"/>
      <c r="V365" s="34"/>
    </row>
    <row r="366" spans="1:22" ht="15.75" customHeight="1" x14ac:dyDescent="0.25">
      <c r="A366" s="34"/>
      <c r="D366" s="34"/>
      <c r="E366" s="34"/>
      <c r="F366" s="34"/>
      <c r="G366" s="34"/>
      <c r="H366" s="34"/>
      <c r="I366" s="34"/>
      <c r="J366" s="34"/>
      <c r="K366" s="34"/>
      <c r="L366" s="34"/>
      <c r="M366" s="34"/>
      <c r="N366" s="34"/>
      <c r="O366" s="34"/>
      <c r="P366" s="34"/>
      <c r="Q366" s="34"/>
      <c r="R366" s="34"/>
      <c r="S366" s="34"/>
      <c r="T366" s="34"/>
      <c r="U366" s="34"/>
      <c r="V366" s="34"/>
    </row>
    <row r="367" spans="1:22" ht="15.75" customHeight="1" x14ac:dyDescent="0.25">
      <c r="A367" s="34"/>
      <c r="D367" s="34"/>
      <c r="E367" s="34"/>
      <c r="F367" s="34"/>
      <c r="G367" s="34"/>
      <c r="H367" s="34"/>
      <c r="I367" s="34"/>
      <c r="J367" s="34"/>
      <c r="K367" s="34"/>
      <c r="L367" s="34"/>
      <c r="M367" s="34"/>
      <c r="N367" s="34"/>
      <c r="O367" s="34"/>
      <c r="P367" s="34"/>
      <c r="Q367" s="34"/>
      <c r="R367" s="34"/>
      <c r="S367" s="34"/>
      <c r="T367" s="34"/>
      <c r="U367" s="34"/>
      <c r="V367" s="34"/>
    </row>
    <row r="368" spans="1:22" ht="15.75" customHeight="1" x14ac:dyDescent="0.25">
      <c r="A368" s="34"/>
      <c r="D368" s="34"/>
      <c r="E368" s="34"/>
      <c r="F368" s="34"/>
      <c r="G368" s="34"/>
      <c r="H368" s="34"/>
      <c r="I368" s="34"/>
      <c r="J368" s="34"/>
      <c r="K368" s="34"/>
      <c r="L368" s="34"/>
      <c r="M368" s="34"/>
      <c r="N368" s="34"/>
      <c r="O368" s="34"/>
      <c r="P368" s="34"/>
      <c r="Q368" s="34"/>
      <c r="R368" s="34"/>
      <c r="S368" s="34"/>
      <c r="T368" s="34"/>
      <c r="U368" s="34"/>
      <c r="V368" s="34"/>
    </row>
    <row r="369" spans="1:22" ht="15.75" customHeight="1" x14ac:dyDescent="0.25">
      <c r="A369" s="34"/>
      <c r="D369" s="34"/>
      <c r="E369" s="34"/>
      <c r="F369" s="34"/>
      <c r="G369" s="34"/>
      <c r="H369" s="34"/>
      <c r="I369" s="34"/>
      <c r="J369" s="34"/>
      <c r="K369" s="34"/>
      <c r="L369" s="34"/>
      <c r="M369" s="34"/>
      <c r="N369" s="34"/>
      <c r="O369" s="34"/>
      <c r="P369" s="34"/>
      <c r="Q369" s="34"/>
      <c r="R369" s="34"/>
      <c r="S369" s="34"/>
      <c r="T369" s="34"/>
      <c r="U369" s="34"/>
      <c r="V369" s="34"/>
    </row>
    <row r="370" spans="1:22" ht="15.75" customHeight="1" x14ac:dyDescent="0.25">
      <c r="A370" s="34"/>
      <c r="D370" s="34"/>
      <c r="E370" s="34"/>
      <c r="F370" s="34"/>
      <c r="G370" s="34"/>
      <c r="H370" s="34"/>
      <c r="I370" s="34"/>
      <c r="J370" s="34"/>
      <c r="K370" s="34"/>
      <c r="L370" s="34"/>
      <c r="M370" s="34"/>
      <c r="N370" s="34"/>
      <c r="O370" s="34"/>
      <c r="P370" s="34"/>
      <c r="Q370" s="34"/>
      <c r="R370" s="34"/>
      <c r="S370" s="34"/>
      <c r="T370" s="34"/>
      <c r="U370" s="34"/>
      <c r="V370" s="34"/>
    </row>
    <row r="371" spans="1:22" ht="15.75" customHeight="1" x14ac:dyDescent="0.25">
      <c r="A371" s="34"/>
      <c r="D371" s="34"/>
      <c r="E371" s="34"/>
      <c r="F371" s="34"/>
      <c r="G371" s="34"/>
      <c r="H371" s="34"/>
      <c r="I371" s="34"/>
      <c r="J371" s="34"/>
      <c r="K371" s="34"/>
      <c r="L371" s="34"/>
      <c r="M371" s="34"/>
      <c r="N371" s="34"/>
      <c r="O371" s="34"/>
      <c r="P371" s="34"/>
      <c r="Q371" s="34"/>
      <c r="R371" s="34"/>
      <c r="S371" s="34"/>
      <c r="T371" s="34"/>
      <c r="U371" s="34"/>
      <c r="V371" s="34"/>
    </row>
    <row r="372" spans="1:22" ht="15.75" customHeight="1" x14ac:dyDescent="0.25">
      <c r="A372" s="34"/>
      <c r="D372" s="34"/>
      <c r="E372" s="34"/>
      <c r="F372" s="34"/>
      <c r="G372" s="34"/>
      <c r="H372" s="34"/>
      <c r="I372" s="34"/>
      <c r="J372" s="34"/>
      <c r="K372" s="34"/>
      <c r="L372" s="34"/>
      <c r="M372" s="34"/>
      <c r="N372" s="34"/>
      <c r="O372" s="34"/>
      <c r="P372" s="34"/>
      <c r="Q372" s="34"/>
      <c r="R372" s="34"/>
      <c r="S372" s="34"/>
      <c r="T372" s="34"/>
      <c r="U372" s="34"/>
      <c r="V372" s="34"/>
    </row>
    <row r="373" spans="1:22" ht="15.75" customHeight="1" x14ac:dyDescent="0.25">
      <c r="A373" s="34"/>
      <c r="D373" s="34"/>
      <c r="E373" s="34"/>
      <c r="F373" s="34"/>
      <c r="G373" s="34"/>
      <c r="H373" s="34"/>
      <c r="I373" s="34"/>
      <c r="J373" s="34"/>
      <c r="K373" s="34"/>
      <c r="L373" s="34"/>
      <c r="M373" s="34"/>
      <c r="N373" s="34"/>
      <c r="O373" s="34"/>
      <c r="P373" s="34"/>
      <c r="Q373" s="34"/>
      <c r="R373" s="34"/>
      <c r="S373" s="34"/>
      <c r="T373" s="34"/>
      <c r="U373" s="34"/>
      <c r="V373" s="34"/>
    </row>
    <row r="374" spans="1:22" ht="15.75" customHeight="1" x14ac:dyDescent="0.25">
      <c r="A374" s="34"/>
      <c r="D374" s="34"/>
      <c r="E374" s="34"/>
      <c r="F374" s="34"/>
      <c r="G374" s="34"/>
      <c r="H374" s="34"/>
      <c r="I374" s="34"/>
      <c r="J374" s="34"/>
      <c r="K374" s="34"/>
      <c r="L374" s="34"/>
      <c r="M374" s="34"/>
      <c r="N374" s="34"/>
      <c r="O374" s="34"/>
      <c r="P374" s="34"/>
      <c r="Q374" s="34"/>
      <c r="R374" s="34"/>
      <c r="S374" s="34"/>
      <c r="T374" s="34"/>
      <c r="U374" s="34"/>
      <c r="V374" s="34"/>
    </row>
    <row r="375" spans="1:22" ht="15.75" customHeight="1" x14ac:dyDescent="0.25">
      <c r="A375" s="34"/>
      <c r="D375" s="34"/>
      <c r="E375" s="34"/>
      <c r="F375" s="34"/>
      <c r="G375" s="34"/>
      <c r="H375" s="34"/>
      <c r="I375" s="34"/>
      <c r="J375" s="34"/>
      <c r="K375" s="34"/>
      <c r="L375" s="34"/>
      <c r="M375" s="34"/>
      <c r="N375" s="34"/>
      <c r="O375" s="34"/>
      <c r="P375" s="34"/>
      <c r="Q375" s="34"/>
      <c r="R375" s="34"/>
      <c r="S375" s="34"/>
      <c r="T375" s="34"/>
      <c r="U375" s="34"/>
      <c r="V375" s="34"/>
    </row>
    <row r="376" spans="1:22" ht="15.75" customHeight="1" x14ac:dyDescent="0.25">
      <c r="A376" s="34"/>
      <c r="D376" s="34"/>
      <c r="E376" s="34"/>
      <c r="F376" s="34"/>
      <c r="G376" s="34"/>
      <c r="H376" s="34"/>
      <c r="I376" s="34"/>
      <c r="J376" s="34"/>
      <c r="K376" s="34"/>
      <c r="L376" s="34"/>
      <c r="M376" s="34"/>
      <c r="N376" s="34"/>
      <c r="O376" s="34"/>
      <c r="P376" s="34"/>
      <c r="Q376" s="34"/>
      <c r="R376" s="34"/>
      <c r="S376" s="34"/>
      <c r="T376" s="34"/>
      <c r="U376" s="34"/>
      <c r="V376" s="34"/>
    </row>
    <row r="377" spans="1:22" ht="15.75" customHeight="1" x14ac:dyDescent="0.25">
      <c r="A377" s="34"/>
      <c r="D377" s="34"/>
      <c r="E377" s="34"/>
      <c r="F377" s="34"/>
      <c r="G377" s="34"/>
      <c r="H377" s="34"/>
      <c r="I377" s="34"/>
      <c r="J377" s="34"/>
      <c r="K377" s="34"/>
      <c r="L377" s="34"/>
      <c r="M377" s="34"/>
      <c r="N377" s="34"/>
      <c r="O377" s="34"/>
      <c r="P377" s="34"/>
      <c r="Q377" s="34"/>
      <c r="R377" s="34"/>
      <c r="S377" s="34"/>
      <c r="T377" s="34"/>
      <c r="U377" s="34"/>
      <c r="V377" s="34"/>
    </row>
    <row r="378" spans="1:22" ht="15.75" customHeight="1" x14ac:dyDescent="0.25">
      <c r="A378" s="34"/>
      <c r="D378" s="34"/>
      <c r="E378" s="34"/>
      <c r="F378" s="34"/>
      <c r="G378" s="34"/>
      <c r="H378" s="34"/>
      <c r="I378" s="34"/>
      <c r="J378" s="34"/>
      <c r="K378" s="34"/>
      <c r="L378" s="34"/>
      <c r="M378" s="34"/>
      <c r="N378" s="34"/>
      <c r="O378" s="34"/>
      <c r="P378" s="34"/>
      <c r="Q378" s="34"/>
      <c r="R378" s="34"/>
      <c r="S378" s="34"/>
      <c r="T378" s="34"/>
      <c r="U378" s="34"/>
      <c r="V378" s="34"/>
    </row>
    <row r="379" spans="1:22" ht="15.75" customHeight="1" x14ac:dyDescent="0.25">
      <c r="A379" s="34"/>
      <c r="D379" s="34"/>
      <c r="E379" s="34"/>
      <c r="F379" s="34"/>
      <c r="G379" s="34"/>
      <c r="H379" s="34"/>
      <c r="I379" s="34"/>
      <c r="J379" s="34"/>
      <c r="K379" s="34"/>
      <c r="L379" s="34"/>
      <c r="M379" s="34"/>
      <c r="N379" s="34"/>
      <c r="O379" s="34"/>
      <c r="P379" s="34"/>
      <c r="Q379" s="34"/>
      <c r="R379" s="34"/>
      <c r="S379" s="34"/>
      <c r="T379" s="34"/>
      <c r="U379" s="34"/>
      <c r="V379" s="34"/>
    </row>
    <row r="380" spans="1:22" ht="15.75" customHeight="1" x14ac:dyDescent="0.25">
      <c r="A380" s="34"/>
      <c r="D380" s="34"/>
      <c r="E380" s="34"/>
      <c r="F380" s="34"/>
      <c r="G380" s="34"/>
      <c r="H380" s="34"/>
      <c r="I380" s="34"/>
      <c r="J380" s="34"/>
      <c r="K380" s="34"/>
      <c r="L380" s="34"/>
      <c r="M380" s="34"/>
      <c r="N380" s="34"/>
      <c r="O380" s="34"/>
      <c r="P380" s="34"/>
      <c r="Q380" s="34"/>
      <c r="R380" s="34"/>
      <c r="S380" s="34"/>
      <c r="T380" s="34"/>
      <c r="U380" s="34"/>
      <c r="V380" s="34"/>
    </row>
    <row r="381" spans="1:22" ht="15.75" customHeight="1" x14ac:dyDescent="0.25">
      <c r="A381" s="34"/>
      <c r="D381" s="34"/>
      <c r="E381" s="34"/>
      <c r="F381" s="34"/>
      <c r="G381" s="34"/>
      <c r="H381" s="34"/>
      <c r="I381" s="34"/>
      <c r="J381" s="34"/>
      <c r="K381" s="34"/>
      <c r="L381" s="34"/>
      <c r="M381" s="34"/>
      <c r="N381" s="34"/>
      <c r="O381" s="34"/>
      <c r="P381" s="34"/>
      <c r="Q381" s="34"/>
      <c r="R381" s="34"/>
      <c r="S381" s="34"/>
      <c r="T381" s="34"/>
      <c r="U381" s="34"/>
      <c r="V381" s="34"/>
    </row>
    <row r="382" spans="1:22" ht="15.75" customHeight="1" x14ac:dyDescent="0.25">
      <c r="A382" s="34"/>
      <c r="D382" s="34"/>
      <c r="E382" s="34"/>
      <c r="F382" s="34"/>
      <c r="G382" s="34"/>
      <c r="H382" s="34"/>
      <c r="I382" s="34"/>
      <c r="J382" s="34"/>
      <c r="K382" s="34"/>
      <c r="L382" s="34"/>
      <c r="M382" s="34"/>
      <c r="N382" s="34"/>
      <c r="O382" s="34"/>
      <c r="P382" s="34"/>
      <c r="Q382" s="34"/>
      <c r="R382" s="34"/>
      <c r="S382" s="34"/>
      <c r="T382" s="34"/>
      <c r="U382" s="34"/>
      <c r="V382" s="34"/>
    </row>
    <row r="383" spans="1:22" ht="15.75" customHeight="1" x14ac:dyDescent="0.25">
      <c r="A383" s="34"/>
      <c r="D383" s="34"/>
      <c r="E383" s="34"/>
      <c r="F383" s="34"/>
      <c r="G383" s="34"/>
      <c r="H383" s="34"/>
      <c r="I383" s="34"/>
      <c r="J383" s="34"/>
      <c r="K383" s="34"/>
      <c r="L383" s="34"/>
      <c r="M383" s="34"/>
      <c r="N383" s="34"/>
      <c r="O383" s="34"/>
      <c r="P383" s="34"/>
      <c r="Q383" s="34"/>
      <c r="R383" s="34"/>
      <c r="S383" s="34"/>
      <c r="T383" s="34"/>
      <c r="U383" s="34"/>
      <c r="V383" s="34"/>
    </row>
    <row r="384" spans="1:22" ht="15.75" customHeight="1" x14ac:dyDescent="0.25">
      <c r="A384" s="34"/>
      <c r="D384" s="34"/>
      <c r="E384" s="34"/>
      <c r="F384" s="34"/>
      <c r="G384" s="34"/>
      <c r="H384" s="34"/>
      <c r="I384" s="34"/>
      <c r="J384" s="34"/>
      <c r="K384" s="34"/>
      <c r="L384" s="34"/>
      <c r="M384" s="34"/>
      <c r="N384" s="34"/>
      <c r="O384" s="34"/>
      <c r="P384" s="34"/>
      <c r="Q384" s="34"/>
      <c r="R384" s="34"/>
      <c r="S384" s="34"/>
      <c r="T384" s="34"/>
      <c r="U384" s="34"/>
      <c r="V384" s="34"/>
    </row>
    <row r="385" spans="1:22" ht="15.75" customHeight="1" x14ac:dyDescent="0.25">
      <c r="A385" s="34"/>
      <c r="D385" s="34"/>
      <c r="E385" s="34"/>
      <c r="F385" s="34"/>
      <c r="G385" s="34"/>
      <c r="H385" s="34"/>
      <c r="I385" s="34"/>
      <c r="J385" s="34"/>
      <c r="K385" s="34"/>
      <c r="L385" s="34"/>
      <c r="M385" s="34"/>
      <c r="N385" s="34"/>
      <c r="O385" s="34"/>
      <c r="P385" s="34"/>
      <c r="Q385" s="34"/>
      <c r="R385" s="34"/>
      <c r="S385" s="34"/>
      <c r="T385" s="34"/>
      <c r="U385" s="34"/>
      <c r="V385" s="34"/>
    </row>
    <row r="386" spans="1:22" ht="15.75" customHeight="1" x14ac:dyDescent="0.25">
      <c r="A386" s="34"/>
      <c r="D386" s="34"/>
      <c r="E386" s="34"/>
      <c r="F386" s="34"/>
      <c r="G386" s="34"/>
      <c r="H386" s="34"/>
      <c r="I386" s="34"/>
      <c r="J386" s="34"/>
      <c r="K386" s="34"/>
      <c r="L386" s="34"/>
      <c r="M386" s="34"/>
      <c r="N386" s="34"/>
      <c r="O386" s="34"/>
      <c r="P386" s="34"/>
      <c r="Q386" s="34"/>
      <c r="R386" s="34"/>
      <c r="S386" s="34"/>
      <c r="T386" s="34"/>
      <c r="U386" s="34"/>
      <c r="V386" s="34"/>
    </row>
    <row r="387" spans="1:22" ht="15.75" customHeight="1" x14ac:dyDescent="0.25">
      <c r="A387" s="34"/>
      <c r="D387" s="34"/>
      <c r="E387" s="34"/>
      <c r="F387" s="34"/>
      <c r="G387" s="34"/>
      <c r="H387" s="34"/>
      <c r="I387" s="34"/>
      <c r="J387" s="34"/>
      <c r="K387" s="34"/>
      <c r="L387" s="34"/>
      <c r="M387" s="34"/>
      <c r="N387" s="34"/>
      <c r="O387" s="34"/>
      <c r="P387" s="34"/>
      <c r="Q387" s="34"/>
      <c r="R387" s="34"/>
      <c r="S387" s="34"/>
      <c r="T387" s="34"/>
      <c r="U387" s="34"/>
      <c r="V387" s="34"/>
    </row>
    <row r="388" spans="1:22" ht="15.75" customHeight="1" x14ac:dyDescent="0.25">
      <c r="A388" s="34"/>
      <c r="D388" s="34"/>
      <c r="E388" s="34"/>
      <c r="F388" s="34"/>
      <c r="G388" s="34"/>
      <c r="H388" s="34"/>
      <c r="I388" s="34"/>
      <c r="J388" s="34"/>
      <c r="K388" s="34"/>
      <c r="L388" s="34"/>
      <c r="M388" s="34"/>
      <c r="N388" s="34"/>
      <c r="O388" s="34"/>
      <c r="P388" s="34"/>
      <c r="Q388" s="34"/>
      <c r="R388" s="34"/>
      <c r="S388" s="34"/>
      <c r="T388" s="34"/>
      <c r="U388" s="34"/>
      <c r="V388" s="34"/>
    </row>
    <row r="389" spans="1:22" ht="15.75" customHeight="1" x14ac:dyDescent="0.25">
      <c r="A389" s="34"/>
      <c r="D389" s="34"/>
      <c r="E389" s="34"/>
      <c r="F389" s="34"/>
      <c r="G389" s="34"/>
      <c r="H389" s="34"/>
      <c r="I389" s="34"/>
      <c r="J389" s="34"/>
      <c r="K389" s="34"/>
      <c r="L389" s="34"/>
      <c r="M389" s="34"/>
      <c r="N389" s="34"/>
      <c r="O389" s="34"/>
      <c r="P389" s="34"/>
      <c r="Q389" s="34"/>
      <c r="R389" s="34"/>
      <c r="S389" s="34"/>
      <c r="T389" s="34"/>
      <c r="U389" s="34"/>
      <c r="V389" s="34"/>
    </row>
    <row r="390" spans="1:22" ht="15.75" customHeight="1" x14ac:dyDescent="0.25">
      <c r="A390" s="34"/>
      <c r="D390" s="34"/>
      <c r="E390" s="34"/>
      <c r="F390" s="34"/>
      <c r="G390" s="34"/>
      <c r="H390" s="34"/>
      <c r="I390" s="34"/>
      <c r="J390" s="34"/>
      <c r="K390" s="34"/>
      <c r="L390" s="34"/>
      <c r="M390" s="34"/>
      <c r="N390" s="34"/>
      <c r="O390" s="34"/>
      <c r="P390" s="34"/>
      <c r="Q390" s="34"/>
      <c r="R390" s="34"/>
      <c r="S390" s="34"/>
      <c r="T390" s="34"/>
      <c r="U390" s="34"/>
      <c r="V390" s="34"/>
    </row>
    <row r="391" spans="1:22" ht="15.75" customHeight="1" x14ac:dyDescent="0.25">
      <c r="A391" s="34"/>
      <c r="D391" s="34"/>
      <c r="E391" s="34"/>
      <c r="F391" s="34"/>
      <c r="G391" s="34"/>
      <c r="H391" s="34"/>
      <c r="I391" s="34"/>
      <c r="J391" s="34"/>
      <c r="K391" s="34"/>
      <c r="L391" s="34"/>
      <c r="M391" s="34"/>
      <c r="N391" s="34"/>
      <c r="O391" s="34"/>
      <c r="P391" s="34"/>
      <c r="Q391" s="34"/>
      <c r="R391" s="34"/>
      <c r="S391" s="34"/>
      <c r="T391" s="34"/>
      <c r="U391" s="34"/>
      <c r="V391" s="34"/>
    </row>
    <row r="392" spans="1:22" ht="15.75" customHeight="1" x14ac:dyDescent="0.25">
      <c r="A392" s="34"/>
      <c r="D392" s="34"/>
      <c r="E392" s="34"/>
      <c r="F392" s="34"/>
      <c r="G392" s="34"/>
      <c r="H392" s="34"/>
      <c r="I392" s="34"/>
      <c r="J392" s="34"/>
      <c r="K392" s="34"/>
      <c r="L392" s="34"/>
      <c r="M392" s="34"/>
      <c r="N392" s="34"/>
      <c r="O392" s="34"/>
      <c r="P392" s="34"/>
      <c r="Q392" s="34"/>
      <c r="R392" s="34"/>
      <c r="S392" s="34"/>
      <c r="T392" s="34"/>
      <c r="U392" s="34"/>
      <c r="V392" s="34"/>
    </row>
    <row r="393" spans="1:22" ht="15.75" customHeight="1" x14ac:dyDescent="0.25">
      <c r="A393" s="34"/>
      <c r="D393" s="34"/>
      <c r="E393" s="34"/>
      <c r="F393" s="34"/>
      <c r="G393" s="34"/>
      <c r="H393" s="34"/>
      <c r="I393" s="34"/>
      <c r="J393" s="34"/>
      <c r="K393" s="34"/>
      <c r="L393" s="34"/>
      <c r="M393" s="34"/>
      <c r="N393" s="34"/>
      <c r="O393" s="34"/>
      <c r="P393" s="34"/>
      <c r="Q393" s="34"/>
      <c r="R393" s="34"/>
      <c r="S393" s="34"/>
      <c r="T393" s="34"/>
      <c r="U393" s="34"/>
      <c r="V393" s="34"/>
    </row>
    <row r="394" spans="1:22" ht="15.75" customHeight="1" x14ac:dyDescent="0.25">
      <c r="A394" s="34"/>
      <c r="D394" s="34"/>
      <c r="E394" s="34"/>
      <c r="F394" s="34"/>
      <c r="G394" s="34"/>
      <c r="H394" s="34"/>
      <c r="I394" s="34"/>
      <c r="J394" s="34"/>
      <c r="K394" s="34"/>
      <c r="L394" s="34"/>
      <c r="M394" s="34"/>
      <c r="N394" s="34"/>
      <c r="O394" s="34"/>
      <c r="P394" s="34"/>
      <c r="Q394" s="34"/>
      <c r="R394" s="34"/>
      <c r="S394" s="34"/>
      <c r="T394" s="34"/>
      <c r="U394" s="34"/>
      <c r="V394" s="34"/>
    </row>
    <row r="395" spans="1:22" ht="15.75" customHeight="1" x14ac:dyDescent="0.25">
      <c r="A395" s="34"/>
      <c r="D395" s="34"/>
      <c r="E395" s="34"/>
      <c r="F395" s="34"/>
      <c r="G395" s="34"/>
      <c r="H395" s="34"/>
      <c r="I395" s="34"/>
      <c r="J395" s="34"/>
      <c r="K395" s="34"/>
      <c r="L395" s="34"/>
      <c r="M395" s="34"/>
      <c r="N395" s="34"/>
      <c r="O395" s="34"/>
      <c r="P395" s="34"/>
      <c r="Q395" s="34"/>
      <c r="R395" s="34"/>
      <c r="S395" s="34"/>
      <c r="T395" s="34"/>
      <c r="U395" s="34"/>
      <c r="V395" s="34"/>
    </row>
    <row r="396" spans="1:22" ht="15.75" customHeight="1" x14ac:dyDescent="0.25">
      <c r="A396" s="34"/>
      <c r="D396" s="34"/>
      <c r="E396" s="34"/>
      <c r="F396" s="34"/>
      <c r="G396" s="34"/>
      <c r="H396" s="34"/>
      <c r="I396" s="34"/>
      <c r="J396" s="34"/>
      <c r="K396" s="34"/>
      <c r="L396" s="34"/>
      <c r="M396" s="34"/>
      <c r="N396" s="34"/>
      <c r="O396" s="34"/>
      <c r="P396" s="34"/>
      <c r="Q396" s="34"/>
      <c r="R396" s="34"/>
      <c r="S396" s="34"/>
      <c r="T396" s="34"/>
      <c r="U396" s="34"/>
      <c r="V396" s="34"/>
    </row>
    <row r="397" spans="1:22" ht="15.75" customHeight="1" x14ac:dyDescent="0.25">
      <c r="A397" s="34"/>
      <c r="D397" s="34"/>
      <c r="E397" s="34"/>
      <c r="F397" s="34"/>
      <c r="G397" s="34"/>
      <c r="H397" s="34"/>
      <c r="I397" s="34"/>
      <c r="J397" s="34"/>
      <c r="K397" s="34"/>
      <c r="L397" s="34"/>
      <c r="M397" s="34"/>
      <c r="N397" s="34"/>
      <c r="O397" s="34"/>
      <c r="P397" s="34"/>
      <c r="Q397" s="34"/>
      <c r="R397" s="34"/>
      <c r="S397" s="34"/>
      <c r="T397" s="34"/>
      <c r="U397" s="34"/>
      <c r="V397" s="34"/>
    </row>
    <row r="398" spans="1:22" ht="15.75" customHeight="1" x14ac:dyDescent="0.25">
      <c r="A398" s="34"/>
      <c r="D398" s="34"/>
      <c r="E398" s="34"/>
      <c r="F398" s="34"/>
      <c r="G398" s="34"/>
      <c r="H398" s="34"/>
      <c r="I398" s="34"/>
      <c r="J398" s="34"/>
      <c r="K398" s="34"/>
      <c r="L398" s="34"/>
      <c r="M398" s="34"/>
      <c r="N398" s="34"/>
      <c r="O398" s="34"/>
      <c r="P398" s="34"/>
      <c r="Q398" s="34"/>
      <c r="R398" s="34"/>
      <c r="S398" s="34"/>
      <c r="T398" s="34"/>
      <c r="U398" s="34"/>
      <c r="V398" s="34"/>
    </row>
    <row r="399" spans="1:22" ht="15.75" customHeight="1" x14ac:dyDescent="0.25"/>
    <row r="400" spans="1:22"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A134:U134"/>
    <mergeCell ref="G136:P136"/>
    <mergeCell ref="D137:G137"/>
    <mergeCell ref="H137:J137"/>
    <mergeCell ref="K137:N137"/>
    <mergeCell ref="G70:P70"/>
    <mergeCell ref="D71:G71"/>
    <mergeCell ref="G3:P3"/>
    <mergeCell ref="D4:G4"/>
    <mergeCell ref="H4:J4"/>
    <mergeCell ref="K4:N4"/>
    <mergeCell ref="A68:U68"/>
    <mergeCell ref="H71:J71"/>
    <mergeCell ref="K71:N71"/>
  </mergeCells>
  <hyperlinks>
    <hyperlink ref="A3" r:id="rId1" xr:uid="{00000000-0004-0000-0200-000000000000}"/>
    <hyperlink ref="A70" r:id="rId2" xr:uid="{00000000-0004-0000-0200-000001000000}"/>
    <hyperlink ref="A136"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sheetViews>
  <sheetFormatPr defaultColWidth="12.6640625" defaultRowHeight="15" customHeight="1" x14ac:dyDescent="0.25"/>
  <cols>
    <col min="1" max="1" width="11.21875" customWidth="1"/>
    <col min="2" max="2" width="43.77734375" customWidth="1"/>
    <col min="3" max="5" width="14.21875" customWidth="1"/>
    <col min="6" max="6" width="12.6640625" customWidth="1"/>
    <col min="7" max="7" width="15" customWidth="1"/>
    <col min="14" max="16" width="16.33203125" customWidth="1"/>
  </cols>
  <sheetData>
    <row r="1" spans="1:29" ht="15.75" customHeight="1" x14ac:dyDescent="0.4">
      <c r="A1" s="56"/>
      <c r="B1" s="56"/>
      <c r="C1" s="56"/>
      <c r="D1" s="56"/>
      <c r="E1" s="56"/>
      <c r="F1" s="56"/>
      <c r="G1" s="56"/>
      <c r="H1" s="56"/>
      <c r="I1" s="56"/>
      <c r="J1" s="56"/>
      <c r="K1" s="56"/>
      <c r="L1" s="56"/>
      <c r="M1" s="56"/>
      <c r="N1" s="56"/>
      <c r="O1" s="56"/>
      <c r="P1" s="56"/>
      <c r="Q1" s="3"/>
      <c r="R1" s="3"/>
      <c r="S1" s="3"/>
      <c r="T1" s="3"/>
      <c r="U1" s="3"/>
      <c r="V1" s="3"/>
      <c r="W1" s="3"/>
      <c r="X1" s="3"/>
      <c r="Y1" s="3"/>
      <c r="Z1" s="3"/>
      <c r="AA1" s="3"/>
      <c r="AB1" s="3"/>
      <c r="AC1" s="3"/>
    </row>
    <row r="2" spans="1:29" ht="15.75" customHeight="1" x14ac:dyDescent="0.4">
      <c r="A2" s="246" t="s">
        <v>141</v>
      </c>
      <c r="B2" s="247"/>
      <c r="C2" s="247"/>
      <c r="D2" s="247"/>
      <c r="E2" s="247"/>
      <c r="F2" s="247"/>
      <c r="G2" s="247"/>
      <c r="H2" s="247"/>
      <c r="I2" s="247"/>
      <c r="J2" s="247"/>
      <c r="K2" s="247"/>
      <c r="L2" s="247"/>
      <c r="M2" s="247"/>
      <c r="N2" s="247"/>
      <c r="O2" s="247"/>
      <c r="P2" s="248"/>
      <c r="Q2" s="3"/>
      <c r="R2" s="3"/>
      <c r="S2" s="3"/>
      <c r="T2" s="3"/>
      <c r="U2" s="3"/>
      <c r="V2" s="3"/>
      <c r="W2" s="3"/>
      <c r="X2" s="3"/>
      <c r="Y2" s="3"/>
      <c r="Z2" s="3"/>
      <c r="AA2" s="3"/>
      <c r="AB2" s="3"/>
      <c r="AC2" s="3"/>
    </row>
    <row r="3" spans="1:29" ht="15.75" customHeight="1" x14ac:dyDescent="0.25">
      <c r="A3" s="30"/>
      <c r="B3" s="30"/>
      <c r="C3" s="30"/>
      <c r="D3" s="30"/>
      <c r="E3" s="30"/>
      <c r="F3" s="30"/>
      <c r="G3" s="30"/>
      <c r="H3" s="30"/>
      <c r="I3" s="30"/>
      <c r="J3" s="30"/>
      <c r="K3" s="30"/>
      <c r="L3" s="30"/>
      <c r="M3" s="30"/>
      <c r="N3" s="30"/>
      <c r="O3" s="30"/>
      <c r="P3" s="30"/>
      <c r="Q3" s="3"/>
      <c r="R3" s="3"/>
      <c r="S3" s="3"/>
      <c r="T3" s="3"/>
      <c r="U3" s="3"/>
      <c r="V3" s="3"/>
      <c r="W3" s="3"/>
      <c r="X3" s="3"/>
      <c r="Y3" s="3"/>
      <c r="Z3" s="3"/>
      <c r="AA3" s="3"/>
      <c r="AB3" s="3"/>
      <c r="AC3" s="3"/>
    </row>
    <row r="4" spans="1:29" ht="15.75" customHeight="1" x14ac:dyDescent="0.25">
      <c r="A4" s="57" t="s">
        <v>64</v>
      </c>
      <c r="B4" s="58" t="s">
        <v>147</v>
      </c>
      <c r="C4" s="58" t="s">
        <v>148</v>
      </c>
      <c r="D4" s="58" t="s">
        <v>104</v>
      </c>
      <c r="E4" s="58" t="s">
        <v>89</v>
      </c>
      <c r="F4" s="58"/>
      <c r="G4" s="58"/>
      <c r="H4" s="58" t="s">
        <v>136</v>
      </c>
      <c r="I4" s="58" t="s">
        <v>149</v>
      </c>
      <c r="J4" s="58" t="s">
        <v>95</v>
      </c>
      <c r="K4" s="58" t="s">
        <v>150</v>
      </c>
      <c r="L4" s="58" t="s">
        <v>102</v>
      </c>
      <c r="M4" s="58" t="s">
        <v>99</v>
      </c>
      <c r="N4" s="58" t="s">
        <v>151</v>
      </c>
      <c r="O4" s="58"/>
      <c r="P4" s="58"/>
    </row>
    <row r="5" spans="1:29" ht="15.75" customHeight="1" x14ac:dyDescent="0.25">
      <c r="A5" s="59">
        <v>1</v>
      </c>
      <c r="B5" s="60" t="s">
        <v>152</v>
      </c>
      <c r="C5" s="60">
        <v>30</v>
      </c>
      <c r="D5" s="21">
        <v>30</v>
      </c>
      <c r="E5" s="21">
        <v>40</v>
      </c>
      <c r="F5" s="21"/>
      <c r="G5" s="21"/>
      <c r="H5" s="21">
        <v>20</v>
      </c>
      <c r="I5" s="21">
        <v>40</v>
      </c>
      <c r="J5" s="21" t="s">
        <v>34</v>
      </c>
      <c r="K5" s="53">
        <v>20</v>
      </c>
      <c r="L5" s="53"/>
      <c r="M5" s="61">
        <v>10</v>
      </c>
      <c r="N5" s="21">
        <v>30</v>
      </c>
      <c r="O5" s="21"/>
      <c r="P5" s="21"/>
    </row>
    <row r="6" spans="1:29" ht="15.75" customHeight="1" x14ac:dyDescent="0.25">
      <c r="A6" s="59">
        <v>3</v>
      </c>
      <c r="B6" s="60" t="s">
        <v>37</v>
      </c>
      <c r="C6" s="60">
        <v>5</v>
      </c>
      <c r="D6" s="21">
        <v>5</v>
      </c>
      <c r="E6" s="21">
        <v>5</v>
      </c>
      <c r="F6" s="21"/>
      <c r="G6" s="21"/>
      <c r="H6" s="21">
        <v>2</v>
      </c>
      <c r="I6" s="21">
        <v>5</v>
      </c>
      <c r="J6" s="21" t="s">
        <v>34</v>
      </c>
      <c r="K6" s="53">
        <v>5</v>
      </c>
      <c r="L6" s="53"/>
      <c r="M6" s="61">
        <v>2</v>
      </c>
      <c r="N6" s="21">
        <v>5</v>
      </c>
      <c r="O6" s="21"/>
      <c r="P6" s="21"/>
    </row>
    <row r="7" spans="1:29" ht="15.75" customHeight="1" x14ac:dyDescent="0.25">
      <c r="A7" s="59">
        <v>4</v>
      </c>
      <c r="B7" s="62" t="s">
        <v>153</v>
      </c>
      <c r="C7" s="60">
        <v>50</v>
      </c>
      <c r="D7" s="21">
        <v>50</v>
      </c>
      <c r="E7" s="21">
        <v>50</v>
      </c>
      <c r="F7" s="21"/>
      <c r="G7" s="21"/>
      <c r="H7" s="21">
        <v>30</v>
      </c>
      <c r="I7" s="21">
        <v>50</v>
      </c>
      <c r="J7" s="21" t="s">
        <v>34</v>
      </c>
      <c r="K7" s="53">
        <v>100</v>
      </c>
      <c r="L7" s="53"/>
      <c r="M7" s="61">
        <v>63</v>
      </c>
      <c r="N7" s="21">
        <v>100</v>
      </c>
      <c r="O7" s="21"/>
      <c r="P7" s="21"/>
    </row>
    <row r="8" spans="1:29" ht="15.75" customHeight="1" x14ac:dyDescent="0.25">
      <c r="A8" s="59">
        <v>5</v>
      </c>
      <c r="B8" s="60" t="s">
        <v>154</v>
      </c>
      <c r="C8" s="60">
        <v>20</v>
      </c>
      <c r="D8" s="21">
        <v>20</v>
      </c>
      <c r="E8" s="21">
        <v>40</v>
      </c>
      <c r="F8" s="21"/>
      <c r="G8" s="21"/>
      <c r="H8" s="21">
        <v>5</v>
      </c>
      <c r="I8" s="21">
        <v>20</v>
      </c>
      <c r="J8" s="21" t="s">
        <v>34</v>
      </c>
      <c r="K8" s="53">
        <v>15</v>
      </c>
      <c r="L8" s="53"/>
      <c r="M8" s="61" t="s">
        <v>34</v>
      </c>
      <c r="N8" s="21" t="s">
        <v>34</v>
      </c>
      <c r="O8" s="21"/>
      <c r="P8" s="21"/>
    </row>
    <row r="9" spans="1:29" ht="15.75" customHeight="1" x14ac:dyDescent="0.25">
      <c r="A9" s="59">
        <v>6</v>
      </c>
      <c r="B9" s="60" t="s">
        <v>155</v>
      </c>
      <c r="C9" s="60">
        <v>5</v>
      </c>
      <c r="D9" s="21">
        <v>5</v>
      </c>
      <c r="E9" s="21">
        <v>5</v>
      </c>
      <c r="F9" s="21"/>
      <c r="G9" s="21"/>
      <c r="H9" s="21">
        <v>10</v>
      </c>
      <c r="I9" s="21">
        <v>5</v>
      </c>
      <c r="J9" s="21" t="s">
        <v>34</v>
      </c>
      <c r="K9" s="53">
        <v>10</v>
      </c>
      <c r="L9" s="53"/>
      <c r="M9" s="61">
        <v>1</v>
      </c>
      <c r="N9" s="21" t="s">
        <v>34</v>
      </c>
      <c r="O9" s="21"/>
      <c r="P9" s="21"/>
    </row>
    <row r="10" spans="1:29" ht="15.75" customHeight="1" x14ac:dyDescent="0.25">
      <c r="A10" s="59">
        <v>7</v>
      </c>
      <c r="B10" s="62" t="s">
        <v>156</v>
      </c>
      <c r="C10" s="60">
        <v>5</v>
      </c>
      <c r="D10" s="21">
        <v>5</v>
      </c>
      <c r="E10" s="21">
        <v>5</v>
      </c>
      <c r="F10" s="21"/>
      <c r="G10" s="21"/>
      <c r="H10" s="21" t="s">
        <v>34</v>
      </c>
      <c r="I10" s="21">
        <v>5</v>
      </c>
      <c r="J10" s="21">
        <v>5</v>
      </c>
      <c r="K10" s="53">
        <v>5</v>
      </c>
      <c r="L10" s="53"/>
      <c r="M10" s="61">
        <v>5</v>
      </c>
      <c r="N10" s="21" t="s">
        <v>34</v>
      </c>
      <c r="O10" s="21"/>
      <c r="P10" s="21"/>
    </row>
    <row r="11" spans="1:29" ht="15.75" customHeight="1" x14ac:dyDescent="0.25">
      <c r="A11" s="59">
        <v>8</v>
      </c>
      <c r="B11" s="60" t="s">
        <v>157</v>
      </c>
      <c r="C11" s="60">
        <v>5</v>
      </c>
      <c r="D11" s="21">
        <v>5</v>
      </c>
      <c r="E11" s="21">
        <v>5</v>
      </c>
      <c r="F11" s="21"/>
      <c r="G11" s="21"/>
      <c r="H11" s="21">
        <v>2</v>
      </c>
      <c r="I11" s="21">
        <v>5</v>
      </c>
      <c r="J11" s="21" t="s">
        <v>34</v>
      </c>
      <c r="K11" s="61" t="s">
        <v>34</v>
      </c>
      <c r="L11" s="53"/>
      <c r="M11" s="61">
        <v>5</v>
      </c>
      <c r="N11" s="21" t="s">
        <v>34</v>
      </c>
      <c r="O11" s="21"/>
      <c r="P11" s="21"/>
    </row>
    <row r="12" spans="1:29" ht="15.75" customHeight="1" x14ac:dyDescent="0.3">
      <c r="A12" s="59">
        <v>9</v>
      </c>
      <c r="B12" s="63" t="s">
        <v>158</v>
      </c>
      <c r="C12" s="64" t="s">
        <v>159</v>
      </c>
      <c r="D12" s="21"/>
      <c r="E12" s="21">
        <v>50</v>
      </c>
      <c r="F12" s="21"/>
      <c r="G12" s="21"/>
      <c r="H12" s="21" t="s">
        <v>34</v>
      </c>
      <c r="I12" s="53"/>
      <c r="J12" s="21" t="s">
        <v>34</v>
      </c>
      <c r="K12" s="53">
        <v>50</v>
      </c>
      <c r="L12" s="53"/>
      <c r="M12" s="61">
        <v>10</v>
      </c>
      <c r="N12" s="21">
        <v>50</v>
      </c>
      <c r="O12" s="21"/>
      <c r="P12" s="21"/>
    </row>
    <row r="13" spans="1:29" ht="15.75" customHeight="1" x14ac:dyDescent="0.3">
      <c r="A13" s="59">
        <v>10</v>
      </c>
      <c r="B13" s="65" t="s">
        <v>44</v>
      </c>
      <c r="C13" s="66" t="s">
        <v>160</v>
      </c>
      <c r="D13" s="21"/>
      <c r="E13" s="21"/>
      <c r="F13" s="21"/>
      <c r="G13" s="21"/>
      <c r="H13" s="21" t="s">
        <v>34</v>
      </c>
      <c r="I13" s="53"/>
      <c r="J13" s="21" t="s">
        <v>34</v>
      </c>
      <c r="K13" s="53">
        <v>60</v>
      </c>
      <c r="L13" s="53"/>
      <c r="M13" s="61">
        <v>80</v>
      </c>
      <c r="N13" s="21">
        <v>50</v>
      </c>
      <c r="O13" s="21"/>
      <c r="P13" s="21"/>
    </row>
    <row r="14" spans="1:29" ht="15.75" customHeight="1" x14ac:dyDescent="0.3">
      <c r="A14" s="59">
        <v>11</v>
      </c>
      <c r="B14" s="65" t="s">
        <v>161</v>
      </c>
      <c r="C14" s="65" t="s">
        <v>162</v>
      </c>
      <c r="D14" s="21"/>
      <c r="E14" s="21">
        <v>150</v>
      </c>
      <c r="F14" s="21"/>
      <c r="G14" s="21"/>
      <c r="H14" s="21">
        <v>1</v>
      </c>
      <c r="I14" s="53"/>
      <c r="J14" s="21" t="s">
        <v>34</v>
      </c>
      <c r="K14" s="53">
        <v>1</v>
      </c>
      <c r="L14" s="53"/>
      <c r="M14" s="61">
        <v>24</v>
      </c>
      <c r="N14" s="21" t="s">
        <v>34</v>
      </c>
      <c r="O14" s="21"/>
      <c r="P14" s="21"/>
    </row>
    <row r="15" spans="1:29" ht="15.75" customHeight="1" x14ac:dyDescent="0.3">
      <c r="A15" s="59">
        <v>12</v>
      </c>
      <c r="B15" s="65" t="s">
        <v>163</v>
      </c>
      <c r="C15" s="65">
        <v>10</v>
      </c>
      <c r="D15" s="21"/>
      <c r="E15" s="21"/>
      <c r="F15" s="21"/>
      <c r="G15" s="21"/>
      <c r="H15" s="21" t="s">
        <v>34</v>
      </c>
      <c r="I15" s="53"/>
      <c r="J15" s="21">
        <v>10</v>
      </c>
      <c r="K15" s="61" t="s">
        <v>34</v>
      </c>
      <c r="L15" s="53"/>
      <c r="M15" s="61" t="s">
        <v>34</v>
      </c>
      <c r="N15" s="21" t="s">
        <v>34</v>
      </c>
      <c r="O15" s="21"/>
      <c r="P15" s="21"/>
    </row>
    <row r="16" spans="1:29" ht="15.75" customHeight="1" x14ac:dyDescent="0.3">
      <c r="A16" s="67">
        <v>13</v>
      </c>
      <c r="B16" s="68" t="s">
        <v>164</v>
      </c>
      <c r="C16" s="69" t="s">
        <v>165</v>
      </c>
      <c r="D16" s="21"/>
      <c r="E16" s="21">
        <v>150</v>
      </c>
      <c r="F16" s="21"/>
      <c r="G16" s="21"/>
      <c r="H16" s="21" t="s">
        <v>34</v>
      </c>
      <c r="I16" s="53"/>
      <c r="J16" s="21" t="s">
        <v>34</v>
      </c>
      <c r="K16" s="61" t="s">
        <v>34</v>
      </c>
      <c r="L16" s="53"/>
      <c r="M16" s="61" t="s">
        <v>34</v>
      </c>
      <c r="N16" s="21" t="s">
        <v>34</v>
      </c>
      <c r="O16" s="21"/>
      <c r="P16" s="21"/>
    </row>
    <row r="17" spans="1:29" ht="15.75" customHeight="1" x14ac:dyDescent="0.3">
      <c r="A17" s="67">
        <v>14</v>
      </c>
      <c r="B17" s="68" t="s">
        <v>166</v>
      </c>
      <c r="C17" s="69" t="s">
        <v>167</v>
      </c>
      <c r="D17" s="21"/>
      <c r="E17" s="21"/>
      <c r="F17" s="53"/>
      <c r="G17" s="53"/>
      <c r="H17" s="53"/>
      <c r="I17" s="53"/>
      <c r="J17" s="53"/>
      <c r="K17" s="53"/>
      <c r="L17" s="53"/>
      <c r="M17" s="53"/>
      <c r="N17" s="21" t="s">
        <v>34</v>
      </c>
      <c r="O17" s="21"/>
      <c r="P17" s="21"/>
    </row>
    <row r="18" spans="1:29" ht="15.75" customHeight="1" x14ac:dyDescent="0.3">
      <c r="A18" s="67">
        <v>15</v>
      </c>
      <c r="B18" s="68" t="s">
        <v>168</v>
      </c>
      <c r="C18" s="69" t="s">
        <v>169</v>
      </c>
      <c r="D18" s="21"/>
      <c r="E18" s="21"/>
      <c r="F18" s="53"/>
      <c r="G18" s="53"/>
      <c r="H18" s="53"/>
      <c r="I18" s="53"/>
      <c r="J18" s="53"/>
      <c r="K18" s="53"/>
      <c r="L18" s="53"/>
      <c r="M18" s="53"/>
      <c r="N18" s="21">
        <v>80</v>
      </c>
      <c r="O18" s="21"/>
      <c r="P18" s="21"/>
    </row>
    <row r="19" spans="1:29" ht="15.75" customHeight="1" x14ac:dyDescent="0.3">
      <c r="A19" s="67">
        <v>16</v>
      </c>
      <c r="B19" s="68" t="s">
        <v>170</v>
      </c>
      <c r="C19" s="69" t="s">
        <v>169</v>
      </c>
      <c r="D19" s="21"/>
      <c r="E19" s="21"/>
      <c r="F19" s="53"/>
      <c r="G19" s="53"/>
      <c r="H19" s="53"/>
      <c r="I19" s="53"/>
      <c r="J19" s="53"/>
      <c r="K19" s="53"/>
      <c r="L19" s="53"/>
      <c r="M19" s="53"/>
      <c r="N19" s="21">
        <v>80</v>
      </c>
      <c r="O19" s="21"/>
      <c r="P19" s="21"/>
    </row>
    <row r="20" spans="1:29" ht="15.75" customHeight="1" x14ac:dyDescent="0.3">
      <c r="A20" s="67">
        <v>17</v>
      </c>
      <c r="B20" s="68" t="s">
        <v>171</v>
      </c>
      <c r="C20" s="69" t="s">
        <v>172</v>
      </c>
      <c r="D20" s="21"/>
      <c r="E20" s="21"/>
      <c r="F20" s="53"/>
      <c r="G20" s="53"/>
      <c r="H20" s="53"/>
      <c r="I20" s="53"/>
      <c r="J20" s="53"/>
      <c r="K20" s="53"/>
      <c r="L20" s="53"/>
      <c r="M20" s="53"/>
      <c r="N20" s="21">
        <v>10</v>
      </c>
      <c r="O20" s="21"/>
      <c r="P20" s="21"/>
    </row>
    <row r="21" spans="1:29" ht="15.75" customHeight="1" x14ac:dyDescent="0.3">
      <c r="A21" s="67">
        <v>18</v>
      </c>
      <c r="B21" s="68" t="s">
        <v>173</v>
      </c>
      <c r="C21" s="69" t="s">
        <v>169</v>
      </c>
      <c r="D21" s="21"/>
      <c r="E21" s="21"/>
      <c r="F21" s="53"/>
      <c r="G21" s="53"/>
      <c r="H21" s="53"/>
      <c r="I21" s="53"/>
      <c r="J21" s="53"/>
      <c r="K21" s="53"/>
      <c r="L21" s="53"/>
      <c r="M21" s="53"/>
      <c r="N21" s="21">
        <v>80</v>
      </c>
      <c r="O21" s="21"/>
      <c r="P21" s="21"/>
    </row>
    <row r="22" spans="1:29" ht="15.75" customHeight="1" x14ac:dyDescent="0.3">
      <c r="A22" s="67">
        <v>19</v>
      </c>
      <c r="B22" s="68" t="s">
        <v>174</v>
      </c>
      <c r="C22" s="69" t="s">
        <v>169</v>
      </c>
      <c r="D22" s="21"/>
      <c r="E22" s="21"/>
      <c r="F22" s="53"/>
      <c r="G22" s="53"/>
      <c r="H22" s="53"/>
      <c r="I22" s="53"/>
      <c r="J22" s="53"/>
      <c r="K22" s="53"/>
      <c r="L22" s="53"/>
      <c r="M22" s="53"/>
      <c r="N22" s="21">
        <v>80</v>
      </c>
      <c r="O22" s="21"/>
      <c r="P22" s="21"/>
    </row>
    <row r="23" spans="1:29" ht="15.75" customHeight="1" x14ac:dyDescent="0.3">
      <c r="A23" s="70"/>
      <c r="B23" s="71"/>
      <c r="C23" s="72"/>
      <c r="D23" s="34"/>
      <c r="E23" s="34"/>
      <c r="N23" s="34"/>
      <c r="O23" s="34"/>
      <c r="P23" s="34"/>
    </row>
    <row r="24" spans="1:29" ht="15.75" customHeight="1" x14ac:dyDescent="0.3">
      <c r="A24" s="70"/>
      <c r="B24" s="71"/>
      <c r="C24" s="72"/>
      <c r="D24" s="34"/>
      <c r="E24" s="34"/>
      <c r="N24" s="34"/>
      <c r="O24" s="34"/>
      <c r="P24" s="34"/>
    </row>
    <row r="25" spans="1:29" ht="15.75" customHeight="1" x14ac:dyDescent="0.25">
      <c r="D25" s="34"/>
      <c r="E25" s="34"/>
      <c r="N25" s="34"/>
      <c r="O25" s="34"/>
      <c r="P25" s="34"/>
    </row>
    <row r="26" spans="1:29" ht="15.75" customHeight="1" x14ac:dyDescent="0.4">
      <c r="A26" s="246" t="s">
        <v>175</v>
      </c>
      <c r="B26" s="247"/>
      <c r="C26" s="247"/>
      <c r="D26" s="247"/>
      <c r="E26" s="247"/>
      <c r="F26" s="247"/>
      <c r="G26" s="247"/>
      <c r="H26" s="247"/>
      <c r="I26" s="247"/>
      <c r="J26" s="247"/>
      <c r="K26" s="247"/>
      <c r="L26" s="247"/>
      <c r="M26" s="247"/>
      <c r="N26" s="247"/>
      <c r="O26" s="247"/>
      <c r="P26" s="248"/>
      <c r="Q26" s="3"/>
      <c r="R26" s="3"/>
      <c r="S26" s="3"/>
      <c r="T26" s="3"/>
      <c r="U26" s="3"/>
      <c r="V26" s="3"/>
      <c r="W26" s="3"/>
      <c r="X26" s="3"/>
      <c r="Y26" s="3"/>
      <c r="Z26" s="3"/>
      <c r="AA26" s="3"/>
      <c r="AB26" s="3"/>
      <c r="AC26" s="3"/>
    </row>
    <row r="27" spans="1:29" ht="15.75" customHeight="1" x14ac:dyDescent="0.25">
      <c r="A27" s="30"/>
      <c r="B27" s="30"/>
      <c r="C27" s="30"/>
      <c r="D27" s="30"/>
      <c r="E27" s="30"/>
      <c r="F27" s="30"/>
      <c r="G27" s="30"/>
      <c r="H27" s="30"/>
      <c r="I27" s="30"/>
      <c r="J27" s="30"/>
      <c r="K27" s="30"/>
      <c r="L27" s="30"/>
      <c r="M27" s="30"/>
      <c r="N27" s="30"/>
      <c r="O27" s="30"/>
      <c r="P27" s="30"/>
      <c r="Q27" s="3"/>
      <c r="R27" s="3"/>
      <c r="S27" s="3"/>
      <c r="T27" s="3"/>
      <c r="U27" s="3"/>
      <c r="V27" s="3"/>
      <c r="W27" s="3"/>
      <c r="X27" s="3"/>
      <c r="Y27" s="3"/>
      <c r="Z27" s="3"/>
      <c r="AA27" s="3"/>
      <c r="AB27" s="3"/>
      <c r="AC27" s="3"/>
    </row>
    <row r="28" spans="1:29" ht="15.75" customHeight="1" x14ac:dyDescent="0.25">
      <c r="A28" s="57" t="s">
        <v>64</v>
      </c>
      <c r="B28" s="57" t="s">
        <v>147</v>
      </c>
      <c r="C28" s="57" t="s">
        <v>148</v>
      </c>
      <c r="D28" s="57" t="s">
        <v>104</v>
      </c>
      <c r="E28" s="57" t="s">
        <v>89</v>
      </c>
      <c r="F28" s="57"/>
      <c r="G28" s="57"/>
      <c r="H28" s="57" t="s">
        <v>136</v>
      </c>
      <c r="I28" s="57" t="s">
        <v>149</v>
      </c>
      <c r="J28" s="57" t="s">
        <v>95</v>
      </c>
      <c r="K28" s="57" t="s">
        <v>150</v>
      </c>
      <c r="L28" s="57" t="s">
        <v>102</v>
      </c>
      <c r="M28" s="57" t="s">
        <v>99</v>
      </c>
      <c r="N28" s="57" t="s">
        <v>176</v>
      </c>
      <c r="O28" s="57" t="s">
        <v>151</v>
      </c>
      <c r="P28" s="57"/>
    </row>
    <row r="29" spans="1:29" ht="15.75" customHeight="1" x14ac:dyDescent="0.25">
      <c r="A29" s="67">
        <v>1</v>
      </c>
      <c r="B29" s="67" t="s">
        <v>152</v>
      </c>
      <c r="C29" s="67">
        <v>30</v>
      </c>
      <c r="D29" s="21">
        <v>30</v>
      </c>
      <c r="E29" s="21">
        <v>40</v>
      </c>
      <c r="F29" s="73"/>
      <c r="G29" s="21"/>
      <c r="H29" s="21">
        <v>20</v>
      </c>
      <c r="I29" s="21">
        <v>40</v>
      </c>
      <c r="J29" s="21">
        <v>10</v>
      </c>
      <c r="K29" s="53">
        <v>20</v>
      </c>
      <c r="L29" s="53"/>
      <c r="M29" s="61">
        <v>10</v>
      </c>
      <c r="N29" s="73">
        <v>20</v>
      </c>
      <c r="O29" s="21">
        <v>30</v>
      </c>
      <c r="P29" s="21"/>
    </row>
    <row r="30" spans="1:29" ht="15.75" customHeight="1" x14ac:dyDescent="0.25">
      <c r="A30" s="67">
        <v>3</v>
      </c>
      <c r="B30" s="67" t="s">
        <v>37</v>
      </c>
      <c r="C30" s="67">
        <v>5</v>
      </c>
      <c r="D30" s="21">
        <v>5</v>
      </c>
      <c r="E30" s="21">
        <v>5</v>
      </c>
      <c r="F30" s="73"/>
      <c r="G30" s="21"/>
      <c r="H30" s="21">
        <v>3</v>
      </c>
      <c r="I30" s="21">
        <v>5</v>
      </c>
      <c r="J30" s="21">
        <v>1</v>
      </c>
      <c r="K30" s="53">
        <v>5</v>
      </c>
      <c r="L30" s="53"/>
      <c r="M30" s="61">
        <v>2</v>
      </c>
      <c r="N30" s="73">
        <v>5</v>
      </c>
      <c r="O30" s="21">
        <v>5</v>
      </c>
      <c r="P30" s="21"/>
    </row>
    <row r="31" spans="1:29" ht="15.75" customHeight="1" x14ac:dyDescent="0.25">
      <c r="A31" s="67">
        <v>4</v>
      </c>
      <c r="B31" s="74" t="s">
        <v>153</v>
      </c>
      <c r="C31" s="67">
        <v>50</v>
      </c>
      <c r="D31" s="21">
        <v>50</v>
      </c>
      <c r="E31" s="21">
        <v>50</v>
      </c>
      <c r="F31" s="73"/>
      <c r="G31" s="21"/>
      <c r="H31" s="21">
        <v>30</v>
      </c>
      <c r="I31" s="21">
        <v>50</v>
      </c>
      <c r="J31" s="21">
        <v>20</v>
      </c>
      <c r="K31" s="53">
        <v>100</v>
      </c>
      <c r="L31" s="53"/>
      <c r="M31" s="61">
        <v>63</v>
      </c>
      <c r="N31" s="73">
        <v>15</v>
      </c>
      <c r="O31" s="21">
        <v>100</v>
      </c>
      <c r="P31" s="21"/>
    </row>
    <row r="32" spans="1:29" ht="15.75" customHeight="1" x14ac:dyDescent="0.25">
      <c r="A32" s="67">
        <v>5</v>
      </c>
      <c r="B32" s="67" t="s">
        <v>154</v>
      </c>
      <c r="C32" s="67">
        <v>20</v>
      </c>
      <c r="D32" s="21">
        <v>20</v>
      </c>
      <c r="E32" s="21">
        <v>20</v>
      </c>
      <c r="F32" s="73"/>
      <c r="G32" s="21"/>
      <c r="H32" s="21">
        <v>5</v>
      </c>
      <c r="I32" s="21">
        <v>20</v>
      </c>
      <c r="J32" s="21" t="s">
        <v>34</v>
      </c>
      <c r="K32" s="53">
        <v>15</v>
      </c>
      <c r="L32" s="53"/>
      <c r="M32" s="61" t="s">
        <v>34</v>
      </c>
      <c r="N32" s="73">
        <v>3</v>
      </c>
      <c r="O32" s="21" t="s">
        <v>34</v>
      </c>
      <c r="P32" s="21"/>
    </row>
    <row r="33" spans="1:29" ht="15.75" customHeight="1" x14ac:dyDescent="0.25">
      <c r="A33" s="67">
        <v>6</v>
      </c>
      <c r="B33" s="67" t="s">
        <v>155</v>
      </c>
      <c r="C33" s="67">
        <v>5</v>
      </c>
      <c r="D33" s="21">
        <v>5</v>
      </c>
      <c r="E33" s="21">
        <v>5</v>
      </c>
      <c r="F33" s="73"/>
      <c r="G33" s="21"/>
      <c r="H33" s="21">
        <v>10</v>
      </c>
      <c r="I33" s="21">
        <v>5</v>
      </c>
      <c r="J33" s="21" t="s">
        <v>34</v>
      </c>
      <c r="K33" s="53">
        <v>10</v>
      </c>
      <c r="L33" s="53"/>
      <c r="M33" s="61">
        <v>1</v>
      </c>
      <c r="N33" s="73">
        <v>3</v>
      </c>
      <c r="O33" s="21" t="s">
        <v>34</v>
      </c>
      <c r="P33" s="21"/>
    </row>
    <row r="34" spans="1:29" ht="15.75" customHeight="1" x14ac:dyDescent="0.25">
      <c r="A34" s="67">
        <v>7</v>
      </c>
      <c r="B34" s="74" t="s">
        <v>156</v>
      </c>
      <c r="C34" s="67">
        <v>5</v>
      </c>
      <c r="D34" s="21">
        <v>5</v>
      </c>
      <c r="E34" s="21">
        <v>5</v>
      </c>
      <c r="F34" s="73"/>
      <c r="G34" s="21"/>
      <c r="H34" s="21" t="s">
        <v>34</v>
      </c>
      <c r="I34" s="21">
        <v>5</v>
      </c>
      <c r="J34" s="21">
        <v>5</v>
      </c>
      <c r="K34" s="53">
        <v>5</v>
      </c>
      <c r="L34" s="53"/>
      <c r="M34" s="61">
        <v>5</v>
      </c>
      <c r="N34" s="73">
        <v>5</v>
      </c>
      <c r="O34" s="21" t="s">
        <v>34</v>
      </c>
      <c r="P34" s="21"/>
    </row>
    <row r="35" spans="1:29" ht="15.75" customHeight="1" x14ac:dyDescent="0.25">
      <c r="A35" s="67">
        <v>8</v>
      </c>
      <c r="B35" s="67" t="s">
        <v>157</v>
      </c>
      <c r="C35" s="67">
        <v>5</v>
      </c>
      <c r="D35" s="21">
        <v>5</v>
      </c>
      <c r="E35" s="21">
        <v>5</v>
      </c>
      <c r="F35" s="73"/>
      <c r="G35" s="21"/>
      <c r="H35" s="21">
        <v>2</v>
      </c>
      <c r="I35" s="21">
        <v>5</v>
      </c>
      <c r="J35" s="21" t="s">
        <v>34</v>
      </c>
      <c r="K35" s="61" t="s">
        <v>34</v>
      </c>
      <c r="L35" s="53"/>
      <c r="M35" s="61">
        <v>5</v>
      </c>
      <c r="N35" s="73">
        <v>3</v>
      </c>
      <c r="O35" s="21" t="s">
        <v>34</v>
      </c>
      <c r="P35" s="21"/>
    </row>
    <row r="36" spans="1:29" ht="15.75" customHeight="1" x14ac:dyDescent="0.3">
      <c r="A36" s="67">
        <v>9</v>
      </c>
      <c r="B36" s="63" t="s">
        <v>158</v>
      </c>
      <c r="C36" s="63" t="s">
        <v>159</v>
      </c>
      <c r="D36" s="21"/>
      <c r="E36" s="21">
        <v>50</v>
      </c>
      <c r="F36" s="73"/>
      <c r="G36" s="21"/>
      <c r="H36" s="21" t="s">
        <v>34</v>
      </c>
      <c r="I36" s="53"/>
      <c r="J36" s="21" t="s">
        <v>34</v>
      </c>
      <c r="K36" s="53">
        <v>50</v>
      </c>
      <c r="L36" s="53"/>
      <c r="M36" s="61">
        <v>10</v>
      </c>
      <c r="N36" s="73">
        <v>30</v>
      </c>
      <c r="O36" s="21">
        <v>50</v>
      </c>
      <c r="P36" s="21"/>
    </row>
    <row r="37" spans="1:29" ht="15.75" customHeight="1" x14ac:dyDescent="0.3">
      <c r="A37" s="67">
        <v>10</v>
      </c>
      <c r="B37" s="63" t="s">
        <v>44</v>
      </c>
      <c r="C37" s="63" t="s">
        <v>160</v>
      </c>
      <c r="D37" s="21"/>
      <c r="E37" s="21"/>
      <c r="F37" s="73"/>
      <c r="G37" s="21"/>
      <c r="H37" s="21" t="s">
        <v>34</v>
      </c>
      <c r="I37" s="53"/>
      <c r="J37" s="21" t="s">
        <v>34</v>
      </c>
      <c r="K37" s="53">
        <v>60</v>
      </c>
      <c r="L37" s="53"/>
      <c r="M37" s="61">
        <v>40</v>
      </c>
      <c r="N37" s="73">
        <v>15</v>
      </c>
      <c r="O37" s="21">
        <v>50</v>
      </c>
      <c r="P37" s="21"/>
    </row>
    <row r="38" spans="1:29" ht="15.75" customHeight="1" x14ac:dyDescent="0.3">
      <c r="A38" s="67">
        <v>11</v>
      </c>
      <c r="B38" s="63" t="s">
        <v>161</v>
      </c>
      <c r="C38" s="63" t="s">
        <v>162</v>
      </c>
      <c r="D38" s="21"/>
      <c r="E38" s="21">
        <v>120</v>
      </c>
      <c r="F38" s="73"/>
      <c r="G38" s="21"/>
      <c r="H38" s="21">
        <v>1</v>
      </c>
      <c r="I38" s="53"/>
      <c r="J38" s="21" t="s">
        <v>34</v>
      </c>
      <c r="K38" s="53">
        <v>1</v>
      </c>
      <c r="L38" s="53"/>
      <c r="M38" s="61">
        <v>24</v>
      </c>
      <c r="N38" s="73">
        <v>100</v>
      </c>
      <c r="O38" s="21" t="s">
        <v>34</v>
      </c>
      <c r="P38" s="21"/>
    </row>
    <row r="39" spans="1:29" ht="15.75" customHeight="1" x14ac:dyDescent="0.3">
      <c r="A39" s="67">
        <v>12</v>
      </c>
      <c r="B39" s="63" t="s">
        <v>163</v>
      </c>
      <c r="C39" s="63">
        <v>10</v>
      </c>
      <c r="D39" s="21"/>
      <c r="E39" s="21"/>
      <c r="F39" s="73"/>
      <c r="G39" s="21"/>
      <c r="H39" s="21" t="s">
        <v>34</v>
      </c>
      <c r="I39" s="53"/>
      <c r="J39" s="21">
        <v>5</v>
      </c>
      <c r="K39" s="61" t="s">
        <v>34</v>
      </c>
      <c r="L39" s="53"/>
      <c r="M39" s="61" t="s">
        <v>34</v>
      </c>
      <c r="N39" s="73">
        <v>5</v>
      </c>
      <c r="O39" s="21" t="s">
        <v>34</v>
      </c>
      <c r="P39" s="21"/>
    </row>
    <row r="40" spans="1:29" ht="15.75" customHeight="1" x14ac:dyDescent="0.3">
      <c r="A40" s="67">
        <v>13</v>
      </c>
      <c r="B40" s="68" t="s">
        <v>164</v>
      </c>
      <c r="C40" s="69" t="s">
        <v>165</v>
      </c>
      <c r="D40" s="21"/>
      <c r="E40" s="21">
        <v>120</v>
      </c>
      <c r="F40" s="73"/>
      <c r="G40" s="21"/>
      <c r="H40" s="21" t="s">
        <v>34</v>
      </c>
      <c r="I40" s="53"/>
      <c r="J40" s="21" t="s">
        <v>34</v>
      </c>
      <c r="K40" s="53">
        <v>1</v>
      </c>
      <c r="L40" s="53"/>
      <c r="M40" s="61" t="s">
        <v>34</v>
      </c>
      <c r="N40" s="73">
        <v>60</v>
      </c>
      <c r="O40" s="21" t="s">
        <v>34</v>
      </c>
      <c r="P40" s="21"/>
    </row>
    <row r="41" spans="1:29" ht="15.75" customHeight="1" x14ac:dyDescent="0.3">
      <c r="A41" s="67">
        <v>14</v>
      </c>
      <c r="B41" s="68" t="s">
        <v>166</v>
      </c>
      <c r="C41" s="69" t="s">
        <v>177</v>
      </c>
      <c r="D41" s="21"/>
      <c r="E41" s="21"/>
      <c r="F41" s="75"/>
      <c r="G41" s="53"/>
      <c r="H41" s="53"/>
      <c r="I41" s="53"/>
      <c r="J41" s="53"/>
      <c r="K41" s="53"/>
      <c r="L41" s="53"/>
      <c r="M41" s="53"/>
      <c r="N41" s="21"/>
      <c r="O41" s="21" t="s">
        <v>34</v>
      </c>
      <c r="P41" s="21"/>
    </row>
    <row r="42" spans="1:29" ht="15.75" customHeight="1" x14ac:dyDescent="0.3">
      <c r="A42" s="67">
        <v>15</v>
      </c>
      <c r="B42" s="68" t="s">
        <v>168</v>
      </c>
      <c r="C42" s="69" t="s">
        <v>169</v>
      </c>
      <c r="D42" s="21"/>
      <c r="E42" s="21"/>
      <c r="F42" s="75"/>
      <c r="G42" s="53"/>
      <c r="H42" s="53"/>
      <c r="I42" s="53"/>
      <c r="J42" s="53"/>
      <c r="K42" s="53"/>
      <c r="L42" s="53"/>
      <c r="M42" s="53"/>
      <c r="N42" s="21"/>
      <c r="O42" s="21">
        <v>80</v>
      </c>
      <c r="P42" s="21"/>
    </row>
    <row r="43" spans="1:29" ht="15.75" customHeight="1" x14ac:dyDescent="0.3">
      <c r="A43" s="67">
        <v>16</v>
      </c>
      <c r="B43" s="68" t="s">
        <v>170</v>
      </c>
      <c r="C43" s="69" t="s">
        <v>169</v>
      </c>
      <c r="D43" s="21"/>
      <c r="E43" s="21"/>
      <c r="F43" s="75"/>
      <c r="G43" s="53"/>
      <c r="H43" s="53"/>
      <c r="I43" s="53"/>
      <c r="J43" s="53"/>
      <c r="K43" s="53"/>
      <c r="L43" s="53"/>
      <c r="M43" s="53"/>
      <c r="N43" s="21"/>
      <c r="O43" s="21">
        <v>80</v>
      </c>
      <c r="P43" s="21"/>
    </row>
    <row r="44" spans="1:29" ht="15.75" customHeight="1" x14ac:dyDescent="0.3">
      <c r="A44" s="67">
        <v>17</v>
      </c>
      <c r="B44" s="68" t="s">
        <v>171</v>
      </c>
      <c r="C44" s="69" t="s">
        <v>172</v>
      </c>
      <c r="D44" s="21"/>
      <c r="E44" s="21"/>
      <c r="F44" s="75"/>
      <c r="G44" s="53"/>
      <c r="H44" s="53"/>
      <c r="I44" s="53"/>
      <c r="J44" s="53"/>
      <c r="K44" s="53"/>
      <c r="L44" s="53"/>
      <c r="M44" s="53"/>
      <c r="N44" s="21"/>
      <c r="O44" s="21">
        <v>10</v>
      </c>
      <c r="P44" s="21"/>
    </row>
    <row r="45" spans="1:29" ht="15.75" customHeight="1" x14ac:dyDescent="0.3">
      <c r="A45" s="67">
        <v>18</v>
      </c>
      <c r="B45" s="68" t="s">
        <v>173</v>
      </c>
      <c r="C45" s="69" t="s">
        <v>169</v>
      </c>
      <c r="D45" s="21"/>
      <c r="E45" s="21"/>
      <c r="F45" s="75"/>
      <c r="G45" s="53"/>
      <c r="H45" s="53"/>
      <c r="I45" s="53"/>
      <c r="J45" s="53"/>
      <c r="K45" s="53"/>
      <c r="L45" s="53"/>
      <c r="M45" s="53"/>
      <c r="N45" s="21"/>
      <c r="O45" s="21">
        <v>80</v>
      </c>
      <c r="P45" s="21"/>
    </row>
    <row r="46" spans="1:29" ht="15.75" customHeight="1" x14ac:dyDescent="0.3">
      <c r="A46" s="67">
        <v>19</v>
      </c>
      <c r="B46" s="68" t="s">
        <v>174</v>
      </c>
      <c r="C46" s="69" t="s">
        <v>169</v>
      </c>
      <c r="D46" s="21"/>
      <c r="E46" s="21"/>
      <c r="F46" s="75"/>
      <c r="G46" s="53"/>
      <c r="H46" s="53"/>
      <c r="I46" s="53"/>
      <c r="J46" s="53"/>
      <c r="K46" s="53"/>
      <c r="L46" s="53"/>
      <c r="M46" s="53"/>
      <c r="N46" s="21"/>
      <c r="O46" s="21">
        <v>80</v>
      </c>
      <c r="P46" s="21"/>
    </row>
    <row r="47" spans="1:29" ht="15.75" customHeight="1" x14ac:dyDescent="0.25">
      <c r="D47" s="34"/>
      <c r="E47" s="34"/>
      <c r="N47" s="34"/>
      <c r="O47" s="34"/>
      <c r="P47" s="34"/>
    </row>
    <row r="48" spans="1:29" ht="15.75" customHeight="1" x14ac:dyDescent="0.4">
      <c r="A48" s="246" t="s">
        <v>178</v>
      </c>
      <c r="B48" s="247"/>
      <c r="C48" s="247"/>
      <c r="D48" s="247"/>
      <c r="E48" s="247"/>
      <c r="F48" s="247"/>
      <c r="G48" s="247"/>
      <c r="H48" s="247"/>
      <c r="I48" s="247"/>
      <c r="J48" s="247"/>
      <c r="K48" s="247"/>
      <c r="L48" s="247"/>
      <c r="M48" s="247"/>
      <c r="N48" s="247"/>
      <c r="O48" s="247"/>
      <c r="P48" s="248"/>
      <c r="Q48" s="3"/>
      <c r="R48" s="3"/>
      <c r="S48" s="3"/>
      <c r="T48" s="3"/>
      <c r="U48" s="3"/>
      <c r="V48" s="3"/>
      <c r="W48" s="3"/>
      <c r="X48" s="3"/>
      <c r="Y48" s="3"/>
      <c r="Z48" s="3"/>
      <c r="AA48" s="3"/>
      <c r="AB48" s="3"/>
      <c r="AC48" s="3"/>
    </row>
    <row r="49" spans="1:29" ht="15.75" customHeight="1" x14ac:dyDescent="0.25">
      <c r="A49" s="30"/>
      <c r="B49" s="30"/>
      <c r="C49" s="30"/>
      <c r="D49" s="30"/>
      <c r="E49" s="30"/>
      <c r="F49" s="30"/>
      <c r="G49" s="30"/>
      <c r="H49" s="30"/>
      <c r="I49" s="30"/>
      <c r="J49" s="30"/>
      <c r="K49" s="30"/>
      <c r="L49" s="30"/>
      <c r="M49" s="30"/>
      <c r="N49" s="30"/>
      <c r="O49" s="30"/>
      <c r="P49" s="30"/>
      <c r="Q49" s="3"/>
      <c r="R49" s="3"/>
      <c r="S49" s="3"/>
      <c r="T49" s="3"/>
      <c r="U49" s="3"/>
      <c r="V49" s="3"/>
      <c r="W49" s="3"/>
      <c r="X49" s="3"/>
      <c r="Y49" s="3"/>
      <c r="Z49" s="3"/>
      <c r="AA49" s="3"/>
      <c r="AB49" s="3"/>
      <c r="AC49" s="3"/>
    </row>
    <row r="50" spans="1:29" ht="39.75" customHeight="1" x14ac:dyDescent="0.25">
      <c r="A50" s="57" t="s">
        <v>64</v>
      </c>
      <c r="B50" s="58" t="s">
        <v>147</v>
      </c>
      <c r="C50" s="58" t="s">
        <v>148</v>
      </c>
      <c r="D50" s="58" t="s">
        <v>104</v>
      </c>
      <c r="E50" s="58" t="s">
        <v>89</v>
      </c>
      <c r="F50" s="76" t="s">
        <v>179</v>
      </c>
      <c r="G50" s="58" t="s">
        <v>180</v>
      </c>
      <c r="H50" s="58" t="s">
        <v>129</v>
      </c>
      <c r="I50" s="58" t="s">
        <v>149</v>
      </c>
      <c r="J50" s="58" t="s">
        <v>95</v>
      </c>
      <c r="K50" s="58" t="s">
        <v>150</v>
      </c>
      <c r="L50" s="58" t="s">
        <v>102</v>
      </c>
      <c r="M50" s="58" t="s">
        <v>99</v>
      </c>
      <c r="N50" s="58" t="s">
        <v>136</v>
      </c>
      <c r="O50" s="57" t="s">
        <v>176</v>
      </c>
      <c r="P50" s="58" t="s">
        <v>151</v>
      </c>
    </row>
    <row r="51" spans="1:29" ht="15.75" customHeight="1" x14ac:dyDescent="0.25">
      <c r="A51" s="59">
        <v>1</v>
      </c>
      <c r="B51" s="60" t="s">
        <v>152</v>
      </c>
      <c r="C51" s="60">
        <v>30</v>
      </c>
      <c r="D51" s="21">
        <v>60</v>
      </c>
      <c r="E51" s="21">
        <v>40</v>
      </c>
      <c r="F51" s="21">
        <v>30</v>
      </c>
      <c r="G51" s="21">
        <v>20</v>
      </c>
      <c r="H51" s="21">
        <v>60</v>
      </c>
      <c r="I51" s="21">
        <v>40</v>
      </c>
      <c r="J51" s="21">
        <v>10</v>
      </c>
      <c r="K51" s="53">
        <v>20</v>
      </c>
      <c r="L51" s="53"/>
      <c r="M51" s="21">
        <v>10</v>
      </c>
      <c r="N51" s="73">
        <v>20</v>
      </c>
      <c r="O51" s="73">
        <v>20</v>
      </c>
      <c r="P51" s="21">
        <v>30</v>
      </c>
    </row>
    <row r="52" spans="1:29" ht="15.75" customHeight="1" x14ac:dyDescent="0.25">
      <c r="A52" s="59">
        <v>3</v>
      </c>
      <c r="B52" s="60" t="s">
        <v>37</v>
      </c>
      <c r="C52" s="60">
        <v>5</v>
      </c>
      <c r="D52" s="21">
        <v>5</v>
      </c>
      <c r="E52" s="21">
        <v>5</v>
      </c>
      <c r="F52" s="21">
        <v>3</v>
      </c>
      <c r="G52" s="77" t="s">
        <v>181</v>
      </c>
      <c r="H52" s="21">
        <v>5</v>
      </c>
      <c r="I52" s="45">
        <v>5</v>
      </c>
      <c r="J52" s="21">
        <v>1</v>
      </c>
      <c r="K52" s="53">
        <v>5</v>
      </c>
      <c r="L52" s="53"/>
      <c r="M52" s="21">
        <v>2</v>
      </c>
      <c r="N52" s="73">
        <v>3</v>
      </c>
      <c r="O52" s="73">
        <v>5</v>
      </c>
      <c r="P52" s="21">
        <v>5</v>
      </c>
    </row>
    <row r="53" spans="1:29" ht="15.75" customHeight="1" x14ac:dyDescent="0.25">
      <c r="A53" s="59">
        <v>4</v>
      </c>
      <c r="B53" s="62" t="s">
        <v>182</v>
      </c>
      <c r="C53" s="60">
        <v>50</v>
      </c>
      <c r="D53" s="21">
        <v>80</v>
      </c>
      <c r="E53" s="21">
        <v>50</v>
      </c>
      <c r="F53" s="21">
        <v>50</v>
      </c>
      <c r="G53" s="21" t="s">
        <v>183</v>
      </c>
      <c r="H53" s="21">
        <v>100</v>
      </c>
      <c r="I53" s="45">
        <v>50</v>
      </c>
      <c r="J53" s="21">
        <v>20</v>
      </c>
      <c r="K53" s="53">
        <v>100</v>
      </c>
      <c r="L53" s="53"/>
      <c r="M53" s="21">
        <v>63</v>
      </c>
      <c r="N53" s="73">
        <v>20</v>
      </c>
      <c r="O53" s="73">
        <v>15</v>
      </c>
      <c r="P53" s="21">
        <v>100</v>
      </c>
    </row>
    <row r="54" spans="1:29" ht="15.75" customHeight="1" x14ac:dyDescent="0.25">
      <c r="A54" s="67">
        <v>5</v>
      </c>
      <c r="B54" s="67" t="s">
        <v>154</v>
      </c>
      <c r="C54" s="67">
        <v>20</v>
      </c>
      <c r="D54" s="21">
        <v>75</v>
      </c>
      <c r="E54" s="21">
        <v>20</v>
      </c>
      <c r="F54" s="21">
        <v>20</v>
      </c>
      <c r="G54" s="21" t="s">
        <v>184</v>
      </c>
      <c r="H54" s="21">
        <v>80</v>
      </c>
      <c r="I54" s="21">
        <v>20</v>
      </c>
      <c r="J54" s="21" t="s">
        <v>34</v>
      </c>
      <c r="K54" s="53">
        <v>15</v>
      </c>
      <c r="L54" s="53"/>
      <c r="M54" s="21" t="s">
        <v>34</v>
      </c>
      <c r="N54" s="73">
        <v>5</v>
      </c>
      <c r="O54" s="73">
        <v>3</v>
      </c>
      <c r="P54" s="21" t="s">
        <v>34</v>
      </c>
    </row>
    <row r="55" spans="1:29" ht="15.75" customHeight="1" x14ac:dyDescent="0.25">
      <c r="A55" s="67">
        <v>6</v>
      </c>
      <c r="B55" s="67" t="s">
        <v>155</v>
      </c>
      <c r="C55" s="67">
        <v>5</v>
      </c>
      <c r="D55" s="21" t="s">
        <v>185</v>
      </c>
      <c r="E55" s="21">
        <v>5</v>
      </c>
      <c r="F55" s="21">
        <v>3</v>
      </c>
      <c r="G55" s="21" t="s">
        <v>186</v>
      </c>
      <c r="H55" s="21">
        <v>10</v>
      </c>
      <c r="I55" s="21">
        <v>5</v>
      </c>
      <c r="J55" s="21" t="s">
        <v>34</v>
      </c>
      <c r="K55" s="53">
        <v>10</v>
      </c>
      <c r="L55" s="53"/>
      <c r="M55" s="21">
        <v>1</v>
      </c>
      <c r="N55" s="73">
        <v>2</v>
      </c>
      <c r="O55" s="73">
        <v>3</v>
      </c>
      <c r="P55" s="21" t="s">
        <v>34</v>
      </c>
    </row>
    <row r="56" spans="1:29" ht="15.75" customHeight="1" x14ac:dyDescent="0.25">
      <c r="A56" s="67">
        <v>7</v>
      </c>
      <c r="B56" s="74" t="s">
        <v>156</v>
      </c>
      <c r="C56" s="67">
        <v>5</v>
      </c>
      <c r="D56" s="21">
        <v>5</v>
      </c>
      <c r="E56" s="21">
        <v>5</v>
      </c>
      <c r="F56" s="21">
        <v>5</v>
      </c>
      <c r="G56" s="21">
        <v>5</v>
      </c>
      <c r="H56" s="21" t="s">
        <v>34</v>
      </c>
      <c r="I56" s="21"/>
      <c r="J56" s="21">
        <v>5</v>
      </c>
      <c r="K56" s="53">
        <v>5</v>
      </c>
      <c r="L56" s="53"/>
      <c r="M56" s="21">
        <v>5</v>
      </c>
      <c r="N56" s="73" t="s">
        <v>34</v>
      </c>
      <c r="O56" s="73">
        <v>5</v>
      </c>
      <c r="P56" s="21" t="s">
        <v>34</v>
      </c>
    </row>
    <row r="57" spans="1:29" ht="15.75" customHeight="1" x14ac:dyDescent="0.25">
      <c r="A57" s="67">
        <v>8</v>
      </c>
      <c r="B57" s="67" t="s">
        <v>157</v>
      </c>
      <c r="C57" s="67">
        <v>5</v>
      </c>
      <c r="D57" s="21">
        <v>5</v>
      </c>
      <c r="E57" s="21">
        <v>5</v>
      </c>
      <c r="F57" s="21">
        <v>5</v>
      </c>
      <c r="G57" s="21">
        <v>5</v>
      </c>
      <c r="H57" s="21" t="s">
        <v>34</v>
      </c>
      <c r="I57" s="21"/>
      <c r="J57" s="21" t="s">
        <v>34</v>
      </c>
      <c r="K57" s="61" t="s">
        <v>34</v>
      </c>
      <c r="L57" s="53"/>
      <c r="M57" s="21">
        <v>5</v>
      </c>
      <c r="N57" s="73">
        <v>2</v>
      </c>
      <c r="O57" s="73">
        <v>3</v>
      </c>
      <c r="P57" s="21" t="s">
        <v>34</v>
      </c>
    </row>
    <row r="58" spans="1:29" ht="15.75" customHeight="1" x14ac:dyDescent="0.3">
      <c r="A58" s="67">
        <v>9</v>
      </c>
      <c r="B58" s="63" t="s">
        <v>158</v>
      </c>
      <c r="C58" s="63" t="s">
        <v>159</v>
      </c>
      <c r="D58" s="21"/>
      <c r="E58" s="21">
        <v>50</v>
      </c>
      <c r="F58" s="21"/>
      <c r="G58" s="21"/>
      <c r="H58" s="21">
        <v>80</v>
      </c>
      <c r="I58" s="53"/>
      <c r="J58" s="21" t="s">
        <v>34</v>
      </c>
      <c r="K58" s="53">
        <v>50</v>
      </c>
      <c r="L58" s="53"/>
      <c r="M58" s="21">
        <v>10</v>
      </c>
      <c r="N58" s="73" t="s">
        <v>34</v>
      </c>
      <c r="O58" s="73">
        <v>30</v>
      </c>
      <c r="P58" s="21">
        <v>50</v>
      </c>
    </row>
    <row r="59" spans="1:29" ht="15.75" customHeight="1" x14ac:dyDescent="0.3">
      <c r="A59" s="67">
        <v>10</v>
      </c>
      <c r="B59" s="63" t="s">
        <v>44</v>
      </c>
      <c r="C59" s="63" t="s">
        <v>160</v>
      </c>
      <c r="D59" s="21"/>
      <c r="E59" s="21"/>
      <c r="F59" s="21"/>
      <c r="G59" s="21"/>
      <c r="H59" s="21">
        <v>100</v>
      </c>
      <c r="I59" s="53"/>
      <c r="J59" s="21" t="s">
        <v>34</v>
      </c>
      <c r="K59" s="53">
        <v>60</v>
      </c>
      <c r="L59" s="53"/>
      <c r="M59" s="21">
        <v>40</v>
      </c>
      <c r="N59" s="73" t="s">
        <v>34</v>
      </c>
      <c r="O59" s="73">
        <v>15</v>
      </c>
      <c r="P59" s="21">
        <v>50</v>
      </c>
    </row>
    <row r="60" spans="1:29" ht="15.75" customHeight="1" x14ac:dyDescent="0.3">
      <c r="A60" s="67">
        <v>11</v>
      </c>
      <c r="B60" s="63" t="s">
        <v>161</v>
      </c>
      <c r="C60" s="63" t="s">
        <v>162</v>
      </c>
      <c r="D60" s="21"/>
      <c r="E60" s="21">
        <v>100</v>
      </c>
      <c r="F60" s="21">
        <v>120</v>
      </c>
      <c r="G60" s="21"/>
      <c r="H60" s="21" t="s">
        <v>34</v>
      </c>
      <c r="I60" s="53"/>
      <c r="J60" s="21" t="s">
        <v>34</v>
      </c>
      <c r="K60" s="53">
        <v>1</v>
      </c>
      <c r="L60" s="53"/>
      <c r="M60" s="21">
        <v>24</v>
      </c>
      <c r="N60" s="73" t="s">
        <v>187</v>
      </c>
      <c r="O60" s="73">
        <v>100</v>
      </c>
      <c r="P60" s="21" t="s">
        <v>34</v>
      </c>
    </row>
    <row r="61" spans="1:29" ht="15.75" customHeight="1" x14ac:dyDescent="0.3">
      <c r="A61" s="67">
        <v>12</v>
      </c>
      <c r="B61" s="63" t="s">
        <v>163</v>
      </c>
      <c r="C61" s="63">
        <v>10</v>
      </c>
      <c r="D61" s="21"/>
      <c r="E61" s="21"/>
      <c r="F61" s="21"/>
      <c r="G61" s="21"/>
      <c r="H61" s="21" t="s">
        <v>34</v>
      </c>
      <c r="I61" s="53"/>
      <c r="J61" s="21">
        <v>5</v>
      </c>
      <c r="K61" s="61" t="s">
        <v>34</v>
      </c>
      <c r="L61" s="53"/>
      <c r="M61" s="21" t="s">
        <v>34</v>
      </c>
      <c r="N61" s="73" t="s">
        <v>34</v>
      </c>
      <c r="O61" s="73">
        <v>5</v>
      </c>
      <c r="P61" s="21" t="s">
        <v>34</v>
      </c>
    </row>
    <row r="62" spans="1:29" ht="15.75" customHeight="1" x14ac:dyDescent="0.3">
      <c r="A62" s="67">
        <v>13</v>
      </c>
      <c r="B62" s="68" t="s">
        <v>164</v>
      </c>
      <c r="C62" s="69" t="s">
        <v>165</v>
      </c>
      <c r="D62" s="21"/>
      <c r="E62" s="21">
        <v>100</v>
      </c>
      <c r="F62" s="21">
        <v>120</v>
      </c>
      <c r="G62" s="21"/>
      <c r="H62" s="21" t="s">
        <v>34</v>
      </c>
      <c r="I62" s="53"/>
      <c r="J62" s="21" t="s">
        <v>34</v>
      </c>
      <c r="K62" s="53">
        <v>1</v>
      </c>
      <c r="L62" s="53"/>
      <c r="M62" s="21" t="s">
        <v>34</v>
      </c>
      <c r="N62" s="73" t="s">
        <v>34</v>
      </c>
      <c r="O62" s="73">
        <v>60</v>
      </c>
      <c r="P62" s="21" t="s">
        <v>34</v>
      </c>
    </row>
    <row r="63" spans="1:29" ht="15.75" customHeight="1" x14ac:dyDescent="0.3">
      <c r="A63" s="67">
        <v>14</v>
      </c>
      <c r="B63" s="68" t="s">
        <v>166</v>
      </c>
      <c r="C63" s="69" t="s">
        <v>177</v>
      </c>
      <c r="D63" s="21"/>
      <c r="E63" s="21"/>
      <c r="F63" s="21"/>
      <c r="G63" s="21"/>
      <c r="H63" s="21">
        <v>429</v>
      </c>
      <c r="I63" s="53"/>
      <c r="J63" s="53"/>
      <c r="K63" s="53"/>
      <c r="L63" s="53"/>
      <c r="M63" s="21"/>
      <c r="N63" s="21"/>
      <c r="O63" s="53"/>
      <c r="P63" s="21" t="s">
        <v>34</v>
      </c>
    </row>
    <row r="64" spans="1:29" ht="15.75" customHeight="1" x14ac:dyDescent="0.3">
      <c r="A64" s="67">
        <v>15</v>
      </c>
      <c r="B64" s="68" t="s">
        <v>168</v>
      </c>
      <c r="C64" s="69" t="s">
        <v>169</v>
      </c>
      <c r="D64" s="21"/>
      <c r="E64" s="21"/>
      <c r="F64" s="53"/>
      <c r="G64" s="53"/>
      <c r="H64" s="53"/>
      <c r="I64" s="53"/>
      <c r="J64" s="53"/>
      <c r="K64" s="53"/>
      <c r="L64" s="53"/>
      <c r="M64" s="21"/>
      <c r="N64" s="21"/>
      <c r="O64" s="53"/>
      <c r="P64" s="21">
        <v>80</v>
      </c>
    </row>
    <row r="65" spans="1:29" ht="15.75" customHeight="1" x14ac:dyDescent="0.3">
      <c r="A65" s="67">
        <v>16</v>
      </c>
      <c r="B65" s="68" t="s">
        <v>170</v>
      </c>
      <c r="C65" s="69" t="s">
        <v>169</v>
      </c>
      <c r="D65" s="21"/>
      <c r="E65" s="21"/>
      <c r="F65" s="53"/>
      <c r="G65" s="53"/>
      <c r="H65" s="53"/>
      <c r="I65" s="53"/>
      <c r="J65" s="53"/>
      <c r="K65" s="53"/>
      <c r="L65" s="53"/>
      <c r="M65" s="53"/>
      <c r="N65" s="21"/>
      <c r="O65" s="53"/>
      <c r="P65" s="21">
        <v>80</v>
      </c>
    </row>
    <row r="66" spans="1:29" ht="15.75" customHeight="1" x14ac:dyDescent="0.3">
      <c r="A66" s="67">
        <v>17</v>
      </c>
      <c r="B66" s="68" t="s">
        <v>171</v>
      </c>
      <c r="C66" s="69" t="s">
        <v>172</v>
      </c>
      <c r="D66" s="21"/>
      <c r="E66" s="21"/>
      <c r="F66" s="53"/>
      <c r="G66" s="53"/>
      <c r="H66" s="53"/>
      <c r="I66" s="53"/>
      <c r="J66" s="53"/>
      <c r="K66" s="53"/>
      <c r="L66" s="53"/>
      <c r="M66" s="53"/>
      <c r="N66" s="21"/>
      <c r="O66" s="53"/>
      <c r="P66" s="21">
        <v>10</v>
      </c>
    </row>
    <row r="67" spans="1:29" ht="15.75" customHeight="1" x14ac:dyDescent="0.3">
      <c r="A67" s="67">
        <v>18</v>
      </c>
      <c r="B67" s="68" t="s">
        <v>173</v>
      </c>
      <c r="C67" s="69" t="s">
        <v>169</v>
      </c>
      <c r="D67" s="21"/>
      <c r="E67" s="21"/>
      <c r="F67" s="53"/>
      <c r="G67" s="53"/>
      <c r="H67" s="53"/>
      <c r="I67" s="53"/>
      <c r="J67" s="53"/>
      <c r="K67" s="53"/>
      <c r="L67" s="53"/>
      <c r="M67" s="53"/>
      <c r="N67" s="21"/>
      <c r="O67" s="53"/>
      <c r="P67" s="21">
        <v>80</v>
      </c>
    </row>
    <row r="68" spans="1:29" ht="15.75" customHeight="1" x14ac:dyDescent="0.3">
      <c r="A68" s="67">
        <v>19</v>
      </c>
      <c r="B68" s="68" t="s">
        <v>174</v>
      </c>
      <c r="C68" s="69" t="s">
        <v>169</v>
      </c>
      <c r="D68" s="21"/>
      <c r="E68" s="21"/>
      <c r="F68" s="53"/>
      <c r="G68" s="53"/>
      <c r="H68" s="53"/>
      <c r="I68" s="53"/>
      <c r="J68" s="53"/>
      <c r="K68" s="53"/>
      <c r="L68" s="53"/>
      <c r="M68" s="53"/>
      <c r="N68" s="21"/>
      <c r="O68" s="53"/>
      <c r="P68" s="21">
        <v>80</v>
      </c>
    </row>
    <row r="69" spans="1:29" ht="15.75" customHeight="1" x14ac:dyDescent="0.25">
      <c r="D69" s="34"/>
      <c r="E69" s="34"/>
      <c r="N69" s="34"/>
      <c r="O69" s="29"/>
      <c r="P69" s="34"/>
    </row>
    <row r="70" spans="1:29" ht="15.75" customHeight="1" x14ac:dyDescent="0.25">
      <c r="D70" s="34"/>
      <c r="E70" s="34"/>
      <c r="N70" s="34"/>
      <c r="O70" s="29"/>
      <c r="P70" s="34"/>
    </row>
    <row r="71" spans="1:29" ht="15.75" customHeight="1" x14ac:dyDescent="0.25">
      <c r="D71" s="34"/>
      <c r="E71" s="34"/>
      <c r="N71" s="34"/>
      <c r="O71" s="34"/>
      <c r="P71" s="34"/>
    </row>
    <row r="72" spans="1:29" ht="15.75" customHeight="1" x14ac:dyDescent="0.4">
      <c r="A72" s="246" t="s">
        <v>188</v>
      </c>
      <c r="B72" s="247"/>
      <c r="C72" s="247"/>
      <c r="D72" s="247"/>
      <c r="E72" s="247"/>
      <c r="F72" s="247"/>
      <c r="G72" s="247"/>
      <c r="H72" s="247"/>
      <c r="I72" s="247"/>
      <c r="J72" s="247"/>
      <c r="K72" s="247"/>
      <c r="L72" s="247"/>
      <c r="M72" s="247"/>
      <c r="N72" s="247"/>
      <c r="O72" s="247"/>
      <c r="P72" s="248"/>
      <c r="Q72" s="3"/>
      <c r="R72" s="3"/>
      <c r="S72" s="3"/>
      <c r="T72" s="3"/>
      <c r="U72" s="3"/>
      <c r="V72" s="3"/>
      <c r="W72" s="3"/>
      <c r="X72" s="3"/>
      <c r="Y72" s="3"/>
      <c r="Z72" s="3"/>
      <c r="AA72" s="3"/>
      <c r="AB72" s="3"/>
      <c r="AC72" s="3"/>
    </row>
    <row r="73" spans="1:29" ht="15.75" customHeight="1" x14ac:dyDescent="0.25">
      <c r="A73" s="30"/>
      <c r="B73" s="30"/>
      <c r="C73" s="30"/>
      <c r="D73" s="30"/>
      <c r="E73" s="30"/>
      <c r="F73" s="30"/>
      <c r="G73" s="30"/>
      <c r="H73" s="30"/>
      <c r="I73" s="30"/>
      <c r="J73" s="30"/>
      <c r="K73" s="30"/>
      <c r="L73" s="30"/>
      <c r="M73" s="30"/>
      <c r="N73" s="30"/>
      <c r="O73" s="30"/>
      <c r="P73" s="30"/>
      <c r="Q73" s="3"/>
      <c r="R73" s="3"/>
      <c r="S73" s="3"/>
      <c r="T73" s="3"/>
      <c r="U73" s="3"/>
      <c r="V73" s="3"/>
      <c r="W73" s="3"/>
      <c r="X73" s="3"/>
      <c r="Y73" s="3"/>
      <c r="Z73" s="3"/>
      <c r="AA73" s="3"/>
      <c r="AB73" s="3"/>
      <c r="AC73" s="3"/>
    </row>
    <row r="74" spans="1:29" ht="39.75" customHeight="1" x14ac:dyDescent="0.25">
      <c r="A74" s="57" t="s">
        <v>64</v>
      </c>
      <c r="B74" s="58" t="s">
        <v>147</v>
      </c>
      <c r="C74" s="58" t="s">
        <v>148</v>
      </c>
      <c r="D74" s="58" t="s">
        <v>104</v>
      </c>
      <c r="E74" s="58" t="s">
        <v>89</v>
      </c>
      <c r="F74" s="76" t="s">
        <v>189</v>
      </c>
      <c r="G74" s="58" t="s">
        <v>180</v>
      </c>
      <c r="H74" s="58" t="s">
        <v>190</v>
      </c>
      <c r="I74" s="58" t="s">
        <v>149</v>
      </c>
      <c r="J74" s="58" t="s">
        <v>95</v>
      </c>
      <c r="K74" s="58" t="s">
        <v>150</v>
      </c>
      <c r="L74" s="58" t="s">
        <v>99</v>
      </c>
      <c r="M74" s="57" t="s">
        <v>176</v>
      </c>
      <c r="N74" s="58" t="s">
        <v>136</v>
      </c>
      <c r="O74" s="58" t="s">
        <v>151</v>
      </c>
    </row>
    <row r="75" spans="1:29" ht="15.75" customHeight="1" x14ac:dyDescent="0.25">
      <c r="A75" s="59">
        <v>1</v>
      </c>
      <c r="B75" s="60" t="s">
        <v>191</v>
      </c>
      <c r="C75" s="60">
        <v>30</v>
      </c>
      <c r="D75" s="21">
        <v>60</v>
      </c>
      <c r="E75" s="21">
        <v>60</v>
      </c>
      <c r="F75" s="21">
        <v>60</v>
      </c>
      <c r="G75" s="21">
        <v>60</v>
      </c>
      <c r="H75" s="21">
        <v>60</v>
      </c>
      <c r="I75" s="21">
        <v>50</v>
      </c>
      <c r="J75" s="21">
        <v>20</v>
      </c>
      <c r="K75" s="21">
        <v>20</v>
      </c>
      <c r="L75" s="21">
        <v>10</v>
      </c>
      <c r="M75" s="73">
        <v>20</v>
      </c>
      <c r="N75" s="73">
        <v>20</v>
      </c>
      <c r="O75" s="21">
        <v>30</v>
      </c>
    </row>
    <row r="76" spans="1:29" ht="15.75" customHeight="1" x14ac:dyDescent="0.25">
      <c r="A76" s="59">
        <v>3</v>
      </c>
      <c r="B76" s="60" t="s">
        <v>37</v>
      </c>
      <c r="C76" s="60">
        <v>5</v>
      </c>
      <c r="D76" s="21">
        <v>5</v>
      </c>
      <c r="E76" s="21">
        <v>5</v>
      </c>
      <c r="F76" s="21">
        <v>3</v>
      </c>
      <c r="G76" s="21">
        <v>3</v>
      </c>
      <c r="H76" s="21">
        <v>5</v>
      </c>
      <c r="I76" s="45">
        <v>6</v>
      </c>
      <c r="J76" s="21">
        <v>3</v>
      </c>
      <c r="K76" s="21">
        <v>6</v>
      </c>
      <c r="L76" s="21">
        <v>2</v>
      </c>
      <c r="M76" s="73">
        <v>5</v>
      </c>
      <c r="N76" s="73">
        <v>3</v>
      </c>
      <c r="O76" s="21">
        <v>5</v>
      </c>
    </row>
    <row r="77" spans="1:29" ht="15.75" customHeight="1" x14ac:dyDescent="0.25">
      <c r="A77" s="59">
        <v>4</v>
      </c>
      <c r="B77" s="62" t="s">
        <v>182</v>
      </c>
      <c r="C77" s="60">
        <v>50</v>
      </c>
      <c r="D77" s="21">
        <v>70</v>
      </c>
      <c r="E77" s="21">
        <v>100</v>
      </c>
      <c r="F77" s="21">
        <v>100</v>
      </c>
      <c r="G77" s="21">
        <v>100</v>
      </c>
      <c r="H77" s="21">
        <v>100</v>
      </c>
      <c r="I77" s="45">
        <v>100</v>
      </c>
      <c r="J77" s="21">
        <v>40</v>
      </c>
      <c r="K77" s="21">
        <v>110</v>
      </c>
      <c r="L77" s="21">
        <v>63</v>
      </c>
      <c r="M77" s="73">
        <v>15</v>
      </c>
      <c r="N77" s="73">
        <v>20</v>
      </c>
      <c r="O77" s="21">
        <v>100</v>
      </c>
    </row>
    <row r="78" spans="1:29" ht="15.75" customHeight="1" x14ac:dyDescent="0.25">
      <c r="A78" s="67">
        <v>5</v>
      </c>
      <c r="B78" s="67" t="s">
        <v>154</v>
      </c>
      <c r="C78" s="67">
        <v>20</v>
      </c>
      <c r="D78" s="21">
        <v>75</v>
      </c>
      <c r="E78" s="21">
        <v>70</v>
      </c>
      <c r="F78" s="21">
        <v>70</v>
      </c>
      <c r="G78" s="21">
        <v>70</v>
      </c>
      <c r="H78" s="21">
        <v>80</v>
      </c>
      <c r="I78" s="21">
        <v>70</v>
      </c>
      <c r="J78" s="21" t="s">
        <v>34</v>
      </c>
      <c r="K78" s="21">
        <v>15</v>
      </c>
      <c r="L78" s="21" t="s">
        <v>34</v>
      </c>
      <c r="M78" s="73">
        <v>3</v>
      </c>
      <c r="N78" s="73">
        <v>5</v>
      </c>
      <c r="O78" s="21" t="s">
        <v>34</v>
      </c>
    </row>
    <row r="79" spans="1:29" ht="15.75" customHeight="1" x14ac:dyDescent="0.25">
      <c r="A79" s="67">
        <v>6</v>
      </c>
      <c r="B79" s="67" t="s">
        <v>155</v>
      </c>
      <c r="C79" s="67">
        <v>5</v>
      </c>
      <c r="D79" s="21" t="s">
        <v>192</v>
      </c>
      <c r="E79" s="21" t="s">
        <v>192</v>
      </c>
      <c r="F79" s="21" t="s">
        <v>192</v>
      </c>
      <c r="G79" s="21" t="s">
        <v>192</v>
      </c>
      <c r="H79" s="21">
        <v>5</v>
      </c>
      <c r="I79" s="21" t="s">
        <v>192</v>
      </c>
      <c r="J79" s="21">
        <v>3</v>
      </c>
      <c r="K79" s="21">
        <v>10</v>
      </c>
      <c r="L79" s="21">
        <v>1</v>
      </c>
      <c r="M79" s="73">
        <v>3</v>
      </c>
      <c r="N79" s="73">
        <v>2</v>
      </c>
      <c r="O79" s="21" t="s">
        <v>34</v>
      </c>
    </row>
    <row r="80" spans="1:29" ht="15.75" customHeight="1" x14ac:dyDescent="0.25">
      <c r="A80" s="67">
        <v>7</v>
      </c>
      <c r="B80" s="74" t="s">
        <v>156</v>
      </c>
      <c r="C80" s="67">
        <v>5</v>
      </c>
      <c r="D80" s="21">
        <v>5</v>
      </c>
      <c r="E80" s="21">
        <v>5</v>
      </c>
      <c r="F80" s="21">
        <v>5</v>
      </c>
      <c r="G80" s="21">
        <v>5</v>
      </c>
      <c r="H80" s="21" t="s">
        <v>34</v>
      </c>
      <c r="I80" s="21"/>
      <c r="J80" s="21">
        <v>5</v>
      </c>
      <c r="K80" s="21">
        <v>5</v>
      </c>
      <c r="L80" s="21">
        <v>5</v>
      </c>
      <c r="M80" s="73">
        <v>5</v>
      </c>
      <c r="N80" s="73" t="s">
        <v>34</v>
      </c>
      <c r="O80" s="21" t="s">
        <v>34</v>
      </c>
    </row>
    <row r="81" spans="1:16" ht="15.75" customHeight="1" x14ac:dyDescent="0.25">
      <c r="A81" s="67">
        <v>8</v>
      </c>
      <c r="B81" s="67" t="s">
        <v>157</v>
      </c>
      <c r="C81" s="67">
        <v>5</v>
      </c>
      <c r="D81" s="21">
        <v>5</v>
      </c>
      <c r="E81" s="21">
        <v>5</v>
      </c>
      <c r="F81" s="21">
        <v>5</v>
      </c>
      <c r="G81" s="21">
        <v>5</v>
      </c>
      <c r="H81" s="21" t="s">
        <v>34</v>
      </c>
      <c r="I81" s="21"/>
      <c r="J81" s="21">
        <v>2</v>
      </c>
      <c r="K81" s="21">
        <v>2</v>
      </c>
      <c r="L81" s="21">
        <v>5</v>
      </c>
      <c r="M81" s="73">
        <v>3</v>
      </c>
      <c r="N81" s="73">
        <v>2</v>
      </c>
      <c r="O81" s="21" t="s">
        <v>34</v>
      </c>
    </row>
    <row r="82" spans="1:16" ht="15.75" customHeight="1" x14ac:dyDescent="0.3">
      <c r="A82" s="67">
        <v>9</v>
      </c>
      <c r="B82" s="63" t="s">
        <v>158</v>
      </c>
      <c r="C82" s="63" t="s">
        <v>159</v>
      </c>
      <c r="D82" s="21"/>
      <c r="E82" s="21">
        <v>60</v>
      </c>
      <c r="F82" s="21"/>
      <c r="G82" s="21"/>
      <c r="H82" s="21">
        <v>80</v>
      </c>
      <c r="I82" s="21"/>
      <c r="J82" s="21" t="s">
        <v>34</v>
      </c>
      <c r="K82" s="21">
        <v>50</v>
      </c>
      <c r="L82" s="21">
        <v>10</v>
      </c>
      <c r="M82" s="73">
        <v>30</v>
      </c>
      <c r="N82" s="73" t="s">
        <v>34</v>
      </c>
      <c r="O82" s="21">
        <v>50</v>
      </c>
    </row>
    <row r="83" spans="1:16" ht="15.75" customHeight="1" x14ac:dyDescent="0.3">
      <c r="A83" s="67">
        <v>10</v>
      </c>
      <c r="B83" s="63" t="s">
        <v>44</v>
      </c>
      <c r="C83" s="63" t="s">
        <v>160</v>
      </c>
      <c r="D83" s="21"/>
      <c r="E83" s="21"/>
      <c r="F83" s="21"/>
      <c r="G83" s="21"/>
      <c r="H83" s="21">
        <v>100</v>
      </c>
      <c r="I83" s="21"/>
      <c r="J83" s="21" t="s">
        <v>34</v>
      </c>
      <c r="K83" s="21">
        <v>60</v>
      </c>
      <c r="L83" s="21">
        <v>40</v>
      </c>
      <c r="M83" s="73">
        <v>15</v>
      </c>
      <c r="N83" s="73" t="s">
        <v>34</v>
      </c>
      <c r="O83" s="21">
        <v>50</v>
      </c>
    </row>
    <row r="84" spans="1:16" ht="15.75" customHeight="1" x14ac:dyDescent="0.3">
      <c r="A84" s="67">
        <v>11</v>
      </c>
      <c r="B84" s="63" t="s">
        <v>161</v>
      </c>
      <c r="C84" s="63" t="s">
        <v>162</v>
      </c>
      <c r="D84" s="21"/>
      <c r="E84" s="21"/>
      <c r="F84" s="21"/>
      <c r="G84" s="21"/>
      <c r="H84" s="21" t="s">
        <v>34</v>
      </c>
      <c r="I84" s="21"/>
      <c r="J84" s="21" t="s">
        <v>34</v>
      </c>
      <c r="K84" s="21">
        <v>1</v>
      </c>
      <c r="L84" s="21">
        <v>24</v>
      </c>
      <c r="M84" s="73">
        <v>20</v>
      </c>
      <c r="N84" s="73" t="s">
        <v>187</v>
      </c>
      <c r="O84" s="21" t="s">
        <v>34</v>
      </c>
    </row>
    <row r="85" spans="1:16" ht="15.75" customHeight="1" x14ac:dyDescent="0.3">
      <c r="A85" s="67">
        <v>12</v>
      </c>
      <c r="B85" s="63" t="s">
        <v>163</v>
      </c>
      <c r="C85" s="63">
        <v>10</v>
      </c>
      <c r="D85" s="21"/>
      <c r="E85" s="21"/>
      <c r="F85" s="21"/>
      <c r="G85" s="21"/>
      <c r="H85" s="21" t="s">
        <v>34</v>
      </c>
      <c r="I85" s="21"/>
      <c r="J85" s="21">
        <v>5</v>
      </c>
      <c r="K85" s="21" t="s">
        <v>34</v>
      </c>
      <c r="L85" s="21" t="s">
        <v>34</v>
      </c>
      <c r="M85" s="73">
        <v>5</v>
      </c>
      <c r="N85" s="73" t="s">
        <v>34</v>
      </c>
      <c r="O85" s="21" t="s">
        <v>34</v>
      </c>
    </row>
    <row r="86" spans="1:16" ht="15.75" customHeight="1" x14ac:dyDescent="0.3">
      <c r="A86" s="67">
        <v>13</v>
      </c>
      <c r="B86" s="68" t="s">
        <v>164</v>
      </c>
      <c r="C86" s="69" t="s">
        <v>165</v>
      </c>
      <c r="D86" s="21"/>
      <c r="E86" s="21"/>
      <c r="F86" s="21"/>
      <c r="G86" s="21"/>
      <c r="H86" s="21" t="s">
        <v>34</v>
      </c>
      <c r="I86" s="21"/>
      <c r="J86" s="21" t="s">
        <v>34</v>
      </c>
      <c r="K86" s="21">
        <v>20</v>
      </c>
      <c r="L86" s="21" t="s">
        <v>34</v>
      </c>
      <c r="M86" s="73">
        <v>5</v>
      </c>
      <c r="N86" s="73" t="s">
        <v>34</v>
      </c>
      <c r="O86" s="21" t="s">
        <v>34</v>
      </c>
    </row>
    <row r="87" spans="1:16" ht="15.75" customHeight="1" x14ac:dyDescent="0.3">
      <c r="A87" s="67">
        <v>14</v>
      </c>
      <c r="B87" s="68" t="s">
        <v>166</v>
      </c>
      <c r="C87" s="69" t="s">
        <v>193</v>
      </c>
      <c r="D87" s="21"/>
      <c r="E87" s="21"/>
      <c r="F87" s="21"/>
      <c r="G87" s="21"/>
      <c r="H87" s="21" t="s">
        <v>194</v>
      </c>
      <c r="I87" s="53"/>
      <c r="J87" s="53"/>
      <c r="K87" s="53"/>
      <c r="L87" s="53"/>
      <c r="M87" s="53"/>
      <c r="N87" s="21"/>
      <c r="O87" s="21" t="s">
        <v>34</v>
      </c>
    </row>
    <row r="88" spans="1:16" ht="15.75" customHeight="1" x14ac:dyDescent="0.3">
      <c r="A88" s="67">
        <v>15</v>
      </c>
      <c r="B88" s="68" t="s">
        <v>168</v>
      </c>
      <c r="C88" s="69" t="s">
        <v>169</v>
      </c>
      <c r="D88" s="21"/>
      <c r="E88" s="21"/>
      <c r="F88" s="53"/>
      <c r="G88" s="53"/>
      <c r="H88" s="53"/>
      <c r="I88" s="53"/>
      <c r="J88" s="53"/>
      <c r="K88" s="53"/>
      <c r="L88" s="53"/>
      <c r="M88" s="53"/>
      <c r="N88" s="21"/>
      <c r="O88" s="21">
        <v>80</v>
      </c>
    </row>
    <row r="89" spans="1:16" ht="15.75" customHeight="1" x14ac:dyDescent="0.3">
      <c r="A89" s="67">
        <v>16</v>
      </c>
      <c r="B89" s="68" t="s">
        <v>170</v>
      </c>
      <c r="C89" s="69" t="s">
        <v>169</v>
      </c>
      <c r="D89" s="21"/>
      <c r="E89" s="21"/>
      <c r="F89" s="53"/>
      <c r="G89" s="53"/>
      <c r="H89" s="53"/>
      <c r="I89" s="53"/>
      <c r="J89" s="53"/>
      <c r="K89" s="53"/>
      <c r="L89" s="53"/>
      <c r="M89" s="53"/>
      <c r="N89" s="21"/>
      <c r="O89" s="21">
        <v>80</v>
      </c>
    </row>
    <row r="90" spans="1:16" ht="15.75" customHeight="1" x14ac:dyDescent="0.3">
      <c r="A90" s="67">
        <v>17</v>
      </c>
      <c r="B90" s="68" t="s">
        <v>171</v>
      </c>
      <c r="C90" s="69" t="s">
        <v>172</v>
      </c>
      <c r="D90" s="21"/>
      <c r="E90" s="21"/>
      <c r="F90" s="53"/>
      <c r="G90" s="53"/>
      <c r="H90" s="53"/>
      <c r="I90" s="53"/>
      <c r="J90" s="53"/>
      <c r="K90" s="53"/>
      <c r="L90" s="53"/>
      <c r="M90" s="53"/>
      <c r="N90" s="21"/>
      <c r="O90" s="21">
        <v>10</v>
      </c>
    </row>
    <row r="91" spans="1:16" ht="15.75" customHeight="1" x14ac:dyDescent="0.3">
      <c r="A91" s="67">
        <v>18</v>
      </c>
      <c r="B91" s="68" t="s">
        <v>173</v>
      </c>
      <c r="C91" s="69" t="s">
        <v>169</v>
      </c>
      <c r="D91" s="21"/>
      <c r="E91" s="21"/>
      <c r="F91" s="53"/>
      <c r="G91" s="53"/>
      <c r="H91" s="53"/>
      <c r="I91" s="53"/>
      <c r="J91" s="53"/>
      <c r="K91" s="53"/>
      <c r="L91" s="53"/>
      <c r="M91" s="53"/>
      <c r="N91" s="21"/>
      <c r="O91" s="21">
        <v>80</v>
      </c>
    </row>
    <row r="92" spans="1:16" ht="15.75" customHeight="1" x14ac:dyDescent="0.3">
      <c r="A92" s="67">
        <v>19</v>
      </c>
      <c r="B92" s="68" t="s">
        <v>174</v>
      </c>
      <c r="C92" s="69" t="s">
        <v>169</v>
      </c>
      <c r="D92" s="21"/>
      <c r="E92" s="21"/>
      <c r="F92" s="53"/>
      <c r="G92" s="53"/>
      <c r="H92" s="53"/>
      <c r="I92" s="53"/>
      <c r="J92" s="53"/>
      <c r="K92" s="53"/>
      <c r="L92" s="53"/>
      <c r="M92" s="53"/>
      <c r="N92" s="21"/>
      <c r="O92" s="21">
        <v>80</v>
      </c>
    </row>
    <row r="93" spans="1:16" ht="15.75" customHeight="1" x14ac:dyDescent="0.3">
      <c r="A93" s="67">
        <v>20</v>
      </c>
      <c r="B93" s="68" t="s">
        <v>195</v>
      </c>
      <c r="C93" s="69">
        <v>100</v>
      </c>
      <c r="D93" s="21"/>
      <c r="E93" s="21"/>
      <c r="F93" s="53"/>
      <c r="G93" s="53"/>
      <c r="H93" s="21"/>
      <c r="I93" s="53"/>
      <c r="J93" s="53"/>
      <c r="K93" s="53"/>
      <c r="L93" s="53"/>
      <c r="M93" s="21"/>
      <c r="O93" s="53"/>
    </row>
    <row r="94" spans="1:16" ht="15.75" customHeight="1" x14ac:dyDescent="0.3">
      <c r="A94" s="67">
        <v>21</v>
      </c>
      <c r="B94" s="68" t="s">
        <v>196</v>
      </c>
      <c r="C94" s="69" t="s">
        <v>197</v>
      </c>
      <c r="D94" s="21" t="s">
        <v>198</v>
      </c>
      <c r="E94" s="21"/>
      <c r="F94" s="53"/>
      <c r="G94" s="53"/>
      <c r="H94" s="21" t="s">
        <v>198</v>
      </c>
      <c r="I94" s="21" t="s">
        <v>198</v>
      </c>
      <c r="J94" s="53" t="s">
        <v>198</v>
      </c>
      <c r="K94" s="53" t="s">
        <v>198</v>
      </c>
      <c r="L94" s="53" t="s">
        <v>198</v>
      </c>
      <c r="M94" s="53" t="s">
        <v>198</v>
      </c>
      <c r="N94" s="53" t="s">
        <v>198</v>
      </c>
      <c r="O94" s="53" t="s">
        <v>198</v>
      </c>
    </row>
    <row r="95" spans="1:16" ht="15.75" customHeight="1" x14ac:dyDescent="0.25">
      <c r="D95" s="34"/>
      <c r="E95" s="34"/>
      <c r="N95" s="34"/>
      <c r="O95" s="34"/>
      <c r="P95" s="34"/>
    </row>
    <row r="96" spans="1:16" ht="15.75" customHeight="1" x14ac:dyDescent="0.25">
      <c r="D96" s="34"/>
      <c r="E96" s="34"/>
      <c r="N96" s="34"/>
      <c r="O96" s="34"/>
      <c r="P96" s="34"/>
    </row>
    <row r="97" spans="1:29" ht="15.75" customHeight="1" x14ac:dyDescent="0.25">
      <c r="D97" s="34"/>
      <c r="E97" s="34"/>
      <c r="N97" s="34"/>
      <c r="O97" s="34"/>
      <c r="P97" s="34"/>
    </row>
    <row r="98" spans="1:29" ht="15.75" customHeight="1" x14ac:dyDescent="0.25">
      <c r="D98" s="34"/>
      <c r="E98" s="34"/>
      <c r="N98" s="34"/>
      <c r="O98" s="34"/>
      <c r="P98" s="34"/>
    </row>
    <row r="99" spans="1:29" ht="15.75" customHeight="1" x14ac:dyDescent="0.4">
      <c r="A99" s="246" t="s">
        <v>199</v>
      </c>
      <c r="B99" s="247"/>
      <c r="C99" s="247"/>
      <c r="D99" s="247"/>
      <c r="E99" s="247"/>
      <c r="F99" s="247"/>
      <c r="G99" s="247"/>
      <c r="H99" s="247"/>
      <c r="I99" s="247"/>
      <c r="J99" s="247"/>
      <c r="K99" s="247"/>
      <c r="L99" s="247"/>
      <c r="M99" s="247"/>
      <c r="N99" s="247"/>
      <c r="O99" s="247"/>
      <c r="P99" s="248"/>
      <c r="Q99" s="3"/>
      <c r="R99" s="3"/>
      <c r="S99" s="3"/>
      <c r="T99" s="3"/>
      <c r="U99" s="3"/>
      <c r="V99" s="3"/>
      <c r="W99" s="3"/>
      <c r="X99" s="3"/>
      <c r="Y99" s="3"/>
      <c r="Z99" s="3"/>
      <c r="AA99" s="3"/>
      <c r="AB99" s="3"/>
      <c r="AC99" s="3"/>
    </row>
    <row r="100" spans="1:29" ht="15.75" customHeight="1" x14ac:dyDescent="0.25">
      <c r="A100" s="30"/>
      <c r="B100" s="30"/>
      <c r="C100" s="30"/>
      <c r="D100" s="30"/>
      <c r="E100" s="30"/>
      <c r="F100" s="30"/>
      <c r="G100" s="30"/>
      <c r="H100" s="30"/>
      <c r="I100" s="30"/>
      <c r="J100" s="30"/>
      <c r="K100" s="30"/>
      <c r="L100" s="30"/>
      <c r="M100" s="30"/>
      <c r="N100" s="30"/>
      <c r="O100" s="30"/>
      <c r="P100" s="30"/>
      <c r="Q100" s="3"/>
      <c r="R100" s="3"/>
      <c r="S100" s="3"/>
      <c r="T100" s="3"/>
      <c r="U100" s="3"/>
      <c r="V100" s="3"/>
      <c r="W100" s="3"/>
      <c r="X100" s="3"/>
      <c r="Y100" s="3"/>
      <c r="Z100" s="3"/>
      <c r="AA100" s="3"/>
      <c r="AB100" s="3"/>
      <c r="AC100" s="3"/>
    </row>
    <row r="101" spans="1:29" ht="39.75" customHeight="1" x14ac:dyDescent="0.25">
      <c r="A101" s="57" t="s">
        <v>64</v>
      </c>
      <c r="B101" s="58" t="s">
        <v>147</v>
      </c>
      <c r="C101" s="58" t="s">
        <v>148</v>
      </c>
      <c r="D101" s="58" t="s">
        <v>104</v>
      </c>
      <c r="E101" s="58" t="s">
        <v>89</v>
      </c>
      <c r="F101" s="76" t="s">
        <v>189</v>
      </c>
      <c r="G101" s="58" t="s">
        <v>180</v>
      </c>
      <c r="H101" s="58" t="s">
        <v>190</v>
      </c>
      <c r="I101" s="58" t="s">
        <v>149</v>
      </c>
      <c r="J101" s="58" t="s">
        <v>95</v>
      </c>
      <c r="K101" s="58" t="s">
        <v>150</v>
      </c>
      <c r="L101" s="58" t="s">
        <v>99</v>
      </c>
      <c r="M101" s="57" t="s">
        <v>176</v>
      </c>
      <c r="N101" s="58" t="s">
        <v>136</v>
      </c>
      <c r="O101" s="58" t="s">
        <v>151</v>
      </c>
    </row>
    <row r="102" spans="1:29" ht="15.75" customHeight="1" x14ac:dyDescent="0.25">
      <c r="A102" s="59">
        <v>1</v>
      </c>
      <c r="B102" s="60" t="s">
        <v>191</v>
      </c>
      <c r="C102" s="60">
        <v>30</v>
      </c>
      <c r="D102" s="21">
        <v>60</v>
      </c>
      <c r="E102" s="21">
        <v>60</v>
      </c>
      <c r="F102" s="21">
        <v>60</v>
      </c>
      <c r="G102" s="21">
        <v>60</v>
      </c>
      <c r="H102" s="21">
        <v>60</v>
      </c>
      <c r="I102" s="21">
        <v>50</v>
      </c>
      <c r="J102" s="21">
        <v>20</v>
      </c>
      <c r="K102" s="21">
        <v>15</v>
      </c>
      <c r="L102" s="21">
        <v>5</v>
      </c>
      <c r="M102" s="73">
        <v>20</v>
      </c>
      <c r="N102" s="21">
        <v>20</v>
      </c>
      <c r="O102" s="21">
        <v>30</v>
      </c>
    </row>
    <row r="103" spans="1:29" ht="15.75" customHeight="1" x14ac:dyDescent="0.25">
      <c r="A103" s="59">
        <v>3</v>
      </c>
      <c r="B103" s="60" t="s">
        <v>37</v>
      </c>
      <c r="C103" s="60">
        <v>5</v>
      </c>
      <c r="D103" s="21">
        <v>5</v>
      </c>
      <c r="E103" s="21">
        <v>5</v>
      </c>
      <c r="F103" s="21">
        <v>3</v>
      </c>
      <c r="G103" s="21">
        <v>3</v>
      </c>
      <c r="H103" s="21">
        <v>5</v>
      </c>
      <c r="I103" s="45">
        <v>6</v>
      </c>
      <c r="J103" s="21">
        <v>3</v>
      </c>
      <c r="K103" s="21">
        <v>5</v>
      </c>
      <c r="L103" s="21">
        <v>2</v>
      </c>
      <c r="M103" s="73">
        <v>5</v>
      </c>
      <c r="N103" s="21">
        <v>3</v>
      </c>
      <c r="O103" s="21">
        <v>5</v>
      </c>
    </row>
    <row r="104" spans="1:29" ht="15.75" customHeight="1" x14ac:dyDescent="0.25">
      <c r="A104" s="59">
        <v>4</v>
      </c>
      <c r="B104" s="62" t="s">
        <v>182</v>
      </c>
      <c r="C104" s="60">
        <v>50</v>
      </c>
      <c r="D104" s="21">
        <v>70</v>
      </c>
      <c r="E104" s="21">
        <v>100</v>
      </c>
      <c r="F104" s="21">
        <v>100</v>
      </c>
      <c r="G104" s="21">
        <v>100</v>
      </c>
      <c r="H104" s="21">
        <v>100</v>
      </c>
      <c r="I104" s="45">
        <v>120</v>
      </c>
      <c r="J104" s="21">
        <v>20</v>
      </c>
      <c r="K104" s="21">
        <v>100</v>
      </c>
      <c r="L104" s="21">
        <v>74</v>
      </c>
      <c r="M104" s="73">
        <v>15</v>
      </c>
      <c r="N104" s="21">
        <v>20</v>
      </c>
      <c r="O104" s="21">
        <v>100</v>
      </c>
    </row>
    <row r="105" spans="1:29" ht="15.75" customHeight="1" x14ac:dyDescent="0.25">
      <c r="A105" s="67">
        <v>5</v>
      </c>
      <c r="B105" s="67" t="s">
        <v>154</v>
      </c>
      <c r="C105" s="67">
        <v>20</v>
      </c>
      <c r="D105" s="21">
        <v>75</v>
      </c>
      <c r="E105" s="21">
        <v>70</v>
      </c>
      <c r="F105" s="21">
        <v>70</v>
      </c>
      <c r="G105" s="21">
        <v>70</v>
      </c>
      <c r="H105" s="21">
        <v>80</v>
      </c>
      <c r="I105" s="21">
        <v>70</v>
      </c>
      <c r="J105" s="21">
        <v>10</v>
      </c>
      <c r="K105" s="21">
        <v>20</v>
      </c>
      <c r="L105" s="21" t="s">
        <v>34</v>
      </c>
      <c r="M105" s="73">
        <v>3</v>
      </c>
      <c r="N105" s="21">
        <v>5</v>
      </c>
      <c r="O105" s="21" t="s">
        <v>34</v>
      </c>
    </row>
    <row r="106" spans="1:29" ht="15.75" customHeight="1" x14ac:dyDescent="0.25">
      <c r="A106" s="67">
        <v>6</v>
      </c>
      <c r="B106" s="67" t="s">
        <v>155</v>
      </c>
      <c r="C106" s="67">
        <v>5</v>
      </c>
      <c r="D106" s="21" t="s">
        <v>200</v>
      </c>
      <c r="E106" s="21" t="s">
        <v>192</v>
      </c>
      <c r="F106" s="21" t="s">
        <v>192</v>
      </c>
      <c r="G106" s="21" t="s">
        <v>192</v>
      </c>
      <c r="H106" s="21">
        <v>5</v>
      </c>
      <c r="I106" s="21" t="s">
        <v>192</v>
      </c>
      <c r="J106" s="21">
        <v>3</v>
      </c>
      <c r="K106" s="21">
        <v>10</v>
      </c>
      <c r="L106" s="21">
        <v>2</v>
      </c>
      <c r="M106" s="73">
        <v>3</v>
      </c>
      <c r="N106" s="21">
        <v>2</v>
      </c>
      <c r="O106" s="21" t="s">
        <v>34</v>
      </c>
    </row>
    <row r="107" spans="1:29" ht="15.75" customHeight="1" x14ac:dyDescent="0.25">
      <c r="A107" s="67">
        <v>7</v>
      </c>
      <c r="B107" s="74" t="s">
        <v>156</v>
      </c>
      <c r="C107" s="67">
        <v>5</v>
      </c>
      <c r="D107" s="21">
        <v>5</v>
      </c>
      <c r="E107" s="21">
        <v>5</v>
      </c>
      <c r="F107" s="21">
        <v>5</v>
      </c>
      <c r="G107" s="21">
        <v>5</v>
      </c>
      <c r="H107" s="21" t="s">
        <v>34</v>
      </c>
      <c r="I107" s="21"/>
      <c r="J107" s="21" t="s">
        <v>34</v>
      </c>
      <c r="K107" s="21">
        <v>5</v>
      </c>
      <c r="L107" s="21">
        <v>5</v>
      </c>
      <c r="M107" s="73">
        <v>5</v>
      </c>
      <c r="N107" s="21" t="s">
        <v>34</v>
      </c>
      <c r="O107" s="21" t="s">
        <v>34</v>
      </c>
    </row>
    <row r="108" spans="1:29" ht="15.75" customHeight="1" x14ac:dyDescent="0.25">
      <c r="A108" s="67">
        <v>8</v>
      </c>
      <c r="B108" s="67" t="s">
        <v>157</v>
      </c>
      <c r="C108" s="67">
        <v>5</v>
      </c>
      <c r="D108" s="21"/>
      <c r="E108" s="21">
        <v>5</v>
      </c>
      <c r="F108" s="21">
        <v>5</v>
      </c>
      <c r="G108" s="21">
        <v>5</v>
      </c>
      <c r="H108" s="21" t="s">
        <v>34</v>
      </c>
      <c r="I108" s="21"/>
      <c r="J108" s="21">
        <v>2</v>
      </c>
      <c r="K108" s="21">
        <v>2</v>
      </c>
      <c r="L108" s="21">
        <v>5</v>
      </c>
      <c r="M108" s="73">
        <v>3</v>
      </c>
      <c r="N108" s="21">
        <v>2</v>
      </c>
      <c r="O108" s="21" t="s">
        <v>34</v>
      </c>
    </row>
    <row r="109" spans="1:29" ht="15.75" customHeight="1" x14ac:dyDescent="0.3">
      <c r="A109" s="67">
        <v>9</v>
      </c>
      <c r="B109" s="63" t="s">
        <v>158</v>
      </c>
      <c r="C109" s="63" t="s">
        <v>159</v>
      </c>
      <c r="D109" s="21"/>
      <c r="E109" s="21">
        <v>60</v>
      </c>
      <c r="F109" s="21"/>
      <c r="G109" s="21"/>
      <c r="H109" s="21">
        <v>80</v>
      </c>
      <c r="I109" s="21"/>
      <c r="J109" s="21" t="s">
        <v>34</v>
      </c>
      <c r="K109" s="21">
        <v>50</v>
      </c>
      <c r="L109" s="21">
        <v>10</v>
      </c>
      <c r="M109" s="73">
        <v>30</v>
      </c>
      <c r="N109" s="21" t="s">
        <v>34</v>
      </c>
      <c r="O109" s="21">
        <v>50</v>
      </c>
    </row>
    <row r="110" spans="1:29" ht="15.75" customHeight="1" x14ac:dyDescent="0.3">
      <c r="A110" s="67">
        <v>10</v>
      </c>
      <c r="B110" s="63" t="s">
        <v>44</v>
      </c>
      <c r="C110" s="63" t="s">
        <v>160</v>
      </c>
      <c r="D110" s="21"/>
      <c r="E110" s="21"/>
      <c r="F110" s="21"/>
      <c r="G110" s="21"/>
      <c r="H110" s="21">
        <v>200</v>
      </c>
      <c r="I110" s="21"/>
      <c r="J110" s="21" t="s">
        <v>34</v>
      </c>
      <c r="K110" s="21">
        <v>60</v>
      </c>
      <c r="L110" s="21">
        <v>70</v>
      </c>
      <c r="M110" s="73">
        <v>15</v>
      </c>
      <c r="N110" s="21" t="s">
        <v>34</v>
      </c>
      <c r="O110" s="21">
        <v>50</v>
      </c>
    </row>
    <row r="111" spans="1:29" ht="15.75" customHeight="1" x14ac:dyDescent="0.3">
      <c r="A111" s="67">
        <v>11</v>
      </c>
      <c r="B111" s="63" t="s">
        <v>161</v>
      </c>
      <c r="C111" s="63" t="s">
        <v>162</v>
      </c>
      <c r="D111" s="21"/>
      <c r="E111" s="21"/>
      <c r="F111" s="21"/>
      <c r="G111" s="21"/>
      <c r="H111" s="21" t="s">
        <v>34</v>
      </c>
      <c r="I111" s="21"/>
      <c r="J111" s="21" t="s">
        <v>34</v>
      </c>
      <c r="K111" s="21">
        <v>1</v>
      </c>
      <c r="L111" s="21" t="s">
        <v>201</v>
      </c>
      <c r="M111" s="73" t="s">
        <v>34</v>
      </c>
      <c r="N111" s="21" t="s">
        <v>202</v>
      </c>
      <c r="O111" s="21" t="s">
        <v>34</v>
      </c>
    </row>
    <row r="112" spans="1:29" ht="15.75" customHeight="1" x14ac:dyDescent="0.3">
      <c r="A112" s="67">
        <v>12</v>
      </c>
      <c r="B112" s="63" t="s">
        <v>163</v>
      </c>
      <c r="C112" s="63">
        <v>10</v>
      </c>
      <c r="D112" s="21"/>
      <c r="E112" s="21"/>
      <c r="F112" s="21"/>
      <c r="G112" s="21"/>
      <c r="H112" s="21" t="s">
        <v>34</v>
      </c>
      <c r="I112" s="21"/>
      <c r="J112" s="21">
        <v>3</v>
      </c>
      <c r="K112" s="21" t="s">
        <v>34</v>
      </c>
      <c r="L112" s="21">
        <v>20</v>
      </c>
      <c r="M112" s="73">
        <v>5</v>
      </c>
      <c r="N112" s="21" t="s">
        <v>34</v>
      </c>
      <c r="O112" s="21" t="s">
        <v>34</v>
      </c>
    </row>
    <row r="113" spans="1:16" ht="15.75" customHeight="1" x14ac:dyDescent="0.3">
      <c r="A113" s="67">
        <v>13</v>
      </c>
      <c r="B113" s="68" t="s">
        <v>164</v>
      </c>
      <c r="C113" s="69" t="s">
        <v>165</v>
      </c>
      <c r="D113" s="21"/>
      <c r="E113" s="21"/>
      <c r="F113" s="21"/>
      <c r="G113" s="21"/>
      <c r="H113" s="21" t="s">
        <v>34</v>
      </c>
      <c r="I113" s="21"/>
      <c r="J113" s="21" t="s">
        <v>34</v>
      </c>
      <c r="K113" s="21">
        <v>20</v>
      </c>
      <c r="L113" s="21" t="s">
        <v>34</v>
      </c>
      <c r="M113" s="73">
        <v>5</v>
      </c>
      <c r="N113" s="21" t="s">
        <v>34</v>
      </c>
      <c r="O113" s="21" t="s">
        <v>34</v>
      </c>
    </row>
    <row r="114" spans="1:16" ht="15.75" customHeight="1" x14ac:dyDescent="0.3">
      <c r="A114" s="67">
        <v>14</v>
      </c>
      <c r="B114" s="68" t="s">
        <v>166</v>
      </c>
      <c r="C114" s="69" t="s">
        <v>193</v>
      </c>
      <c r="D114" s="21"/>
      <c r="E114" s="21"/>
      <c r="F114" s="21"/>
      <c r="G114" s="21"/>
      <c r="H114" s="21" t="s">
        <v>203</v>
      </c>
      <c r="I114" s="53"/>
      <c r="J114" s="21" t="s">
        <v>34</v>
      </c>
      <c r="K114" s="53"/>
      <c r="L114" s="53"/>
      <c r="M114" s="53"/>
      <c r="N114" s="21" t="s">
        <v>34</v>
      </c>
      <c r="O114" s="21" t="s">
        <v>34</v>
      </c>
    </row>
    <row r="115" spans="1:16" ht="15.75" customHeight="1" x14ac:dyDescent="0.3">
      <c r="A115" s="67">
        <v>15</v>
      </c>
      <c r="B115" s="68" t="s">
        <v>168</v>
      </c>
      <c r="C115" s="69" t="s">
        <v>169</v>
      </c>
      <c r="D115" s="21"/>
      <c r="E115" s="21"/>
      <c r="F115" s="53"/>
      <c r="G115" s="53"/>
      <c r="H115" s="53"/>
      <c r="I115" s="53"/>
      <c r="J115" s="21" t="s">
        <v>34</v>
      </c>
      <c r="K115" s="53"/>
      <c r="L115" s="53"/>
      <c r="M115" s="53"/>
      <c r="N115" s="21" t="s">
        <v>34</v>
      </c>
      <c r="O115" s="21">
        <v>80</v>
      </c>
    </row>
    <row r="116" spans="1:16" ht="15.75" customHeight="1" x14ac:dyDescent="0.3">
      <c r="A116" s="67">
        <v>16</v>
      </c>
      <c r="B116" s="68" t="s">
        <v>170</v>
      </c>
      <c r="C116" s="69" t="s">
        <v>169</v>
      </c>
      <c r="D116" s="21"/>
      <c r="E116" s="21"/>
      <c r="F116" s="53"/>
      <c r="G116" s="53"/>
      <c r="H116" s="53"/>
      <c r="I116" s="53"/>
      <c r="J116" s="21" t="s">
        <v>34</v>
      </c>
      <c r="K116" s="53"/>
      <c r="L116" s="53"/>
      <c r="M116" s="53"/>
      <c r="N116" s="21" t="s">
        <v>34</v>
      </c>
      <c r="O116" s="21">
        <v>80</v>
      </c>
    </row>
    <row r="117" spans="1:16" ht="15.75" customHeight="1" x14ac:dyDescent="0.3">
      <c r="A117" s="67">
        <v>17</v>
      </c>
      <c r="B117" s="68" t="s">
        <v>171</v>
      </c>
      <c r="C117" s="69" t="s">
        <v>172</v>
      </c>
      <c r="D117" s="21"/>
      <c r="E117" s="21"/>
      <c r="F117" s="53"/>
      <c r="G117" s="53"/>
      <c r="H117" s="53"/>
      <c r="I117" s="53"/>
      <c r="J117" s="21" t="s">
        <v>34</v>
      </c>
      <c r="K117" s="53"/>
      <c r="L117" s="53"/>
      <c r="M117" s="53"/>
      <c r="N117" s="21" t="s">
        <v>34</v>
      </c>
      <c r="O117" s="21">
        <v>10</v>
      </c>
    </row>
    <row r="118" spans="1:16" ht="15.75" customHeight="1" x14ac:dyDescent="0.3">
      <c r="A118" s="67">
        <v>18</v>
      </c>
      <c r="B118" s="68" t="s">
        <v>173</v>
      </c>
      <c r="C118" s="69" t="s">
        <v>169</v>
      </c>
      <c r="D118" s="21"/>
      <c r="E118" s="21"/>
      <c r="F118" s="53"/>
      <c r="G118" s="53"/>
      <c r="H118" s="53"/>
      <c r="I118" s="53"/>
      <c r="J118" s="21" t="s">
        <v>34</v>
      </c>
      <c r="K118" s="53"/>
      <c r="L118" s="53"/>
      <c r="M118" s="53"/>
      <c r="N118" s="21" t="s">
        <v>34</v>
      </c>
      <c r="O118" s="21">
        <v>80</v>
      </c>
    </row>
    <row r="119" spans="1:16" ht="15.75" customHeight="1" x14ac:dyDescent="0.3">
      <c r="A119" s="67">
        <v>19</v>
      </c>
      <c r="B119" s="68" t="s">
        <v>174</v>
      </c>
      <c r="C119" s="69" t="s">
        <v>169</v>
      </c>
      <c r="D119" s="21"/>
      <c r="E119" s="21"/>
      <c r="F119" s="53"/>
      <c r="G119" s="53"/>
      <c r="H119" s="53"/>
      <c r="I119" s="53"/>
      <c r="J119" s="21" t="s">
        <v>34</v>
      </c>
      <c r="K119" s="53"/>
      <c r="L119" s="53"/>
      <c r="M119" s="53"/>
      <c r="N119" s="21" t="s">
        <v>34</v>
      </c>
      <c r="O119" s="21">
        <v>80</v>
      </c>
    </row>
    <row r="120" spans="1:16" ht="15.75" customHeight="1" x14ac:dyDescent="0.3">
      <c r="A120" s="67">
        <v>20</v>
      </c>
      <c r="B120" s="68" t="s">
        <v>195</v>
      </c>
      <c r="C120" s="69">
        <v>100</v>
      </c>
      <c r="D120" s="21"/>
      <c r="E120" s="21"/>
      <c r="F120" s="53"/>
      <c r="G120" s="53"/>
      <c r="H120" s="21"/>
      <c r="I120" s="53"/>
      <c r="J120" s="21" t="s">
        <v>34</v>
      </c>
      <c r="K120" s="53"/>
      <c r="L120" s="53"/>
      <c r="M120" s="21"/>
      <c r="N120" s="21" t="s">
        <v>34</v>
      </c>
      <c r="O120" s="53"/>
    </row>
    <row r="121" spans="1:16" ht="15.75" customHeight="1" x14ac:dyDescent="0.3">
      <c r="A121" s="67">
        <v>21</v>
      </c>
      <c r="B121" s="68" t="s">
        <v>196</v>
      </c>
      <c r="C121" s="69" t="s">
        <v>197</v>
      </c>
      <c r="D121" s="21"/>
      <c r="E121" s="21" t="s">
        <v>198</v>
      </c>
      <c r="F121" s="53" t="s">
        <v>198</v>
      </c>
      <c r="G121" s="53"/>
      <c r="H121" s="21" t="s">
        <v>198</v>
      </c>
      <c r="I121" s="21" t="s">
        <v>198</v>
      </c>
      <c r="J121" s="21" t="s">
        <v>198</v>
      </c>
      <c r="K121" s="53" t="s">
        <v>198</v>
      </c>
      <c r="L121" s="53"/>
      <c r="M121" s="53" t="s">
        <v>198</v>
      </c>
      <c r="N121" s="21" t="s">
        <v>198</v>
      </c>
      <c r="O121" s="53" t="s">
        <v>204</v>
      </c>
    </row>
    <row r="122" spans="1:16" ht="15.75" customHeight="1" x14ac:dyDescent="0.25">
      <c r="D122" s="34"/>
      <c r="E122" s="34"/>
      <c r="N122" s="34"/>
      <c r="O122" s="34"/>
      <c r="P122" s="34"/>
    </row>
    <row r="123" spans="1:16" ht="15.75" customHeight="1" x14ac:dyDescent="0.25">
      <c r="D123" s="34"/>
      <c r="E123" s="34"/>
      <c r="N123" s="34"/>
      <c r="O123" s="34"/>
      <c r="P123" s="34"/>
    </row>
    <row r="124" spans="1:16" ht="15.75" customHeight="1" x14ac:dyDescent="0.25">
      <c r="D124" s="34"/>
      <c r="E124" s="34"/>
      <c r="N124" s="34"/>
      <c r="O124" s="34"/>
      <c r="P124" s="34"/>
    </row>
    <row r="125" spans="1:16" ht="15.75" customHeight="1" x14ac:dyDescent="0.25">
      <c r="D125" s="34"/>
      <c r="E125" s="34"/>
      <c r="N125" s="34"/>
      <c r="O125" s="34"/>
      <c r="P125" s="34"/>
    </row>
    <row r="126" spans="1:16" ht="15.75" customHeight="1" x14ac:dyDescent="0.25">
      <c r="D126" s="34"/>
      <c r="E126" s="34"/>
      <c r="N126" s="34"/>
      <c r="O126" s="34"/>
      <c r="P126" s="34"/>
    </row>
    <row r="127" spans="1:16" ht="15.75" customHeight="1" x14ac:dyDescent="0.25">
      <c r="D127" s="34"/>
      <c r="E127" s="34"/>
      <c r="N127" s="34"/>
      <c r="O127" s="34"/>
      <c r="P127" s="34"/>
    </row>
    <row r="128" spans="1:16" ht="15.75" customHeight="1" x14ac:dyDescent="0.25">
      <c r="D128" s="34"/>
      <c r="E128" s="34"/>
      <c r="N128" s="34"/>
      <c r="O128" s="34"/>
      <c r="P128" s="34"/>
    </row>
    <row r="129" spans="4:16" ht="15.75" customHeight="1" x14ac:dyDescent="0.25">
      <c r="D129" s="34"/>
      <c r="E129" s="34"/>
      <c r="N129" s="34"/>
      <c r="O129" s="34"/>
      <c r="P129" s="34"/>
    </row>
    <row r="130" spans="4:16" ht="15.75" customHeight="1" x14ac:dyDescent="0.25">
      <c r="D130" s="34"/>
      <c r="E130" s="34"/>
      <c r="N130" s="34"/>
      <c r="O130" s="34"/>
      <c r="P130" s="34"/>
    </row>
    <row r="131" spans="4:16" ht="15.75" customHeight="1" x14ac:dyDescent="0.25">
      <c r="D131" s="34"/>
      <c r="E131" s="34"/>
      <c r="N131" s="34"/>
      <c r="O131" s="34"/>
      <c r="P131" s="34"/>
    </row>
    <row r="132" spans="4:16" ht="15.75" customHeight="1" x14ac:dyDescent="0.25">
      <c r="D132" s="34"/>
      <c r="E132" s="34"/>
      <c r="N132" s="34"/>
      <c r="O132" s="34"/>
      <c r="P132" s="34"/>
    </row>
    <row r="133" spans="4:16" ht="15.75" customHeight="1" x14ac:dyDescent="0.25">
      <c r="D133" s="34"/>
      <c r="E133" s="34"/>
      <c r="N133" s="34"/>
      <c r="O133" s="34"/>
      <c r="P133" s="34"/>
    </row>
    <row r="134" spans="4:16" ht="15.75" customHeight="1" x14ac:dyDescent="0.25">
      <c r="D134" s="34"/>
      <c r="E134" s="34"/>
      <c r="N134" s="34"/>
      <c r="O134" s="34"/>
      <c r="P134" s="34"/>
    </row>
    <row r="135" spans="4:16" ht="15.75" customHeight="1" x14ac:dyDescent="0.25">
      <c r="D135" s="34"/>
      <c r="E135" s="34"/>
      <c r="N135" s="34"/>
      <c r="O135" s="34"/>
      <c r="P135" s="34"/>
    </row>
    <row r="136" spans="4:16" ht="15.75" customHeight="1" x14ac:dyDescent="0.25">
      <c r="D136" s="34"/>
      <c r="E136" s="34"/>
      <c r="N136" s="34"/>
      <c r="O136" s="34"/>
      <c r="P136" s="34"/>
    </row>
    <row r="137" spans="4:16" ht="15.75" customHeight="1" x14ac:dyDescent="0.25">
      <c r="D137" s="34"/>
      <c r="E137" s="34"/>
      <c r="N137" s="34"/>
      <c r="O137" s="34"/>
      <c r="P137" s="34"/>
    </row>
    <row r="138" spans="4:16" ht="15.75" customHeight="1" x14ac:dyDescent="0.25">
      <c r="D138" s="34"/>
      <c r="E138" s="34"/>
      <c r="N138" s="34"/>
      <c r="O138" s="34"/>
      <c r="P138" s="34"/>
    </row>
    <row r="139" spans="4:16" ht="15.75" customHeight="1" x14ac:dyDescent="0.25">
      <c r="D139" s="34"/>
      <c r="E139" s="34"/>
      <c r="N139" s="34"/>
      <c r="O139" s="34"/>
      <c r="P139" s="34"/>
    </row>
    <row r="140" spans="4:16" ht="15.75" customHeight="1" x14ac:dyDescent="0.25">
      <c r="D140" s="34"/>
      <c r="E140" s="34"/>
      <c r="N140" s="34"/>
      <c r="O140" s="34"/>
      <c r="P140" s="34"/>
    </row>
    <row r="141" spans="4:16" ht="15.75" customHeight="1" x14ac:dyDescent="0.25">
      <c r="D141" s="34"/>
      <c r="E141" s="34"/>
      <c r="N141" s="34"/>
      <c r="O141" s="34"/>
      <c r="P141" s="34"/>
    </row>
    <row r="142" spans="4:16" ht="15.75" customHeight="1" x14ac:dyDescent="0.25">
      <c r="D142" s="34"/>
      <c r="E142" s="34"/>
      <c r="N142" s="34"/>
      <c r="O142" s="34"/>
      <c r="P142" s="34"/>
    </row>
    <row r="143" spans="4:16" ht="15.75" customHeight="1" x14ac:dyDescent="0.25">
      <c r="D143" s="34"/>
      <c r="E143" s="34"/>
      <c r="N143" s="34"/>
      <c r="O143" s="34"/>
      <c r="P143" s="34"/>
    </row>
    <row r="144" spans="4:16" ht="15.75" customHeight="1" x14ac:dyDescent="0.25">
      <c r="D144" s="34"/>
      <c r="E144" s="34"/>
      <c r="N144" s="34"/>
      <c r="O144" s="34"/>
      <c r="P144" s="34"/>
    </row>
    <row r="145" spans="4:16" ht="15.75" customHeight="1" x14ac:dyDescent="0.25">
      <c r="D145" s="34"/>
      <c r="E145" s="34"/>
      <c r="N145" s="34"/>
      <c r="O145" s="34"/>
      <c r="P145" s="34"/>
    </row>
    <row r="146" spans="4:16" ht="15.75" customHeight="1" x14ac:dyDescent="0.25">
      <c r="D146" s="34"/>
      <c r="E146" s="34"/>
      <c r="N146" s="34"/>
      <c r="O146" s="34"/>
      <c r="P146" s="34"/>
    </row>
    <row r="147" spans="4:16" ht="15.75" customHeight="1" x14ac:dyDescent="0.25">
      <c r="D147" s="34"/>
      <c r="E147" s="34"/>
      <c r="N147" s="34"/>
      <c r="O147" s="34"/>
      <c r="P147" s="34"/>
    </row>
    <row r="148" spans="4:16" ht="15.75" customHeight="1" x14ac:dyDescent="0.25">
      <c r="D148" s="34"/>
      <c r="E148" s="34"/>
      <c r="N148" s="34"/>
      <c r="O148" s="34"/>
      <c r="P148" s="34"/>
    </row>
    <row r="149" spans="4:16" ht="15.75" customHeight="1" x14ac:dyDescent="0.25">
      <c r="D149" s="34"/>
      <c r="E149" s="34"/>
      <c r="N149" s="34"/>
      <c r="O149" s="34"/>
      <c r="P149" s="34"/>
    </row>
    <row r="150" spans="4:16" ht="15.75" customHeight="1" x14ac:dyDescent="0.25">
      <c r="D150" s="34"/>
      <c r="E150" s="34"/>
      <c r="N150" s="34"/>
      <c r="O150" s="34"/>
      <c r="P150" s="34"/>
    </row>
    <row r="151" spans="4:16" ht="15.75" customHeight="1" x14ac:dyDescent="0.25">
      <c r="D151" s="34"/>
      <c r="E151" s="34"/>
      <c r="N151" s="34"/>
      <c r="O151" s="34"/>
      <c r="P151" s="34"/>
    </row>
    <row r="152" spans="4:16" ht="15.75" customHeight="1" x14ac:dyDescent="0.25">
      <c r="D152" s="34"/>
      <c r="E152" s="34"/>
      <c r="N152" s="34"/>
      <c r="O152" s="34"/>
      <c r="P152" s="34"/>
    </row>
    <row r="153" spans="4:16" ht="15.75" customHeight="1" x14ac:dyDescent="0.25">
      <c r="D153" s="34"/>
      <c r="E153" s="34"/>
      <c r="N153" s="34"/>
      <c r="O153" s="34"/>
      <c r="P153" s="34"/>
    </row>
    <row r="154" spans="4:16" ht="15.75" customHeight="1" x14ac:dyDescent="0.25">
      <c r="D154" s="34"/>
      <c r="E154" s="34"/>
      <c r="N154" s="34"/>
      <c r="O154" s="34"/>
      <c r="P154" s="34"/>
    </row>
    <row r="155" spans="4:16" ht="15.75" customHeight="1" x14ac:dyDescent="0.25">
      <c r="D155" s="34"/>
      <c r="E155" s="34"/>
      <c r="N155" s="34"/>
      <c r="O155" s="34"/>
      <c r="P155" s="34"/>
    </row>
    <row r="156" spans="4:16" ht="15.75" customHeight="1" x14ac:dyDescent="0.25">
      <c r="D156" s="34"/>
      <c r="E156" s="34"/>
      <c r="N156" s="34"/>
      <c r="O156" s="34"/>
      <c r="P156" s="34"/>
    </row>
    <row r="157" spans="4:16" ht="15.75" customHeight="1" x14ac:dyDescent="0.25">
      <c r="D157" s="34"/>
      <c r="E157" s="34"/>
      <c r="N157" s="34"/>
      <c r="O157" s="34"/>
      <c r="P157" s="34"/>
    </row>
    <row r="158" spans="4:16" ht="15.75" customHeight="1" x14ac:dyDescent="0.25">
      <c r="D158" s="34"/>
      <c r="E158" s="34"/>
      <c r="N158" s="34"/>
      <c r="O158" s="34"/>
      <c r="P158" s="34"/>
    </row>
    <row r="159" spans="4:16" ht="15.75" customHeight="1" x14ac:dyDescent="0.25">
      <c r="D159" s="34"/>
      <c r="E159" s="34"/>
      <c r="N159" s="34"/>
      <c r="O159" s="34"/>
      <c r="P159" s="34"/>
    </row>
    <row r="160" spans="4:16" ht="15.75" customHeight="1" x14ac:dyDescent="0.25">
      <c r="D160" s="34"/>
      <c r="E160" s="34"/>
      <c r="N160" s="34"/>
      <c r="O160" s="34"/>
      <c r="P160" s="34"/>
    </row>
    <row r="161" spans="4:16" ht="15.75" customHeight="1" x14ac:dyDescent="0.25">
      <c r="D161" s="34"/>
      <c r="E161" s="34"/>
      <c r="N161" s="34"/>
      <c r="O161" s="34"/>
      <c r="P161" s="34"/>
    </row>
    <row r="162" spans="4:16" ht="15.75" customHeight="1" x14ac:dyDescent="0.25">
      <c r="D162" s="34"/>
      <c r="E162" s="34"/>
      <c r="N162" s="34"/>
      <c r="O162" s="34"/>
      <c r="P162" s="34"/>
    </row>
    <row r="163" spans="4:16" ht="15.75" customHeight="1" x14ac:dyDescent="0.25">
      <c r="D163" s="34"/>
      <c r="E163" s="34"/>
      <c r="N163" s="34"/>
      <c r="O163" s="34"/>
      <c r="P163" s="34"/>
    </row>
    <row r="164" spans="4:16" ht="15.75" customHeight="1" x14ac:dyDescent="0.25">
      <c r="D164" s="34"/>
      <c r="E164" s="34"/>
      <c r="N164" s="34"/>
      <c r="O164" s="34"/>
      <c r="P164" s="34"/>
    </row>
    <row r="165" spans="4:16" ht="15.75" customHeight="1" x14ac:dyDescent="0.25">
      <c r="D165" s="34"/>
      <c r="E165" s="34"/>
      <c r="N165" s="34"/>
      <c r="O165" s="34"/>
      <c r="P165" s="34"/>
    </row>
    <row r="166" spans="4:16" ht="15.75" customHeight="1" x14ac:dyDescent="0.25">
      <c r="D166" s="34"/>
      <c r="E166" s="34"/>
      <c r="N166" s="34"/>
      <c r="O166" s="34"/>
      <c r="P166" s="34"/>
    </row>
    <row r="167" spans="4:16" ht="15.75" customHeight="1" x14ac:dyDescent="0.25">
      <c r="D167" s="34"/>
      <c r="E167" s="34"/>
      <c r="N167" s="34"/>
      <c r="O167" s="34"/>
      <c r="P167" s="34"/>
    </row>
    <row r="168" spans="4:16" ht="15.75" customHeight="1" x14ac:dyDescent="0.25">
      <c r="D168" s="34"/>
      <c r="E168" s="34"/>
      <c r="N168" s="34"/>
      <c r="O168" s="34"/>
      <c r="P168" s="34"/>
    </row>
    <row r="169" spans="4:16" ht="15.75" customHeight="1" x14ac:dyDescent="0.25">
      <c r="D169" s="34"/>
      <c r="E169" s="34"/>
      <c r="N169" s="34"/>
      <c r="O169" s="34"/>
      <c r="P169" s="34"/>
    </row>
    <row r="170" spans="4:16" ht="15.75" customHeight="1" x14ac:dyDescent="0.25">
      <c r="D170" s="34"/>
      <c r="E170" s="34"/>
      <c r="N170" s="34"/>
      <c r="O170" s="34"/>
      <c r="P170" s="34"/>
    </row>
    <row r="171" spans="4:16" ht="15.75" customHeight="1" x14ac:dyDescent="0.25">
      <c r="D171" s="34"/>
      <c r="E171" s="34"/>
      <c r="N171" s="34"/>
      <c r="O171" s="34"/>
      <c r="P171" s="34"/>
    </row>
    <row r="172" spans="4:16" ht="15.75" customHeight="1" x14ac:dyDescent="0.25">
      <c r="D172" s="34"/>
      <c r="E172" s="34"/>
      <c r="N172" s="34"/>
      <c r="O172" s="34"/>
      <c r="P172" s="34"/>
    </row>
    <row r="173" spans="4:16" ht="15.75" customHeight="1" x14ac:dyDescent="0.25">
      <c r="D173" s="34"/>
      <c r="E173" s="34"/>
      <c r="N173" s="34"/>
      <c r="O173" s="34"/>
      <c r="P173" s="34"/>
    </row>
    <row r="174" spans="4:16" ht="15.75" customHeight="1" x14ac:dyDescent="0.25">
      <c r="D174" s="34"/>
      <c r="E174" s="34"/>
      <c r="N174" s="34"/>
      <c r="O174" s="34"/>
      <c r="P174" s="34"/>
    </row>
    <row r="175" spans="4:16" ht="15.75" customHeight="1" x14ac:dyDescent="0.25">
      <c r="D175" s="34"/>
      <c r="E175" s="34"/>
      <c r="N175" s="34"/>
      <c r="O175" s="34"/>
      <c r="P175" s="34"/>
    </row>
    <row r="176" spans="4:16" ht="15.75" customHeight="1" x14ac:dyDescent="0.25">
      <c r="D176" s="34"/>
      <c r="E176" s="34"/>
      <c r="N176" s="34"/>
      <c r="O176" s="34"/>
      <c r="P176" s="34"/>
    </row>
    <row r="177" spans="4:16" ht="15.75" customHeight="1" x14ac:dyDescent="0.25">
      <c r="D177" s="34"/>
      <c r="E177" s="34"/>
      <c r="N177" s="34"/>
      <c r="O177" s="34"/>
      <c r="P177" s="34"/>
    </row>
    <row r="178" spans="4:16" ht="15.75" customHeight="1" x14ac:dyDescent="0.25">
      <c r="D178" s="34"/>
      <c r="E178" s="34"/>
      <c r="N178" s="34"/>
      <c r="O178" s="34"/>
      <c r="P178" s="34"/>
    </row>
    <row r="179" spans="4:16" ht="15.75" customHeight="1" x14ac:dyDescent="0.25">
      <c r="D179" s="34"/>
      <c r="E179" s="34"/>
      <c r="N179" s="34"/>
      <c r="O179" s="34"/>
      <c r="P179" s="34"/>
    </row>
    <row r="180" spans="4:16" ht="15.75" customHeight="1" x14ac:dyDescent="0.25">
      <c r="D180" s="34"/>
      <c r="E180" s="34"/>
      <c r="N180" s="34"/>
      <c r="O180" s="34"/>
      <c r="P180" s="34"/>
    </row>
    <row r="181" spans="4:16" ht="15.75" customHeight="1" x14ac:dyDescent="0.25">
      <c r="D181" s="34"/>
      <c r="E181" s="34"/>
      <c r="N181" s="34"/>
      <c r="O181" s="34"/>
      <c r="P181" s="34"/>
    </row>
    <row r="182" spans="4:16" ht="15.75" customHeight="1" x14ac:dyDescent="0.25">
      <c r="D182" s="34"/>
      <c r="E182" s="34"/>
      <c r="N182" s="34"/>
      <c r="O182" s="34"/>
      <c r="P182" s="34"/>
    </row>
    <row r="183" spans="4:16" ht="15.75" customHeight="1" x14ac:dyDescent="0.25">
      <c r="D183" s="34"/>
      <c r="E183" s="34"/>
      <c r="N183" s="34"/>
      <c r="O183" s="34"/>
      <c r="P183" s="34"/>
    </row>
    <row r="184" spans="4:16" ht="15.75" customHeight="1" x14ac:dyDescent="0.25">
      <c r="D184" s="34"/>
      <c r="E184" s="34"/>
      <c r="N184" s="34"/>
      <c r="O184" s="34"/>
      <c r="P184" s="34"/>
    </row>
    <row r="185" spans="4:16" ht="15.75" customHeight="1" x14ac:dyDescent="0.25">
      <c r="D185" s="34"/>
      <c r="E185" s="34"/>
      <c r="N185" s="34"/>
      <c r="O185" s="34"/>
      <c r="P185" s="34"/>
    </row>
    <row r="186" spans="4:16" ht="15.75" customHeight="1" x14ac:dyDescent="0.25">
      <c r="D186" s="34"/>
      <c r="E186" s="34"/>
      <c r="N186" s="34"/>
      <c r="O186" s="34"/>
      <c r="P186" s="34"/>
    </row>
    <row r="187" spans="4:16" ht="15.75" customHeight="1" x14ac:dyDescent="0.25">
      <c r="D187" s="34"/>
      <c r="E187" s="34"/>
      <c r="N187" s="34"/>
      <c r="O187" s="34"/>
      <c r="P187" s="34"/>
    </row>
    <row r="188" spans="4:16" ht="15.75" customHeight="1" x14ac:dyDescent="0.25">
      <c r="D188" s="34"/>
      <c r="E188" s="34"/>
      <c r="N188" s="34"/>
      <c r="O188" s="34"/>
      <c r="P188" s="34"/>
    </row>
    <row r="189" spans="4:16" ht="15.75" customHeight="1" x14ac:dyDescent="0.25">
      <c r="D189" s="34"/>
      <c r="E189" s="34"/>
      <c r="N189" s="34"/>
      <c r="O189" s="34"/>
      <c r="P189" s="34"/>
    </row>
    <row r="190" spans="4:16" ht="15.75" customHeight="1" x14ac:dyDescent="0.25">
      <c r="D190" s="34"/>
      <c r="E190" s="34"/>
      <c r="N190" s="34"/>
      <c r="O190" s="34"/>
      <c r="P190" s="34"/>
    </row>
    <row r="191" spans="4:16" ht="15.75" customHeight="1" x14ac:dyDescent="0.25">
      <c r="D191" s="34"/>
      <c r="E191" s="34"/>
      <c r="N191" s="34"/>
      <c r="O191" s="34"/>
      <c r="P191" s="34"/>
    </row>
    <row r="192" spans="4:16" ht="15.75" customHeight="1" x14ac:dyDescent="0.25">
      <c r="D192" s="34"/>
      <c r="E192" s="34"/>
      <c r="N192" s="34"/>
      <c r="O192" s="34"/>
      <c r="P192" s="34"/>
    </row>
    <row r="193" spans="4:16" ht="15.75" customHeight="1" x14ac:dyDescent="0.25">
      <c r="D193" s="34"/>
      <c r="E193" s="34"/>
      <c r="N193" s="34"/>
      <c r="O193" s="34"/>
      <c r="P193" s="34"/>
    </row>
    <row r="194" spans="4:16" ht="15.75" customHeight="1" x14ac:dyDescent="0.25">
      <c r="D194" s="34"/>
      <c r="E194" s="34"/>
      <c r="N194" s="34"/>
      <c r="O194" s="34"/>
      <c r="P194" s="34"/>
    </row>
    <row r="195" spans="4:16" ht="15.75" customHeight="1" x14ac:dyDescent="0.25">
      <c r="D195" s="34"/>
      <c r="E195" s="34"/>
      <c r="N195" s="34"/>
      <c r="O195" s="34"/>
      <c r="P195" s="34"/>
    </row>
    <row r="196" spans="4:16" ht="15.75" customHeight="1" x14ac:dyDescent="0.25">
      <c r="D196" s="34"/>
      <c r="E196" s="34"/>
      <c r="N196" s="34"/>
      <c r="O196" s="34"/>
      <c r="P196" s="34"/>
    </row>
    <row r="197" spans="4:16" ht="15.75" customHeight="1" x14ac:dyDescent="0.25">
      <c r="D197" s="34"/>
      <c r="E197" s="34"/>
      <c r="N197" s="34"/>
      <c r="O197" s="34"/>
      <c r="P197" s="34"/>
    </row>
    <row r="198" spans="4:16" ht="15.75" customHeight="1" x14ac:dyDescent="0.25">
      <c r="D198" s="34"/>
      <c r="E198" s="34"/>
      <c r="N198" s="34"/>
      <c r="O198" s="34"/>
      <c r="P198" s="34"/>
    </row>
    <row r="199" spans="4:16" ht="15.75" customHeight="1" x14ac:dyDescent="0.25">
      <c r="D199" s="34"/>
      <c r="E199" s="34"/>
      <c r="N199" s="34"/>
      <c r="O199" s="34"/>
      <c r="P199" s="34"/>
    </row>
    <row r="200" spans="4:16" ht="15.75" customHeight="1" x14ac:dyDescent="0.25">
      <c r="D200" s="34"/>
      <c r="E200" s="34"/>
      <c r="N200" s="34"/>
      <c r="O200" s="34"/>
      <c r="P200" s="34"/>
    </row>
    <row r="201" spans="4:16" ht="15.75" customHeight="1" x14ac:dyDescent="0.25">
      <c r="D201" s="34"/>
      <c r="E201" s="34"/>
      <c r="N201" s="34"/>
      <c r="O201" s="34"/>
      <c r="P201" s="34"/>
    </row>
    <row r="202" spans="4:16" ht="15.75" customHeight="1" x14ac:dyDescent="0.25">
      <c r="D202" s="34"/>
      <c r="E202" s="34"/>
      <c r="N202" s="34"/>
      <c r="O202" s="34"/>
      <c r="P202" s="34"/>
    </row>
    <row r="203" spans="4:16" ht="15.75" customHeight="1" x14ac:dyDescent="0.25">
      <c r="D203" s="34"/>
      <c r="E203" s="34"/>
      <c r="N203" s="34"/>
      <c r="O203" s="34"/>
      <c r="P203" s="34"/>
    </row>
    <row r="204" spans="4:16" ht="15.75" customHeight="1" x14ac:dyDescent="0.25">
      <c r="D204" s="34"/>
      <c r="E204" s="34"/>
      <c r="N204" s="34"/>
      <c r="O204" s="34"/>
      <c r="P204" s="34"/>
    </row>
    <row r="205" spans="4:16" ht="15.75" customHeight="1" x14ac:dyDescent="0.25">
      <c r="D205" s="34"/>
      <c r="E205" s="34"/>
      <c r="N205" s="34"/>
      <c r="O205" s="34"/>
      <c r="P205" s="34"/>
    </row>
    <row r="206" spans="4:16" ht="15.75" customHeight="1" x14ac:dyDescent="0.25">
      <c r="D206" s="34"/>
      <c r="E206" s="34"/>
      <c r="N206" s="34"/>
      <c r="O206" s="34"/>
      <c r="P206" s="34"/>
    </row>
    <row r="207" spans="4:16" ht="15.75" customHeight="1" x14ac:dyDescent="0.25">
      <c r="D207" s="34"/>
      <c r="E207" s="34"/>
      <c r="N207" s="34"/>
      <c r="O207" s="34"/>
      <c r="P207" s="34"/>
    </row>
    <row r="208" spans="4:16" ht="15.75" customHeight="1" x14ac:dyDescent="0.25">
      <c r="D208" s="34"/>
      <c r="E208" s="34"/>
      <c r="N208" s="34"/>
      <c r="O208" s="34"/>
      <c r="P208" s="34"/>
    </row>
    <row r="209" spans="4:16" ht="15.75" customHeight="1" x14ac:dyDescent="0.25">
      <c r="D209" s="34"/>
      <c r="E209" s="34"/>
      <c r="N209" s="34"/>
      <c r="O209" s="34"/>
      <c r="P209" s="34"/>
    </row>
    <row r="210" spans="4:16" ht="15.75" customHeight="1" x14ac:dyDescent="0.25">
      <c r="D210" s="34"/>
      <c r="E210" s="34"/>
      <c r="N210" s="34"/>
      <c r="O210" s="34"/>
      <c r="P210" s="34"/>
    </row>
    <row r="211" spans="4:16" ht="15.75" customHeight="1" x14ac:dyDescent="0.25">
      <c r="D211" s="34"/>
      <c r="E211" s="34"/>
      <c r="N211" s="34"/>
      <c r="O211" s="34"/>
      <c r="P211" s="34"/>
    </row>
    <row r="212" spans="4:16" ht="15.75" customHeight="1" x14ac:dyDescent="0.25">
      <c r="D212" s="34"/>
      <c r="E212" s="34"/>
      <c r="N212" s="34"/>
      <c r="O212" s="34"/>
      <c r="P212" s="34"/>
    </row>
    <row r="213" spans="4:16" ht="15.75" customHeight="1" x14ac:dyDescent="0.25">
      <c r="D213" s="34"/>
      <c r="E213" s="34"/>
      <c r="N213" s="34"/>
      <c r="O213" s="34"/>
      <c r="P213" s="34"/>
    </row>
    <row r="214" spans="4:16" ht="15.75" customHeight="1" x14ac:dyDescent="0.25">
      <c r="D214" s="34"/>
      <c r="E214" s="34"/>
      <c r="N214" s="34"/>
      <c r="O214" s="34"/>
      <c r="P214" s="34"/>
    </row>
    <row r="215" spans="4:16" ht="15.75" customHeight="1" x14ac:dyDescent="0.25">
      <c r="D215" s="34"/>
      <c r="E215" s="34"/>
      <c r="N215" s="34"/>
      <c r="O215" s="34"/>
      <c r="P215" s="34"/>
    </row>
    <row r="216" spans="4:16" ht="15.75" customHeight="1" x14ac:dyDescent="0.25">
      <c r="D216" s="34"/>
      <c r="E216" s="34"/>
      <c r="N216" s="34"/>
      <c r="O216" s="34"/>
      <c r="P216" s="34"/>
    </row>
    <row r="217" spans="4:16" ht="15.75" customHeight="1" x14ac:dyDescent="0.25">
      <c r="D217" s="34"/>
      <c r="E217" s="34"/>
      <c r="N217" s="34"/>
      <c r="O217" s="34"/>
      <c r="P217" s="34"/>
    </row>
    <row r="218" spans="4:16" ht="15.75" customHeight="1" x14ac:dyDescent="0.25">
      <c r="D218" s="34"/>
      <c r="E218" s="34"/>
      <c r="N218" s="34"/>
      <c r="O218" s="34"/>
      <c r="P218" s="34"/>
    </row>
    <row r="219" spans="4:16" ht="15.75" customHeight="1" x14ac:dyDescent="0.25">
      <c r="D219" s="34"/>
      <c r="E219" s="34"/>
      <c r="N219" s="34"/>
      <c r="O219" s="34"/>
      <c r="P219" s="34"/>
    </row>
    <row r="220" spans="4:16" ht="15.75" customHeight="1" x14ac:dyDescent="0.25">
      <c r="D220" s="34"/>
      <c r="E220" s="34"/>
      <c r="N220" s="34"/>
      <c r="O220" s="34"/>
      <c r="P220" s="34"/>
    </row>
    <row r="221" spans="4:16" ht="15.75" customHeight="1" x14ac:dyDescent="0.25">
      <c r="D221" s="34"/>
      <c r="E221" s="34"/>
      <c r="N221" s="34"/>
      <c r="O221" s="34"/>
      <c r="P221" s="34"/>
    </row>
    <row r="222" spans="4:16" ht="15.75" customHeight="1" x14ac:dyDescent="0.25">
      <c r="D222" s="34"/>
      <c r="E222" s="34"/>
      <c r="N222" s="34"/>
      <c r="O222" s="34"/>
      <c r="P222" s="34"/>
    </row>
    <row r="223" spans="4:16" ht="15.75" customHeight="1" x14ac:dyDescent="0.25">
      <c r="D223" s="34"/>
      <c r="E223" s="34"/>
      <c r="N223" s="34"/>
      <c r="O223" s="34"/>
      <c r="P223" s="34"/>
    </row>
    <row r="224" spans="4:16" ht="15.75" customHeight="1" x14ac:dyDescent="0.25">
      <c r="D224" s="34"/>
      <c r="E224" s="34"/>
      <c r="N224" s="34"/>
      <c r="O224" s="34"/>
      <c r="P224" s="34"/>
    </row>
    <row r="225" spans="4:16" ht="15.75" customHeight="1" x14ac:dyDescent="0.25">
      <c r="D225" s="34"/>
      <c r="E225" s="34"/>
      <c r="N225" s="34"/>
      <c r="O225" s="34"/>
      <c r="P225" s="34"/>
    </row>
    <row r="226" spans="4:16" ht="15.75" customHeight="1" x14ac:dyDescent="0.25">
      <c r="D226" s="34"/>
      <c r="E226" s="34"/>
      <c r="N226" s="34"/>
      <c r="O226" s="34"/>
      <c r="P226" s="34"/>
    </row>
    <row r="227" spans="4:16" ht="15.75" customHeight="1" x14ac:dyDescent="0.25">
      <c r="D227" s="34"/>
      <c r="E227" s="34"/>
      <c r="N227" s="34"/>
      <c r="O227" s="34"/>
      <c r="P227" s="34"/>
    </row>
    <row r="228" spans="4:16" ht="15.75" customHeight="1" x14ac:dyDescent="0.25">
      <c r="D228" s="34"/>
      <c r="E228" s="34"/>
      <c r="N228" s="34"/>
      <c r="O228" s="34"/>
      <c r="P228" s="34"/>
    </row>
    <row r="229" spans="4:16" ht="15.75" customHeight="1" x14ac:dyDescent="0.25">
      <c r="D229" s="34"/>
      <c r="E229" s="34"/>
      <c r="N229" s="34"/>
      <c r="O229" s="34"/>
      <c r="P229" s="34"/>
    </row>
    <row r="230" spans="4:16" ht="15.75" customHeight="1" x14ac:dyDescent="0.25">
      <c r="D230" s="34"/>
      <c r="E230" s="34"/>
      <c r="N230" s="34"/>
      <c r="O230" s="34"/>
      <c r="P230" s="34"/>
    </row>
    <row r="231" spans="4:16" ht="15.75" customHeight="1" x14ac:dyDescent="0.25">
      <c r="D231" s="34"/>
      <c r="E231" s="34"/>
      <c r="N231" s="34"/>
      <c r="O231" s="34"/>
      <c r="P231" s="34"/>
    </row>
    <row r="232" spans="4:16" ht="15.75" customHeight="1" x14ac:dyDescent="0.25">
      <c r="D232" s="34"/>
      <c r="E232" s="34"/>
      <c r="N232" s="34"/>
      <c r="O232" s="34"/>
      <c r="P232" s="34"/>
    </row>
    <row r="233" spans="4:16" ht="15.75" customHeight="1" x14ac:dyDescent="0.25">
      <c r="D233" s="34"/>
      <c r="E233" s="34"/>
      <c r="N233" s="34"/>
      <c r="O233" s="34"/>
      <c r="P233" s="34"/>
    </row>
    <row r="234" spans="4:16" ht="15.75" customHeight="1" x14ac:dyDescent="0.25">
      <c r="D234" s="34"/>
      <c r="E234" s="34"/>
      <c r="N234" s="34"/>
      <c r="O234" s="34"/>
      <c r="P234" s="34"/>
    </row>
    <row r="235" spans="4:16" ht="15.75" customHeight="1" x14ac:dyDescent="0.25">
      <c r="D235" s="34"/>
      <c r="E235" s="34"/>
      <c r="N235" s="34"/>
      <c r="O235" s="34"/>
      <c r="P235" s="34"/>
    </row>
    <row r="236" spans="4:16" ht="15.75" customHeight="1" x14ac:dyDescent="0.25">
      <c r="D236" s="34"/>
      <c r="E236" s="34"/>
      <c r="N236" s="34"/>
      <c r="O236" s="34"/>
      <c r="P236" s="34"/>
    </row>
    <row r="237" spans="4:16" ht="15.75" customHeight="1" x14ac:dyDescent="0.25">
      <c r="D237" s="34"/>
      <c r="E237" s="34"/>
      <c r="N237" s="34"/>
      <c r="O237" s="34"/>
      <c r="P237" s="34"/>
    </row>
    <row r="238" spans="4:16" ht="15.75" customHeight="1" x14ac:dyDescent="0.25">
      <c r="D238" s="34"/>
      <c r="E238" s="34"/>
      <c r="N238" s="34"/>
      <c r="O238" s="34"/>
      <c r="P238" s="34"/>
    </row>
    <row r="239" spans="4:16" ht="15.75" customHeight="1" x14ac:dyDescent="0.25">
      <c r="D239" s="34"/>
      <c r="E239" s="34"/>
      <c r="N239" s="34"/>
      <c r="O239" s="34"/>
      <c r="P239" s="34"/>
    </row>
    <row r="240" spans="4:16" ht="15.75" customHeight="1" x14ac:dyDescent="0.25">
      <c r="D240" s="34"/>
      <c r="E240" s="34"/>
      <c r="N240" s="34"/>
      <c r="O240" s="34"/>
      <c r="P240" s="34"/>
    </row>
    <row r="241" spans="4:16" ht="15.75" customHeight="1" x14ac:dyDescent="0.25">
      <c r="D241" s="34"/>
      <c r="E241" s="34"/>
      <c r="N241" s="34"/>
      <c r="O241" s="34"/>
      <c r="P241" s="34"/>
    </row>
    <row r="242" spans="4:16" ht="15.75" customHeight="1" x14ac:dyDescent="0.25">
      <c r="D242" s="34"/>
      <c r="E242" s="34"/>
      <c r="N242" s="34"/>
      <c r="O242" s="34"/>
      <c r="P242" s="34"/>
    </row>
    <row r="243" spans="4:16" ht="15.75" customHeight="1" x14ac:dyDescent="0.25">
      <c r="D243" s="34"/>
      <c r="E243" s="34"/>
      <c r="N243" s="34"/>
      <c r="O243" s="34"/>
      <c r="P243" s="34"/>
    </row>
    <row r="244" spans="4:16" ht="15.75" customHeight="1" x14ac:dyDescent="0.25">
      <c r="D244" s="34"/>
      <c r="E244" s="34"/>
      <c r="N244" s="34"/>
      <c r="O244" s="34"/>
      <c r="P244" s="34"/>
    </row>
    <row r="245" spans="4:16" ht="15.75" customHeight="1" x14ac:dyDescent="0.25">
      <c r="D245" s="34"/>
      <c r="E245" s="34"/>
      <c r="N245" s="34"/>
      <c r="O245" s="34"/>
      <c r="P245" s="34"/>
    </row>
    <row r="246" spans="4:16" ht="15.75" customHeight="1" x14ac:dyDescent="0.25">
      <c r="D246" s="34"/>
      <c r="E246" s="34"/>
      <c r="N246" s="34"/>
      <c r="O246" s="34"/>
      <c r="P246" s="34"/>
    </row>
    <row r="247" spans="4:16" ht="15.75" customHeight="1" x14ac:dyDescent="0.25">
      <c r="D247" s="34"/>
      <c r="E247" s="34"/>
      <c r="N247" s="34"/>
      <c r="O247" s="34"/>
      <c r="P247" s="34"/>
    </row>
    <row r="248" spans="4:16" ht="15.75" customHeight="1" x14ac:dyDescent="0.25">
      <c r="D248" s="34"/>
      <c r="E248" s="34"/>
      <c r="N248" s="34"/>
      <c r="O248" s="34"/>
      <c r="P248" s="34"/>
    </row>
    <row r="249" spans="4:16" ht="15.75" customHeight="1" x14ac:dyDescent="0.25">
      <c r="D249" s="34"/>
      <c r="E249" s="34"/>
      <c r="N249" s="34"/>
      <c r="O249" s="34"/>
      <c r="P249" s="34"/>
    </row>
    <row r="250" spans="4:16" ht="15.75" customHeight="1" x14ac:dyDescent="0.25">
      <c r="D250" s="34"/>
      <c r="E250" s="34"/>
      <c r="N250" s="34"/>
      <c r="O250" s="34"/>
      <c r="P250" s="34"/>
    </row>
    <row r="251" spans="4:16" ht="15.75" customHeight="1" x14ac:dyDescent="0.25">
      <c r="D251" s="34"/>
      <c r="E251" s="34"/>
      <c r="N251" s="34"/>
      <c r="O251" s="34"/>
      <c r="P251" s="34"/>
    </row>
    <row r="252" spans="4:16" ht="15.75" customHeight="1" x14ac:dyDescent="0.25">
      <c r="D252" s="34"/>
      <c r="E252" s="34"/>
      <c r="N252" s="34"/>
      <c r="O252" s="34"/>
      <c r="P252" s="34"/>
    </row>
    <row r="253" spans="4:16" ht="15.75" customHeight="1" x14ac:dyDescent="0.25">
      <c r="D253" s="34"/>
      <c r="E253" s="34"/>
      <c r="N253" s="34"/>
      <c r="O253" s="34"/>
      <c r="P253" s="34"/>
    </row>
    <row r="254" spans="4:16" ht="15.75" customHeight="1" x14ac:dyDescent="0.25">
      <c r="D254" s="34"/>
      <c r="E254" s="34"/>
      <c r="N254" s="34"/>
      <c r="O254" s="34"/>
      <c r="P254" s="34"/>
    </row>
    <row r="255" spans="4:16" ht="15.75" customHeight="1" x14ac:dyDescent="0.25">
      <c r="D255" s="34"/>
      <c r="E255" s="34"/>
      <c r="N255" s="34"/>
      <c r="O255" s="34"/>
      <c r="P255" s="34"/>
    </row>
    <row r="256" spans="4:16" ht="15.75" customHeight="1" x14ac:dyDescent="0.25">
      <c r="D256" s="34"/>
      <c r="E256" s="34"/>
      <c r="N256" s="34"/>
      <c r="O256" s="34"/>
      <c r="P256" s="34"/>
    </row>
    <row r="257" spans="4:16" ht="15.75" customHeight="1" x14ac:dyDescent="0.25">
      <c r="D257" s="34"/>
      <c r="E257" s="34"/>
      <c r="N257" s="34"/>
      <c r="O257" s="34"/>
      <c r="P257" s="34"/>
    </row>
    <row r="258" spans="4:16" ht="15.75" customHeight="1" x14ac:dyDescent="0.25">
      <c r="D258" s="34"/>
      <c r="E258" s="34"/>
      <c r="N258" s="34"/>
      <c r="O258" s="34"/>
      <c r="P258" s="34"/>
    </row>
    <row r="259" spans="4:16" ht="15.75" customHeight="1" x14ac:dyDescent="0.25">
      <c r="D259" s="34"/>
      <c r="E259" s="34"/>
      <c r="N259" s="34"/>
      <c r="O259" s="34"/>
      <c r="P259" s="34"/>
    </row>
    <row r="260" spans="4:16" ht="15.75" customHeight="1" x14ac:dyDescent="0.25">
      <c r="D260" s="34"/>
      <c r="E260" s="34"/>
      <c r="N260" s="34"/>
      <c r="O260" s="34"/>
      <c r="P260" s="34"/>
    </row>
    <row r="261" spans="4:16" ht="15.75" customHeight="1" x14ac:dyDescent="0.25">
      <c r="D261" s="34"/>
      <c r="E261" s="34"/>
      <c r="N261" s="34"/>
      <c r="O261" s="34"/>
      <c r="P261" s="34"/>
    </row>
    <row r="262" spans="4:16" ht="15.75" customHeight="1" x14ac:dyDescent="0.25">
      <c r="D262" s="34"/>
      <c r="E262" s="34"/>
      <c r="N262" s="34"/>
      <c r="O262" s="34"/>
      <c r="P262" s="34"/>
    </row>
    <row r="263" spans="4:16" ht="15.75" customHeight="1" x14ac:dyDescent="0.25">
      <c r="D263" s="34"/>
      <c r="E263" s="34"/>
      <c r="N263" s="34"/>
      <c r="O263" s="34"/>
      <c r="P263" s="34"/>
    </row>
    <row r="264" spans="4:16" ht="15.75" customHeight="1" x14ac:dyDescent="0.25">
      <c r="D264" s="34"/>
      <c r="E264" s="34"/>
      <c r="N264" s="34"/>
      <c r="O264" s="34"/>
      <c r="P264" s="34"/>
    </row>
    <row r="265" spans="4:16" ht="15.75" customHeight="1" x14ac:dyDescent="0.25">
      <c r="D265" s="34"/>
      <c r="E265" s="34"/>
      <c r="N265" s="34"/>
      <c r="O265" s="34"/>
      <c r="P265" s="34"/>
    </row>
    <row r="266" spans="4:16" ht="15.75" customHeight="1" x14ac:dyDescent="0.25">
      <c r="D266" s="34"/>
      <c r="E266" s="34"/>
      <c r="N266" s="34"/>
      <c r="O266" s="34"/>
      <c r="P266" s="34"/>
    </row>
    <row r="267" spans="4:16" ht="15.75" customHeight="1" x14ac:dyDescent="0.25">
      <c r="D267" s="34"/>
      <c r="E267" s="34"/>
      <c r="N267" s="34"/>
      <c r="O267" s="34"/>
      <c r="P267" s="34"/>
    </row>
    <row r="268" spans="4:16" ht="15.75" customHeight="1" x14ac:dyDescent="0.25">
      <c r="D268" s="34"/>
      <c r="E268" s="34"/>
      <c r="N268" s="34"/>
      <c r="O268" s="34"/>
      <c r="P268" s="34"/>
    </row>
    <row r="269" spans="4:16" ht="15.75" customHeight="1" x14ac:dyDescent="0.25">
      <c r="D269" s="34"/>
      <c r="E269" s="34"/>
      <c r="N269" s="34"/>
      <c r="O269" s="34"/>
      <c r="P269" s="34"/>
    </row>
    <row r="270" spans="4:16" ht="15.75" customHeight="1" x14ac:dyDescent="0.25">
      <c r="D270" s="34"/>
      <c r="E270" s="34"/>
      <c r="N270" s="34"/>
      <c r="O270" s="34"/>
      <c r="P270" s="34"/>
    </row>
    <row r="271" spans="4:16" ht="15.75" customHeight="1" x14ac:dyDescent="0.25">
      <c r="D271" s="34"/>
      <c r="E271" s="34"/>
      <c r="N271" s="34"/>
      <c r="O271" s="34"/>
      <c r="P271" s="34"/>
    </row>
    <row r="272" spans="4:16" ht="15.75" customHeight="1" x14ac:dyDescent="0.25">
      <c r="D272" s="34"/>
      <c r="E272" s="34"/>
      <c r="N272" s="34"/>
      <c r="O272" s="34"/>
      <c r="P272" s="34"/>
    </row>
    <row r="273" spans="4:16" ht="15.75" customHeight="1" x14ac:dyDescent="0.25">
      <c r="D273" s="34"/>
      <c r="E273" s="34"/>
      <c r="N273" s="34"/>
      <c r="O273" s="34"/>
      <c r="P273" s="34"/>
    </row>
    <row r="274" spans="4:16" ht="15.75" customHeight="1" x14ac:dyDescent="0.25">
      <c r="D274" s="34"/>
      <c r="E274" s="34"/>
      <c r="N274" s="34"/>
      <c r="O274" s="34"/>
      <c r="P274" s="34"/>
    </row>
    <row r="275" spans="4:16" ht="15.75" customHeight="1" x14ac:dyDescent="0.25">
      <c r="D275" s="34"/>
      <c r="E275" s="34"/>
      <c r="N275" s="34"/>
      <c r="O275" s="34"/>
      <c r="P275" s="34"/>
    </row>
    <row r="276" spans="4:16" ht="15.75" customHeight="1" x14ac:dyDescent="0.25">
      <c r="D276" s="34"/>
      <c r="E276" s="34"/>
      <c r="N276" s="34"/>
      <c r="O276" s="34"/>
      <c r="P276" s="34"/>
    </row>
    <row r="277" spans="4:16" ht="15.75" customHeight="1" x14ac:dyDescent="0.25">
      <c r="D277" s="34"/>
      <c r="E277" s="34"/>
      <c r="N277" s="34"/>
      <c r="O277" s="34"/>
      <c r="P277" s="34"/>
    </row>
    <row r="278" spans="4:16" ht="15.75" customHeight="1" x14ac:dyDescent="0.25">
      <c r="D278" s="34"/>
      <c r="E278" s="34"/>
      <c r="N278" s="34"/>
      <c r="O278" s="34"/>
      <c r="P278" s="34"/>
    </row>
    <row r="279" spans="4:16" ht="15.75" customHeight="1" x14ac:dyDescent="0.25">
      <c r="D279" s="34"/>
      <c r="E279" s="34"/>
      <c r="N279" s="34"/>
      <c r="O279" s="34"/>
      <c r="P279" s="34"/>
    </row>
    <row r="280" spans="4:16" ht="15.75" customHeight="1" x14ac:dyDescent="0.25">
      <c r="D280" s="34"/>
      <c r="E280" s="34"/>
      <c r="N280" s="34"/>
      <c r="O280" s="34"/>
      <c r="P280" s="34"/>
    </row>
    <row r="281" spans="4:16" ht="15.75" customHeight="1" x14ac:dyDescent="0.25">
      <c r="D281" s="34"/>
      <c r="E281" s="34"/>
      <c r="N281" s="34"/>
      <c r="O281" s="34"/>
      <c r="P281" s="34"/>
    </row>
    <row r="282" spans="4:16" ht="15.75" customHeight="1" x14ac:dyDescent="0.25">
      <c r="D282" s="34"/>
      <c r="E282" s="34"/>
      <c r="N282" s="34"/>
      <c r="O282" s="34"/>
      <c r="P282" s="34"/>
    </row>
    <row r="283" spans="4:16" ht="15.75" customHeight="1" x14ac:dyDescent="0.25">
      <c r="D283" s="34"/>
      <c r="E283" s="34"/>
      <c r="N283" s="34"/>
      <c r="O283" s="34"/>
      <c r="P283" s="34"/>
    </row>
    <row r="284" spans="4:16" ht="15.75" customHeight="1" x14ac:dyDescent="0.25">
      <c r="D284" s="34"/>
      <c r="E284" s="34"/>
      <c r="N284" s="34"/>
      <c r="O284" s="34"/>
      <c r="P284" s="34"/>
    </row>
    <row r="285" spans="4:16" ht="15.75" customHeight="1" x14ac:dyDescent="0.25">
      <c r="D285" s="34"/>
      <c r="E285" s="34"/>
      <c r="N285" s="34"/>
      <c r="O285" s="34"/>
      <c r="P285" s="34"/>
    </row>
    <row r="286" spans="4:16" ht="15.75" customHeight="1" x14ac:dyDescent="0.25">
      <c r="D286" s="34"/>
      <c r="E286" s="34"/>
      <c r="N286" s="34"/>
      <c r="O286" s="34"/>
      <c r="P286" s="34"/>
    </row>
    <row r="287" spans="4:16" ht="15.75" customHeight="1" x14ac:dyDescent="0.25">
      <c r="D287" s="34"/>
      <c r="E287" s="34"/>
      <c r="N287" s="34"/>
      <c r="O287" s="34"/>
      <c r="P287" s="34"/>
    </row>
    <row r="288" spans="4:16" ht="15.75" customHeight="1" x14ac:dyDescent="0.25">
      <c r="D288" s="34"/>
      <c r="E288" s="34"/>
      <c r="N288" s="34"/>
      <c r="O288" s="34"/>
      <c r="P288" s="34"/>
    </row>
    <row r="289" spans="4:16" ht="15.75" customHeight="1" x14ac:dyDescent="0.25">
      <c r="D289" s="34"/>
      <c r="E289" s="34"/>
      <c r="N289" s="34"/>
      <c r="O289" s="34"/>
      <c r="P289" s="34"/>
    </row>
    <row r="290" spans="4:16" ht="15.75" customHeight="1" x14ac:dyDescent="0.25">
      <c r="D290" s="34"/>
      <c r="E290" s="34"/>
      <c r="N290" s="34"/>
      <c r="O290" s="34"/>
      <c r="P290" s="34"/>
    </row>
    <row r="291" spans="4:16" ht="15.75" customHeight="1" x14ac:dyDescent="0.25">
      <c r="D291" s="34"/>
      <c r="E291" s="34"/>
      <c r="N291" s="34"/>
      <c r="O291" s="34"/>
      <c r="P291" s="34"/>
    </row>
    <row r="292" spans="4:16" ht="15.75" customHeight="1" x14ac:dyDescent="0.25">
      <c r="D292" s="34"/>
      <c r="E292" s="34"/>
      <c r="N292" s="34"/>
      <c r="O292" s="34"/>
      <c r="P292" s="34"/>
    </row>
    <row r="293" spans="4:16" ht="15.75" customHeight="1" x14ac:dyDescent="0.25">
      <c r="D293" s="34"/>
      <c r="E293" s="34"/>
      <c r="N293" s="34"/>
      <c r="O293" s="34"/>
      <c r="P293" s="34"/>
    </row>
    <row r="294" spans="4:16" ht="15.75" customHeight="1" x14ac:dyDescent="0.25">
      <c r="D294" s="34"/>
      <c r="E294" s="34"/>
      <c r="N294" s="34"/>
      <c r="O294" s="34"/>
      <c r="P294" s="34"/>
    </row>
    <row r="295" spans="4:16" ht="15.75" customHeight="1" x14ac:dyDescent="0.25">
      <c r="D295" s="34"/>
      <c r="E295" s="34"/>
      <c r="N295" s="34"/>
      <c r="O295" s="34"/>
      <c r="P295" s="34"/>
    </row>
    <row r="296" spans="4:16" ht="15.75" customHeight="1" x14ac:dyDescent="0.25">
      <c r="D296" s="34"/>
      <c r="E296" s="34"/>
      <c r="N296" s="34"/>
      <c r="O296" s="34"/>
      <c r="P296" s="34"/>
    </row>
    <row r="297" spans="4:16" ht="15.75" customHeight="1" x14ac:dyDescent="0.25">
      <c r="D297" s="34"/>
      <c r="E297" s="34"/>
      <c r="N297" s="34"/>
      <c r="O297" s="34"/>
      <c r="P297" s="34"/>
    </row>
    <row r="298" spans="4:16" ht="15.75" customHeight="1" x14ac:dyDescent="0.25">
      <c r="D298" s="34"/>
      <c r="E298" s="34"/>
      <c r="N298" s="34"/>
      <c r="O298" s="34"/>
      <c r="P298" s="34"/>
    </row>
    <row r="299" spans="4:16" ht="15.75" customHeight="1" x14ac:dyDescent="0.25">
      <c r="D299" s="34"/>
      <c r="E299" s="34"/>
      <c r="N299" s="34"/>
      <c r="O299" s="34"/>
      <c r="P299" s="34"/>
    </row>
    <row r="300" spans="4:16" ht="15.75" customHeight="1" x14ac:dyDescent="0.25">
      <c r="D300" s="34"/>
      <c r="E300" s="34"/>
      <c r="N300" s="34"/>
      <c r="O300" s="34"/>
      <c r="P300" s="34"/>
    </row>
    <row r="301" spans="4:16" ht="15.75" customHeight="1" x14ac:dyDescent="0.25">
      <c r="D301" s="34"/>
      <c r="E301" s="34"/>
      <c r="N301" s="34"/>
      <c r="O301" s="34"/>
      <c r="P301" s="34"/>
    </row>
    <row r="302" spans="4:16" ht="15.75" customHeight="1" x14ac:dyDescent="0.25">
      <c r="D302" s="34"/>
      <c r="E302" s="34"/>
      <c r="N302" s="34"/>
      <c r="O302" s="34"/>
      <c r="P302" s="34"/>
    </row>
    <row r="303" spans="4:16" ht="15.75" customHeight="1" x14ac:dyDescent="0.25">
      <c r="D303" s="34"/>
      <c r="E303" s="34"/>
      <c r="N303" s="34"/>
      <c r="O303" s="34"/>
      <c r="P303" s="34"/>
    </row>
    <row r="304" spans="4:16" ht="15.75" customHeight="1" x14ac:dyDescent="0.25">
      <c r="D304" s="34"/>
      <c r="E304" s="34"/>
      <c r="N304" s="34"/>
      <c r="O304" s="34"/>
      <c r="P304" s="34"/>
    </row>
    <row r="305" spans="4:16" ht="15.75" customHeight="1" x14ac:dyDescent="0.25">
      <c r="D305" s="34"/>
      <c r="E305" s="34"/>
      <c r="N305" s="34"/>
      <c r="O305" s="34"/>
      <c r="P305" s="34"/>
    </row>
    <row r="306" spans="4:16" ht="15.75" customHeight="1" x14ac:dyDescent="0.25">
      <c r="D306" s="34"/>
      <c r="E306" s="34"/>
      <c r="N306" s="34"/>
      <c r="O306" s="34"/>
      <c r="P306" s="34"/>
    </row>
    <row r="307" spans="4:16" ht="15.75" customHeight="1" x14ac:dyDescent="0.25">
      <c r="D307" s="34"/>
      <c r="E307" s="34"/>
      <c r="N307" s="34"/>
      <c r="O307" s="34"/>
      <c r="P307" s="34"/>
    </row>
    <row r="308" spans="4:16" ht="15.75" customHeight="1" x14ac:dyDescent="0.25">
      <c r="D308" s="34"/>
      <c r="E308" s="34"/>
      <c r="N308" s="34"/>
      <c r="O308" s="34"/>
      <c r="P308" s="34"/>
    </row>
    <row r="309" spans="4:16" ht="15.75" customHeight="1" x14ac:dyDescent="0.25">
      <c r="D309" s="34"/>
      <c r="E309" s="34"/>
      <c r="N309" s="34"/>
      <c r="O309" s="34"/>
      <c r="P309" s="34"/>
    </row>
    <row r="310" spans="4:16" ht="15.75" customHeight="1" x14ac:dyDescent="0.25">
      <c r="D310" s="34"/>
      <c r="E310" s="34"/>
      <c r="N310" s="34"/>
      <c r="O310" s="34"/>
      <c r="P310" s="34"/>
    </row>
    <row r="311" spans="4:16" ht="15.75" customHeight="1" x14ac:dyDescent="0.25">
      <c r="D311" s="34"/>
      <c r="E311" s="34"/>
      <c r="N311" s="34"/>
      <c r="O311" s="34"/>
      <c r="P311" s="34"/>
    </row>
    <row r="312" spans="4:16" ht="15.75" customHeight="1" x14ac:dyDescent="0.25">
      <c r="D312" s="34"/>
      <c r="E312" s="34"/>
      <c r="N312" s="34"/>
      <c r="O312" s="34"/>
      <c r="P312" s="34"/>
    </row>
    <row r="313" spans="4:16" ht="15.75" customHeight="1" x14ac:dyDescent="0.25">
      <c r="D313" s="34"/>
      <c r="E313" s="34"/>
      <c r="N313" s="34"/>
      <c r="O313" s="34"/>
      <c r="P313" s="34"/>
    </row>
    <row r="314" spans="4:16" ht="15.75" customHeight="1" x14ac:dyDescent="0.25">
      <c r="D314" s="34"/>
      <c r="E314" s="34"/>
      <c r="N314" s="34"/>
      <c r="O314" s="34"/>
      <c r="P314" s="34"/>
    </row>
    <row r="315" spans="4:16" ht="15.75" customHeight="1" x14ac:dyDescent="0.25">
      <c r="D315" s="34"/>
      <c r="E315" s="34"/>
      <c r="N315" s="34"/>
      <c r="O315" s="34"/>
      <c r="P315" s="34"/>
    </row>
    <row r="316" spans="4:16" ht="15.75" customHeight="1" x14ac:dyDescent="0.25">
      <c r="D316" s="34"/>
      <c r="E316" s="34"/>
      <c r="N316" s="34"/>
      <c r="O316" s="34"/>
      <c r="P316" s="34"/>
    </row>
    <row r="317" spans="4:16" ht="15.75" customHeight="1" x14ac:dyDescent="0.25">
      <c r="D317" s="34"/>
      <c r="E317" s="34"/>
      <c r="N317" s="34"/>
      <c r="O317" s="34"/>
      <c r="P317" s="34"/>
    </row>
    <row r="318" spans="4:16" ht="15.75" customHeight="1" x14ac:dyDescent="0.25">
      <c r="D318" s="34"/>
      <c r="E318" s="34"/>
      <c r="N318" s="34"/>
      <c r="O318" s="34"/>
      <c r="P318" s="34"/>
    </row>
    <row r="319" spans="4:16" ht="15.75" customHeight="1" x14ac:dyDescent="0.25">
      <c r="D319" s="34"/>
      <c r="E319" s="34"/>
      <c r="N319" s="34"/>
      <c r="O319" s="34"/>
      <c r="P319" s="34"/>
    </row>
    <row r="320" spans="4:16" ht="15.75" customHeight="1" x14ac:dyDescent="0.25">
      <c r="D320" s="34"/>
      <c r="E320" s="34"/>
      <c r="N320" s="34"/>
      <c r="O320" s="34"/>
      <c r="P320" s="34"/>
    </row>
    <row r="321" spans="4:16" ht="15.75" customHeight="1" x14ac:dyDescent="0.25">
      <c r="D321" s="34"/>
      <c r="E321" s="34"/>
      <c r="N321" s="34"/>
      <c r="O321" s="34"/>
      <c r="P321" s="34"/>
    </row>
    <row r="322" spans="4:16" ht="15.75" customHeight="1" x14ac:dyDescent="0.25"/>
    <row r="323" spans="4:16" ht="15.75" customHeight="1" x14ac:dyDescent="0.25"/>
    <row r="324" spans="4:16" ht="15.75" customHeight="1" x14ac:dyDescent="0.25"/>
    <row r="325" spans="4:16" ht="15.75" customHeight="1" x14ac:dyDescent="0.25"/>
    <row r="326" spans="4:16" ht="15.75" customHeight="1" x14ac:dyDescent="0.25"/>
    <row r="327" spans="4:16" ht="15.75" customHeight="1" x14ac:dyDescent="0.25"/>
    <row r="328" spans="4:16" ht="15.75" customHeight="1" x14ac:dyDescent="0.25"/>
    <row r="329" spans="4:16" ht="15.75" customHeight="1" x14ac:dyDescent="0.25"/>
    <row r="330" spans="4:16" ht="15.75" customHeight="1" x14ac:dyDescent="0.25"/>
    <row r="331" spans="4:16" ht="15.75" customHeight="1" x14ac:dyDescent="0.25"/>
    <row r="332" spans="4:16" ht="15.75" customHeight="1" x14ac:dyDescent="0.25"/>
    <row r="333" spans="4:16" ht="15.75" customHeight="1" x14ac:dyDescent="0.25"/>
    <row r="334" spans="4:16" ht="15.75" customHeight="1" x14ac:dyDescent="0.25"/>
    <row r="335" spans="4:16" ht="15.75" customHeight="1" x14ac:dyDescent="0.25"/>
    <row r="336" spans="4:1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2:P2"/>
    <mergeCell ref="A26:P26"/>
    <mergeCell ref="A48:P48"/>
    <mergeCell ref="A72:P72"/>
    <mergeCell ref="A99:P99"/>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N1001"/>
  <sheetViews>
    <sheetView tabSelected="1" workbookViewId="0">
      <pane xSplit="3" topLeftCell="X1" activePane="topRight" state="frozen"/>
      <selection pane="topRight" activeCell="Z4" sqref="Z4"/>
    </sheetView>
  </sheetViews>
  <sheetFormatPr defaultColWidth="12.6640625" defaultRowHeight="15" customHeight="1" x14ac:dyDescent="0.25"/>
  <cols>
    <col min="1" max="1" width="8.44140625" style="270" customWidth="1"/>
    <col min="2" max="2" width="12.6640625" style="270" customWidth="1"/>
    <col min="3" max="3" width="19.77734375" style="270" customWidth="1"/>
    <col min="4" max="5" width="19.109375" style="270" customWidth="1"/>
    <col min="6" max="6" width="26" style="270" customWidth="1"/>
    <col min="7" max="15" width="12.6640625" style="270"/>
    <col min="16" max="16" width="19.33203125" style="270" customWidth="1"/>
    <col min="17" max="17" width="16.33203125" style="270" customWidth="1"/>
    <col min="18" max="18" width="15.21875" style="270" customWidth="1"/>
    <col min="19" max="19" width="18" style="270" customWidth="1"/>
    <col min="20" max="20" width="18.44140625" style="270" customWidth="1"/>
    <col min="21" max="21" width="20" style="270" customWidth="1"/>
    <col min="22" max="22" width="31.109375" style="270" customWidth="1"/>
    <col min="23" max="23" width="20.44140625" style="270" customWidth="1"/>
    <col min="24" max="24" width="18" style="270" customWidth="1"/>
    <col min="25" max="25" width="21.77734375" style="270" customWidth="1"/>
    <col min="26" max="26" width="23" style="270" customWidth="1"/>
    <col min="27" max="27" width="24.109375" style="270" customWidth="1"/>
    <col min="28" max="28" width="18.109375" style="270" customWidth="1"/>
    <col min="29" max="29" width="17.88671875" style="270" customWidth="1"/>
    <col min="30" max="30" width="19.6640625" style="270" customWidth="1"/>
    <col min="31" max="31" width="19.77734375" style="270" customWidth="1"/>
    <col min="32" max="16384" width="12.6640625" style="270"/>
  </cols>
  <sheetData>
    <row r="1" spans="1:40" ht="15.75" customHeight="1" x14ac:dyDescent="0.3">
      <c r="A1" s="265"/>
      <c r="B1" s="265"/>
      <c r="C1" s="265"/>
      <c r="D1" s="265"/>
      <c r="E1" s="265" t="s">
        <v>0</v>
      </c>
      <c r="F1" s="266" t="s">
        <v>0</v>
      </c>
      <c r="G1" s="265"/>
      <c r="H1" s="267"/>
      <c r="I1" s="267"/>
      <c r="J1" s="267"/>
      <c r="K1" s="267"/>
      <c r="L1" s="267"/>
      <c r="M1" s="267"/>
      <c r="N1" s="267"/>
      <c r="O1" s="267"/>
      <c r="P1" s="267"/>
      <c r="Q1" s="267"/>
      <c r="R1" s="267"/>
      <c r="S1" s="267"/>
      <c r="T1" s="267"/>
      <c r="U1" s="267"/>
      <c r="V1" s="268"/>
      <c r="W1" s="268"/>
      <c r="X1" s="268"/>
      <c r="Y1" s="268"/>
      <c r="Z1" s="267"/>
      <c r="AA1" s="267"/>
      <c r="AB1" s="267"/>
      <c r="AC1" s="267"/>
      <c r="AD1" s="267"/>
      <c r="AE1" s="267"/>
      <c r="AF1" s="267"/>
      <c r="AG1" s="267"/>
      <c r="AH1" s="269"/>
      <c r="AI1" s="269"/>
      <c r="AJ1" s="269"/>
      <c r="AK1" s="269"/>
      <c r="AL1" s="269"/>
      <c r="AM1" s="269"/>
      <c r="AN1" s="269"/>
    </row>
    <row r="2" spans="1:40" ht="15.75" customHeight="1" x14ac:dyDescent="0.3">
      <c r="A2" s="271" t="s">
        <v>64</v>
      </c>
      <c r="B2" s="272" t="s">
        <v>205</v>
      </c>
      <c r="C2" s="272" t="s">
        <v>206</v>
      </c>
      <c r="D2" s="273" t="s">
        <v>207</v>
      </c>
      <c r="E2" s="272" t="s">
        <v>208</v>
      </c>
      <c r="F2" s="272" t="s">
        <v>209</v>
      </c>
      <c r="G2" s="272" t="s">
        <v>210</v>
      </c>
      <c r="H2" s="274" t="s">
        <v>211</v>
      </c>
      <c r="I2" s="275"/>
      <c r="J2" s="274" t="s">
        <v>212</v>
      </c>
      <c r="K2" s="275"/>
      <c r="L2" s="274" t="s">
        <v>213</v>
      </c>
      <c r="M2" s="275"/>
      <c r="N2" s="274" t="s">
        <v>9</v>
      </c>
      <c r="O2" s="275"/>
      <c r="P2" s="274" t="s">
        <v>214</v>
      </c>
      <c r="Q2" s="275"/>
      <c r="R2" s="274" t="s">
        <v>215</v>
      </c>
      <c r="S2" s="275"/>
      <c r="T2" s="276" t="s">
        <v>216</v>
      </c>
      <c r="U2" s="276" t="s">
        <v>217</v>
      </c>
      <c r="V2" s="277" t="s">
        <v>218</v>
      </c>
      <c r="W2" s="277" t="s">
        <v>219</v>
      </c>
      <c r="X2" s="277" t="s">
        <v>220</v>
      </c>
      <c r="Y2" s="277" t="s">
        <v>221</v>
      </c>
      <c r="Z2" s="276" t="s">
        <v>222</v>
      </c>
      <c r="AA2" s="276" t="s">
        <v>223</v>
      </c>
      <c r="AB2" s="276" t="s">
        <v>213</v>
      </c>
      <c r="AC2" s="276" t="s">
        <v>9</v>
      </c>
      <c r="AD2" s="276" t="s">
        <v>214</v>
      </c>
      <c r="AE2" s="276" t="s">
        <v>215</v>
      </c>
      <c r="AF2" s="278" t="s">
        <v>224</v>
      </c>
      <c r="AG2" s="279"/>
      <c r="AH2" s="280"/>
      <c r="AI2" s="280"/>
      <c r="AJ2" s="280"/>
      <c r="AK2" s="280"/>
      <c r="AL2" s="280"/>
      <c r="AM2" s="280"/>
      <c r="AN2" s="280"/>
    </row>
    <row r="3" spans="1:40" ht="15.75" customHeight="1" x14ac:dyDescent="0.3">
      <c r="A3" s="281"/>
      <c r="B3" s="282"/>
      <c r="C3" s="282"/>
      <c r="D3" s="282"/>
      <c r="E3" s="282"/>
      <c r="F3" s="282"/>
      <c r="G3" s="282"/>
      <c r="H3" s="283" t="s">
        <v>225</v>
      </c>
      <c r="I3" s="283" t="s">
        <v>226</v>
      </c>
      <c r="J3" s="283" t="s">
        <v>225</v>
      </c>
      <c r="K3" s="283" t="s">
        <v>226</v>
      </c>
      <c r="L3" s="283" t="s">
        <v>225</v>
      </c>
      <c r="M3" s="283" t="s">
        <v>226</v>
      </c>
      <c r="N3" s="283" t="s">
        <v>225</v>
      </c>
      <c r="O3" s="283" t="s">
        <v>226</v>
      </c>
      <c r="P3" s="283" t="s">
        <v>225</v>
      </c>
      <c r="Q3" s="283" t="s">
        <v>226</v>
      </c>
      <c r="R3" s="283" t="s">
        <v>225</v>
      </c>
      <c r="S3" s="283" t="s">
        <v>226</v>
      </c>
      <c r="T3" s="284"/>
      <c r="U3" s="284"/>
      <c r="V3" s="284"/>
      <c r="W3" s="284"/>
      <c r="X3" s="284"/>
      <c r="Y3" s="284"/>
      <c r="Z3" s="284"/>
      <c r="AA3" s="284"/>
      <c r="AB3" s="284"/>
      <c r="AC3" s="284"/>
      <c r="AD3" s="284"/>
      <c r="AE3" s="284"/>
      <c r="AF3" s="285"/>
      <c r="AG3" s="286"/>
      <c r="AH3" s="280"/>
      <c r="AI3" s="280"/>
      <c r="AJ3" s="280"/>
      <c r="AK3" s="280"/>
      <c r="AL3" s="280"/>
      <c r="AM3" s="280"/>
      <c r="AN3" s="280"/>
    </row>
    <row r="4" spans="1:40" ht="15.75" customHeight="1" x14ac:dyDescent="0.3">
      <c r="A4" s="287">
        <v>1</v>
      </c>
      <c r="B4" s="288" t="s">
        <v>227</v>
      </c>
      <c r="C4" s="289" t="s">
        <v>228</v>
      </c>
      <c r="D4" s="290" t="s">
        <v>229</v>
      </c>
      <c r="E4" s="290" t="s">
        <v>24</v>
      </c>
      <c r="F4" s="290" t="s">
        <v>89</v>
      </c>
      <c r="G4" s="290" t="s">
        <v>230</v>
      </c>
      <c r="H4" s="291">
        <v>145</v>
      </c>
      <c r="I4" s="292">
        <v>140</v>
      </c>
      <c r="J4" s="293"/>
      <c r="K4" s="293"/>
      <c r="L4" s="294">
        <v>1</v>
      </c>
      <c r="M4" s="294">
        <v>1</v>
      </c>
      <c r="N4" s="294">
        <v>0.98</v>
      </c>
      <c r="O4" s="295">
        <v>0.98</v>
      </c>
      <c r="P4" s="294">
        <v>1</v>
      </c>
      <c r="Q4" s="294">
        <v>0.8</v>
      </c>
      <c r="R4" s="294">
        <v>1</v>
      </c>
      <c r="S4" s="294">
        <v>0.7</v>
      </c>
      <c r="T4" s="296">
        <v>0.96551724137931039</v>
      </c>
      <c r="U4" s="297"/>
      <c r="V4" s="296">
        <v>1</v>
      </c>
      <c r="W4" s="296">
        <v>1</v>
      </c>
      <c r="X4" s="296">
        <v>0.8</v>
      </c>
      <c r="Y4" s="296">
        <v>0.7</v>
      </c>
      <c r="Z4" s="298">
        <v>0.33793103448275863</v>
      </c>
      <c r="AA4" s="298">
        <v>0</v>
      </c>
      <c r="AB4" s="298">
        <v>0.1</v>
      </c>
      <c r="AC4" s="298">
        <v>0.3</v>
      </c>
      <c r="AD4" s="298">
        <v>8.0000000000000016E-2</v>
      </c>
      <c r="AE4" s="298">
        <v>0.105</v>
      </c>
      <c r="AF4" s="299">
        <v>0.92293103448275859</v>
      </c>
      <c r="AG4" s="300"/>
      <c r="AH4" s="280"/>
      <c r="AI4" s="280"/>
      <c r="AJ4" s="280"/>
      <c r="AK4" s="280"/>
      <c r="AL4" s="280"/>
      <c r="AM4" s="280"/>
      <c r="AN4" s="280"/>
    </row>
    <row r="5" spans="1:40" ht="15.75" customHeight="1" x14ac:dyDescent="0.3">
      <c r="A5" s="287">
        <v>2</v>
      </c>
      <c r="B5" s="288" t="s">
        <v>231</v>
      </c>
      <c r="C5" s="289" t="s">
        <v>134</v>
      </c>
      <c r="D5" s="290" t="s">
        <v>232</v>
      </c>
      <c r="E5" s="290" t="s">
        <v>24</v>
      </c>
      <c r="F5" s="290" t="s">
        <v>104</v>
      </c>
      <c r="G5" s="290" t="s">
        <v>230</v>
      </c>
      <c r="H5" s="301">
        <v>130</v>
      </c>
      <c r="I5" s="292">
        <v>127</v>
      </c>
      <c r="J5" s="293"/>
      <c r="K5" s="293"/>
      <c r="L5" s="294">
        <v>1</v>
      </c>
      <c r="M5" s="295">
        <v>1</v>
      </c>
      <c r="N5" s="294">
        <v>0.98</v>
      </c>
      <c r="O5" s="295">
        <v>0.98</v>
      </c>
      <c r="P5" s="294">
        <v>1</v>
      </c>
      <c r="Q5" s="294">
        <v>0.8</v>
      </c>
      <c r="R5" s="294">
        <v>1</v>
      </c>
      <c r="S5" s="294">
        <v>0.7</v>
      </c>
      <c r="T5" s="296">
        <v>0.97692307692307689</v>
      </c>
      <c r="U5" s="296"/>
      <c r="V5" s="296">
        <v>1</v>
      </c>
      <c r="W5" s="296">
        <v>1</v>
      </c>
      <c r="X5" s="296">
        <v>0.8</v>
      </c>
      <c r="Y5" s="296">
        <v>0.7</v>
      </c>
      <c r="Z5" s="298">
        <v>0.34192307692307689</v>
      </c>
      <c r="AA5" s="298">
        <v>0</v>
      </c>
      <c r="AB5" s="298">
        <v>0.1</v>
      </c>
      <c r="AC5" s="298">
        <v>0.3</v>
      </c>
      <c r="AD5" s="298">
        <v>8.0000000000000016E-2</v>
      </c>
      <c r="AE5" s="298">
        <v>0.105</v>
      </c>
      <c r="AF5" s="299">
        <v>0.92692307692307696</v>
      </c>
      <c r="AG5" s="300"/>
      <c r="AH5" s="280"/>
      <c r="AI5" s="280"/>
      <c r="AJ5" s="280"/>
      <c r="AK5" s="280"/>
      <c r="AL5" s="280"/>
      <c r="AM5" s="280"/>
      <c r="AN5" s="280"/>
    </row>
    <row r="6" spans="1:40" ht="15.75" customHeight="1" x14ac:dyDescent="0.3">
      <c r="A6" s="287">
        <v>3</v>
      </c>
      <c r="B6" s="288" t="s">
        <v>231</v>
      </c>
      <c r="C6" s="289" t="s">
        <v>105</v>
      </c>
      <c r="D6" s="302" t="s">
        <v>233</v>
      </c>
      <c r="E6" s="290" t="s">
        <v>24</v>
      </c>
      <c r="F6" s="290" t="s">
        <v>89</v>
      </c>
      <c r="G6" s="290" t="s">
        <v>230</v>
      </c>
      <c r="H6" s="301">
        <v>145</v>
      </c>
      <c r="I6" s="292">
        <v>143</v>
      </c>
      <c r="J6" s="293"/>
      <c r="K6" s="293"/>
      <c r="L6" s="294">
        <v>1</v>
      </c>
      <c r="M6" s="294">
        <v>1</v>
      </c>
      <c r="N6" s="294">
        <v>0.98</v>
      </c>
      <c r="O6" s="295">
        <v>0.98</v>
      </c>
      <c r="P6" s="294">
        <v>1</v>
      </c>
      <c r="Q6" s="294">
        <v>0.8</v>
      </c>
      <c r="R6" s="294">
        <v>1</v>
      </c>
      <c r="S6" s="294">
        <v>0.7</v>
      </c>
      <c r="T6" s="296">
        <v>0.98620689655172411</v>
      </c>
      <c r="U6" s="297"/>
      <c r="V6" s="296">
        <v>1</v>
      </c>
      <c r="W6" s="296">
        <v>1</v>
      </c>
      <c r="X6" s="296">
        <v>0.8</v>
      </c>
      <c r="Y6" s="296">
        <v>0.7</v>
      </c>
      <c r="Z6" s="298">
        <v>0.34517241379310343</v>
      </c>
      <c r="AA6" s="298">
        <v>0</v>
      </c>
      <c r="AB6" s="298">
        <v>0.1</v>
      </c>
      <c r="AC6" s="298">
        <v>0.3</v>
      </c>
      <c r="AD6" s="298">
        <v>8.0000000000000016E-2</v>
      </c>
      <c r="AE6" s="298">
        <v>0.105</v>
      </c>
      <c r="AF6" s="299">
        <v>0.93017241379310356</v>
      </c>
      <c r="AG6" s="300"/>
      <c r="AH6" s="280"/>
      <c r="AI6" s="280"/>
      <c r="AJ6" s="280"/>
      <c r="AK6" s="280"/>
      <c r="AL6" s="280"/>
      <c r="AM6" s="280"/>
      <c r="AN6" s="280"/>
    </row>
    <row r="7" spans="1:40" ht="15.75" customHeight="1" x14ac:dyDescent="0.3">
      <c r="A7" s="287">
        <v>4</v>
      </c>
      <c r="B7" s="288" t="s">
        <v>231</v>
      </c>
      <c r="C7" s="303" t="s">
        <v>137</v>
      </c>
      <c r="D7" s="302" t="s">
        <v>234</v>
      </c>
      <c r="E7" s="290" t="s">
        <v>24</v>
      </c>
      <c r="F7" s="290" t="s">
        <v>136</v>
      </c>
      <c r="G7" s="290" t="s">
        <v>230</v>
      </c>
      <c r="H7" s="301">
        <v>42</v>
      </c>
      <c r="I7" s="292">
        <v>40</v>
      </c>
      <c r="J7" s="292"/>
      <c r="K7" s="304"/>
      <c r="L7" s="294">
        <v>1</v>
      </c>
      <c r="M7" s="294">
        <v>1</v>
      </c>
      <c r="N7" s="294">
        <v>0.98</v>
      </c>
      <c r="O7" s="295">
        <v>0.98</v>
      </c>
      <c r="P7" s="294">
        <v>1</v>
      </c>
      <c r="Q7" s="294">
        <v>0.8</v>
      </c>
      <c r="R7" s="294">
        <v>1</v>
      </c>
      <c r="S7" s="294">
        <v>0.7</v>
      </c>
      <c r="T7" s="296">
        <v>0.95238095238095233</v>
      </c>
      <c r="U7" s="296"/>
      <c r="V7" s="296">
        <v>1</v>
      </c>
      <c r="W7" s="296">
        <v>1</v>
      </c>
      <c r="X7" s="296">
        <v>0.8</v>
      </c>
      <c r="Y7" s="296">
        <v>0.7</v>
      </c>
      <c r="Z7" s="298">
        <v>0.33333333333333331</v>
      </c>
      <c r="AA7" s="298">
        <v>0</v>
      </c>
      <c r="AB7" s="298">
        <v>0.1</v>
      </c>
      <c r="AC7" s="298">
        <v>0.3</v>
      </c>
      <c r="AD7" s="298">
        <v>8.0000000000000016E-2</v>
      </c>
      <c r="AE7" s="298">
        <v>0.105</v>
      </c>
      <c r="AF7" s="299">
        <v>0.91833333333333345</v>
      </c>
      <c r="AG7" s="300"/>
      <c r="AH7" s="280"/>
      <c r="AI7" s="280"/>
      <c r="AJ7" s="280"/>
      <c r="AK7" s="280"/>
      <c r="AL7" s="280"/>
      <c r="AM7" s="280"/>
      <c r="AN7" s="280"/>
    </row>
    <row r="8" spans="1:40" ht="15.75" customHeight="1" x14ac:dyDescent="0.25">
      <c r="A8" s="305"/>
      <c r="B8" s="305"/>
      <c r="C8" s="305"/>
      <c r="D8" s="305"/>
      <c r="E8" s="305"/>
      <c r="F8" s="305"/>
      <c r="G8" s="305"/>
      <c r="H8" s="306"/>
      <c r="I8" s="306"/>
      <c r="J8" s="305"/>
      <c r="K8" s="306"/>
      <c r="L8" s="307"/>
      <c r="M8" s="307"/>
      <c r="N8" s="307"/>
      <c r="O8" s="307"/>
      <c r="P8" s="307"/>
      <c r="Q8" s="307"/>
      <c r="R8" s="307"/>
      <c r="S8" s="307"/>
      <c r="T8" s="307"/>
      <c r="U8" s="307"/>
      <c r="V8" s="307"/>
      <c r="W8" s="308"/>
      <c r="X8" s="308"/>
      <c r="Y8" s="308"/>
      <c r="Z8" s="309"/>
      <c r="AA8" s="309"/>
      <c r="AB8" s="309"/>
      <c r="AC8" s="310"/>
      <c r="AD8" s="310"/>
      <c r="AE8" s="310"/>
      <c r="AF8" s="310"/>
      <c r="AG8" s="311"/>
      <c r="AH8" s="269"/>
      <c r="AI8" s="269"/>
      <c r="AJ8" s="269"/>
      <c r="AK8" s="269"/>
      <c r="AL8" s="269"/>
      <c r="AM8" s="269"/>
      <c r="AN8" s="269"/>
    </row>
    <row r="9" spans="1:40" ht="15.75" customHeight="1" x14ac:dyDescent="0.3">
      <c r="A9" s="312" t="s">
        <v>64</v>
      </c>
      <c r="B9" s="273" t="s">
        <v>205</v>
      </c>
      <c r="C9" s="273" t="s">
        <v>206</v>
      </c>
      <c r="D9" s="273"/>
      <c r="E9" s="273" t="s">
        <v>208</v>
      </c>
      <c r="F9" s="273" t="s">
        <v>209</v>
      </c>
      <c r="G9" s="273" t="s">
        <v>210</v>
      </c>
      <c r="H9" s="313" t="s">
        <v>7</v>
      </c>
      <c r="I9" s="284"/>
      <c r="J9" s="313" t="s">
        <v>11</v>
      </c>
      <c r="K9" s="284"/>
      <c r="L9" s="313" t="s">
        <v>9</v>
      </c>
      <c r="M9" s="284"/>
      <c r="N9" s="313" t="s">
        <v>214</v>
      </c>
      <c r="O9" s="284"/>
      <c r="P9" s="313" t="s">
        <v>235</v>
      </c>
      <c r="Q9" s="284"/>
      <c r="R9" s="314" t="s">
        <v>236</v>
      </c>
      <c r="S9" s="315" t="s">
        <v>219</v>
      </c>
      <c r="T9" s="315" t="s">
        <v>220</v>
      </c>
      <c r="U9" s="315" t="s">
        <v>237</v>
      </c>
      <c r="V9" s="315" t="s">
        <v>238</v>
      </c>
      <c r="W9" s="314" t="s">
        <v>7</v>
      </c>
      <c r="X9" s="314" t="s">
        <v>9</v>
      </c>
      <c r="Y9" s="314" t="s">
        <v>11</v>
      </c>
      <c r="Z9" s="314" t="s">
        <v>214</v>
      </c>
      <c r="AA9" s="314" t="s">
        <v>239</v>
      </c>
      <c r="AB9" s="316" t="s">
        <v>224</v>
      </c>
      <c r="AC9" s="317"/>
      <c r="AD9" s="280"/>
      <c r="AE9" s="280"/>
      <c r="AF9" s="280"/>
      <c r="AG9" s="280"/>
      <c r="AH9" s="280"/>
      <c r="AI9" s="280"/>
      <c r="AJ9" s="280"/>
      <c r="AK9" s="280"/>
      <c r="AL9" s="280"/>
      <c r="AM9" s="280"/>
      <c r="AN9" s="280"/>
    </row>
    <row r="10" spans="1:40" ht="15.75" customHeight="1" x14ac:dyDescent="0.3">
      <c r="A10" s="281"/>
      <c r="B10" s="282"/>
      <c r="C10" s="282"/>
      <c r="D10" s="282"/>
      <c r="E10" s="282"/>
      <c r="F10" s="282"/>
      <c r="G10" s="282"/>
      <c r="H10" s="318" t="s">
        <v>225</v>
      </c>
      <c r="I10" s="318" t="s">
        <v>226</v>
      </c>
      <c r="J10" s="318" t="s">
        <v>225</v>
      </c>
      <c r="K10" s="318" t="s">
        <v>226</v>
      </c>
      <c r="L10" s="318" t="s">
        <v>225</v>
      </c>
      <c r="M10" s="318" t="s">
        <v>226</v>
      </c>
      <c r="N10" s="318" t="s">
        <v>225</v>
      </c>
      <c r="O10" s="318" t="s">
        <v>226</v>
      </c>
      <c r="P10" s="318" t="s">
        <v>225</v>
      </c>
      <c r="Q10" s="319" t="s">
        <v>226</v>
      </c>
      <c r="R10" s="284"/>
      <c r="S10" s="284"/>
      <c r="T10" s="284"/>
      <c r="U10" s="284"/>
      <c r="V10" s="284"/>
      <c r="W10" s="284"/>
      <c r="X10" s="284"/>
      <c r="Y10" s="284"/>
      <c r="Z10" s="284"/>
      <c r="AA10" s="284"/>
      <c r="AB10" s="285"/>
      <c r="AC10" s="286"/>
      <c r="AD10" s="280"/>
      <c r="AE10" s="280"/>
      <c r="AF10" s="280"/>
      <c r="AG10" s="280"/>
      <c r="AH10" s="280"/>
      <c r="AI10" s="280"/>
      <c r="AJ10" s="280"/>
      <c r="AK10" s="280"/>
      <c r="AL10" s="280"/>
      <c r="AM10" s="280"/>
      <c r="AN10" s="280"/>
    </row>
    <row r="11" spans="1:40" ht="15.75" customHeight="1" x14ac:dyDescent="0.3">
      <c r="A11" s="287">
        <v>5</v>
      </c>
      <c r="B11" s="288" t="s">
        <v>227</v>
      </c>
      <c r="C11" s="320" t="s">
        <v>103</v>
      </c>
      <c r="D11" s="290" t="s">
        <v>240</v>
      </c>
      <c r="E11" s="290" t="s">
        <v>241</v>
      </c>
      <c r="F11" s="290" t="s">
        <v>104</v>
      </c>
      <c r="G11" s="290" t="s">
        <v>230</v>
      </c>
      <c r="H11" s="290">
        <v>130</v>
      </c>
      <c r="I11" s="290">
        <v>86</v>
      </c>
      <c r="J11" s="321">
        <v>25</v>
      </c>
      <c r="K11" s="321">
        <v>25</v>
      </c>
      <c r="L11" s="322">
        <v>0.98</v>
      </c>
      <c r="M11" s="322">
        <v>0.98</v>
      </c>
      <c r="N11" s="322">
        <v>1</v>
      </c>
      <c r="O11" s="322">
        <v>0.7</v>
      </c>
      <c r="P11" s="322">
        <v>1</v>
      </c>
      <c r="Q11" s="295">
        <v>0.5</v>
      </c>
      <c r="R11" s="323">
        <v>0.66153846153846152</v>
      </c>
      <c r="S11" s="323">
        <v>0.98</v>
      </c>
      <c r="T11" s="323">
        <v>0.7</v>
      </c>
      <c r="U11" s="323">
        <v>1</v>
      </c>
      <c r="V11" s="323">
        <v>1</v>
      </c>
      <c r="W11" s="324">
        <v>0.2976923076923077</v>
      </c>
      <c r="X11" s="324">
        <v>0.29399999999999998</v>
      </c>
      <c r="Y11" s="324">
        <v>0.1</v>
      </c>
      <c r="Z11" s="324">
        <v>6.9999999999999993E-2</v>
      </c>
      <c r="AA11" s="324">
        <v>0.05</v>
      </c>
      <c r="AB11" s="325">
        <v>0.81169230769230771</v>
      </c>
      <c r="AC11" s="300"/>
      <c r="AD11" s="280"/>
      <c r="AE11" s="280"/>
      <c r="AF11" s="280"/>
      <c r="AG11" s="280"/>
      <c r="AH11" s="280"/>
      <c r="AI11" s="280"/>
      <c r="AJ11" s="280"/>
      <c r="AK11" s="280"/>
      <c r="AL11" s="280"/>
      <c r="AM11" s="280"/>
      <c r="AN11" s="280"/>
    </row>
    <row r="12" spans="1:40" ht="15.75" customHeight="1" x14ac:dyDescent="0.3">
      <c r="A12" s="326">
        <v>6</v>
      </c>
      <c r="B12" s="290" t="s">
        <v>227</v>
      </c>
      <c r="C12" s="320" t="s">
        <v>242</v>
      </c>
      <c r="D12" s="302" t="s">
        <v>243</v>
      </c>
      <c r="E12" s="290" t="s">
        <v>241</v>
      </c>
      <c r="F12" s="290" t="s">
        <v>91</v>
      </c>
      <c r="G12" s="290" t="s">
        <v>230</v>
      </c>
      <c r="H12" s="290">
        <v>82</v>
      </c>
      <c r="I12" s="290">
        <v>62.06</v>
      </c>
      <c r="J12" s="321">
        <v>25</v>
      </c>
      <c r="K12" s="321">
        <v>24</v>
      </c>
      <c r="L12" s="322">
        <v>0.98</v>
      </c>
      <c r="M12" s="322">
        <v>0.96</v>
      </c>
      <c r="N12" s="322">
        <v>1</v>
      </c>
      <c r="O12" s="322">
        <v>0.7</v>
      </c>
      <c r="P12" s="322">
        <v>1</v>
      </c>
      <c r="Q12" s="295">
        <v>0.5</v>
      </c>
      <c r="R12" s="323">
        <v>0.75682926829268293</v>
      </c>
      <c r="S12" s="323">
        <v>0.96</v>
      </c>
      <c r="T12" s="323">
        <v>0.7</v>
      </c>
      <c r="U12" s="323">
        <v>0.96</v>
      </c>
      <c r="V12" s="323">
        <v>0.5</v>
      </c>
      <c r="W12" s="324">
        <v>0.34057317073170734</v>
      </c>
      <c r="X12" s="324">
        <v>0.28799999999999998</v>
      </c>
      <c r="Y12" s="324">
        <v>9.6000000000000002E-2</v>
      </c>
      <c r="Z12" s="324">
        <v>6.9999999999999993E-2</v>
      </c>
      <c r="AA12" s="324">
        <v>4.8000000000000001E-2</v>
      </c>
      <c r="AB12" s="325">
        <v>0.84257317073170723</v>
      </c>
      <c r="AC12" s="300"/>
      <c r="AD12" s="280"/>
      <c r="AE12" s="280"/>
      <c r="AF12" s="280"/>
      <c r="AG12" s="280"/>
      <c r="AH12" s="280"/>
      <c r="AI12" s="280"/>
      <c r="AJ12" s="280"/>
      <c r="AK12" s="280"/>
      <c r="AL12" s="280"/>
      <c r="AM12" s="280"/>
      <c r="AN12" s="280"/>
    </row>
    <row r="13" spans="1:40" ht="15.75" customHeight="1" x14ac:dyDescent="0.3">
      <c r="A13" s="287">
        <v>7</v>
      </c>
      <c r="B13" s="288" t="s">
        <v>244</v>
      </c>
      <c r="C13" s="320" t="s">
        <v>109</v>
      </c>
      <c r="D13" s="290" t="s">
        <v>245</v>
      </c>
      <c r="E13" s="290" t="s">
        <v>241</v>
      </c>
      <c r="F13" s="290" t="s">
        <v>89</v>
      </c>
      <c r="G13" s="290" t="s">
        <v>230</v>
      </c>
      <c r="H13" s="290">
        <v>145</v>
      </c>
      <c r="I13" s="290">
        <v>107</v>
      </c>
      <c r="J13" s="321">
        <v>25</v>
      </c>
      <c r="K13" s="321">
        <v>23</v>
      </c>
      <c r="L13" s="322">
        <v>0.98</v>
      </c>
      <c r="M13" s="327">
        <v>0.92</v>
      </c>
      <c r="N13" s="322">
        <v>1</v>
      </c>
      <c r="O13" s="322">
        <v>0.7</v>
      </c>
      <c r="P13" s="322">
        <v>1</v>
      </c>
      <c r="Q13" s="295">
        <v>0.5</v>
      </c>
      <c r="R13" s="323">
        <v>0.73793103448275865</v>
      </c>
      <c r="S13" s="323">
        <v>0.91999999999999993</v>
      </c>
      <c r="T13" s="323">
        <v>0.7</v>
      </c>
      <c r="U13" s="323">
        <v>0.92</v>
      </c>
      <c r="V13" s="323">
        <v>0.5</v>
      </c>
      <c r="W13" s="324">
        <v>0.33206896551724141</v>
      </c>
      <c r="X13" s="324">
        <v>0.27599999999999997</v>
      </c>
      <c r="Y13" s="324">
        <v>9.2000000000000012E-2</v>
      </c>
      <c r="Z13" s="324">
        <v>6.9999999999999993E-2</v>
      </c>
      <c r="AA13" s="324">
        <v>4.6000000000000006E-2</v>
      </c>
      <c r="AB13" s="325">
        <v>0.81606896551724128</v>
      </c>
      <c r="AC13" s="300"/>
      <c r="AD13" s="280"/>
      <c r="AE13" s="280"/>
      <c r="AF13" s="280"/>
      <c r="AG13" s="280"/>
      <c r="AH13" s="280"/>
      <c r="AI13" s="280"/>
      <c r="AJ13" s="280"/>
      <c r="AK13" s="280"/>
      <c r="AL13" s="280"/>
      <c r="AM13" s="280"/>
      <c r="AN13" s="280"/>
    </row>
    <row r="14" spans="1:40" ht="15.75" customHeight="1" x14ac:dyDescent="0.3">
      <c r="A14" s="326">
        <v>8</v>
      </c>
      <c r="B14" s="288" t="s">
        <v>227</v>
      </c>
      <c r="C14" s="320" t="s">
        <v>246</v>
      </c>
      <c r="D14" s="290" t="s">
        <v>247</v>
      </c>
      <c r="E14" s="290" t="s">
        <v>241</v>
      </c>
      <c r="F14" s="290" t="s">
        <v>104</v>
      </c>
      <c r="G14" s="290" t="s">
        <v>230</v>
      </c>
      <c r="H14" s="328">
        <v>130</v>
      </c>
      <c r="I14" s="291">
        <v>105</v>
      </c>
      <c r="J14" s="321">
        <v>25</v>
      </c>
      <c r="K14" s="321">
        <v>24</v>
      </c>
      <c r="L14" s="327">
        <v>0.98</v>
      </c>
      <c r="M14" s="327">
        <v>0.98</v>
      </c>
      <c r="N14" s="322">
        <v>1</v>
      </c>
      <c r="O14" s="322">
        <v>0.7</v>
      </c>
      <c r="P14" s="322">
        <v>1</v>
      </c>
      <c r="Q14" s="295">
        <v>0.5</v>
      </c>
      <c r="R14" s="323">
        <v>0.80769230769230771</v>
      </c>
      <c r="S14" s="323">
        <v>0.98</v>
      </c>
      <c r="T14" s="323">
        <v>0.7</v>
      </c>
      <c r="U14" s="323">
        <v>0.96</v>
      </c>
      <c r="V14" s="323">
        <v>0.5</v>
      </c>
      <c r="W14" s="324">
        <v>0.3634615384615385</v>
      </c>
      <c r="X14" s="324">
        <v>0.29399999999999998</v>
      </c>
      <c r="Y14" s="324">
        <v>9.6000000000000002E-2</v>
      </c>
      <c r="Z14" s="324">
        <v>6.9999999999999993E-2</v>
      </c>
      <c r="AA14" s="324">
        <v>4.8000000000000001E-2</v>
      </c>
      <c r="AB14" s="325">
        <v>0.87146153846153851</v>
      </c>
      <c r="AC14" s="300"/>
      <c r="AD14" s="280"/>
      <c r="AE14" s="280"/>
      <c r="AF14" s="280"/>
      <c r="AG14" s="280"/>
      <c r="AH14" s="280"/>
      <c r="AI14" s="280"/>
      <c r="AJ14" s="280"/>
      <c r="AK14" s="280"/>
      <c r="AL14" s="280"/>
      <c r="AM14" s="280"/>
      <c r="AN14" s="280"/>
    </row>
    <row r="15" spans="1:40" ht="15.75" customHeight="1" x14ac:dyDescent="0.25">
      <c r="A15" s="329"/>
      <c r="B15" s="330"/>
      <c r="C15" s="331"/>
      <c r="D15" s="332"/>
      <c r="E15" s="332"/>
      <c r="F15" s="332"/>
      <c r="G15" s="332"/>
      <c r="H15" s="306"/>
      <c r="I15" s="306"/>
      <c r="J15" s="306"/>
      <c r="K15" s="306"/>
      <c r="L15" s="306"/>
      <c r="M15" s="306"/>
      <c r="N15" s="306"/>
      <c r="O15" s="306"/>
      <c r="P15" s="306"/>
      <c r="Q15" s="306"/>
      <c r="R15" s="306"/>
      <c r="S15" s="306"/>
      <c r="T15" s="306"/>
      <c r="U15" s="306"/>
      <c r="V15" s="306"/>
      <c r="W15" s="306"/>
      <c r="X15" s="306"/>
      <c r="Y15" s="306"/>
      <c r="Z15" s="333"/>
      <c r="AA15" s="306"/>
      <c r="AB15" s="334"/>
      <c r="AC15" s="335"/>
      <c r="AD15" s="280"/>
      <c r="AE15" s="280"/>
      <c r="AF15" s="280"/>
      <c r="AG15" s="280"/>
      <c r="AH15" s="280"/>
      <c r="AI15" s="280"/>
      <c r="AJ15" s="280"/>
      <c r="AK15" s="280"/>
      <c r="AL15" s="280"/>
      <c r="AM15" s="280"/>
      <c r="AN15" s="280"/>
    </row>
    <row r="16" spans="1:40" ht="15.75" customHeight="1" x14ac:dyDescent="0.3">
      <c r="A16" s="312" t="s">
        <v>64</v>
      </c>
      <c r="B16" s="273" t="s">
        <v>205</v>
      </c>
      <c r="C16" s="273" t="s">
        <v>206</v>
      </c>
      <c r="D16" s="273" t="s">
        <v>207</v>
      </c>
      <c r="E16" s="273" t="s">
        <v>208</v>
      </c>
      <c r="F16" s="273" t="s">
        <v>209</v>
      </c>
      <c r="G16" s="273" t="s">
        <v>210</v>
      </c>
      <c r="H16" s="336" t="s">
        <v>7</v>
      </c>
      <c r="I16" s="284"/>
      <c r="J16" s="336" t="s">
        <v>11</v>
      </c>
      <c r="K16" s="284"/>
      <c r="L16" s="337" t="s">
        <v>9</v>
      </c>
      <c r="M16" s="284"/>
      <c r="N16" s="337" t="s">
        <v>214</v>
      </c>
      <c r="O16" s="284"/>
      <c r="P16" s="338" t="s">
        <v>248</v>
      </c>
      <c r="Q16" s="284"/>
      <c r="R16" s="339" t="s">
        <v>216</v>
      </c>
      <c r="S16" s="340" t="s">
        <v>249</v>
      </c>
      <c r="T16" s="340" t="s">
        <v>220</v>
      </c>
      <c r="U16" s="340" t="s">
        <v>237</v>
      </c>
      <c r="V16" s="340" t="s">
        <v>250</v>
      </c>
      <c r="W16" s="341" t="s">
        <v>7</v>
      </c>
      <c r="X16" s="341" t="s">
        <v>9</v>
      </c>
      <c r="Y16" s="341" t="s">
        <v>11</v>
      </c>
      <c r="Z16" s="278" t="s">
        <v>214</v>
      </c>
      <c r="AA16" s="278" t="s">
        <v>248</v>
      </c>
      <c r="AB16" s="278" t="s">
        <v>224</v>
      </c>
      <c r="AC16" s="279"/>
      <c r="AD16" s="280"/>
      <c r="AE16" s="280"/>
      <c r="AF16" s="280"/>
      <c r="AG16" s="280"/>
      <c r="AH16" s="280"/>
      <c r="AI16" s="280"/>
      <c r="AJ16" s="280"/>
      <c r="AK16" s="280"/>
      <c r="AL16" s="280"/>
      <c r="AM16" s="280"/>
      <c r="AN16" s="280"/>
    </row>
    <row r="17" spans="1:40" ht="15.75" customHeight="1" x14ac:dyDescent="0.3">
      <c r="A17" s="281"/>
      <c r="B17" s="282"/>
      <c r="C17" s="282"/>
      <c r="D17" s="282"/>
      <c r="E17" s="282"/>
      <c r="F17" s="282"/>
      <c r="G17" s="282"/>
      <c r="H17" s="283" t="s">
        <v>225</v>
      </c>
      <c r="I17" s="283" t="s">
        <v>226</v>
      </c>
      <c r="J17" s="283" t="s">
        <v>225</v>
      </c>
      <c r="K17" s="283" t="s">
        <v>226</v>
      </c>
      <c r="L17" s="342" t="s">
        <v>225</v>
      </c>
      <c r="M17" s="342" t="s">
        <v>226</v>
      </c>
      <c r="N17" s="342" t="s">
        <v>225</v>
      </c>
      <c r="O17" s="342" t="s">
        <v>226</v>
      </c>
      <c r="P17" s="343" t="s">
        <v>225</v>
      </c>
      <c r="Q17" s="343" t="s">
        <v>226</v>
      </c>
      <c r="R17" s="284"/>
      <c r="S17" s="284"/>
      <c r="T17" s="284"/>
      <c r="U17" s="284"/>
      <c r="V17" s="284"/>
      <c r="W17" s="284"/>
      <c r="X17" s="284"/>
      <c r="Y17" s="284"/>
      <c r="Z17" s="285"/>
      <c r="AA17" s="285"/>
      <c r="AB17" s="285"/>
      <c r="AC17" s="286"/>
      <c r="AD17" s="280"/>
      <c r="AE17" s="280"/>
      <c r="AF17" s="280"/>
      <c r="AG17" s="280"/>
      <c r="AH17" s="280"/>
      <c r="AI17" s="280"/>
      <c r="AJ17" s="280"/>
      <c r="AK17" s="280"/>
      <c r="AL17" s="280"/>
      <c r="AM17" s="280"/>
      <c r="AN17" s="280"/>
    </row>
    <row r="18" spans="1:40" ht="15.75" customHeight="1" x14ac:dyDescent="0.3">
      <c r="A18" s="326">
        <v>9</v>
      </c>
      <c r="B18" s="290" t="s">
        <v>227</v>
      </c>
      <c r="C18" s="289" t="s">
        <v>251</v>
      </c>
      <c r="D18" s="302" t="s">
        <v>252</v>
      </c>
      <c r="E18" s="290" t="s">
        <v>253</v>
      </c>
      <c r="F18" s="290" t="s">
        <v>91</v>
      </c>
      <c r="G18" s="290" t="s">
        <v>230</v>
      </c>
      <c r="H18" s="344">
        <v>82</v>
      </c>
      <c r="I18" s="345">
        <v>72.849999999999994</v>
      </c>
      <c r="J18" s="321">
        <v>25</v>
      </c>
      <c r="K18" s="321">
        <v>25</v>
      </c>
      <c r="L18" s="294">
        <v>0.98</v>
      </c>
      <c r="M18" s="294">
        <v>0.98</v>
      </c>
      <c r="N18" s="294">
        <v>1</v>
      </c>
      <c r="O18" s="294">
        <v>0.7</v>
      </c>
      <c r="P18" s="294">
        <v>1</v>
      </c>
      <c r="Q18" s="294">
        <v>1</v>
      </c>
      <c r="R18" s="296">
        <v>0.88841463414634136</v>
      </c>
      <c r="S18" s="296">
        <v>0.98</v>
      </c>
      <c r="T18" s="296">
        <v>0.7</v>
      </c>
      <c r="U18" s="296">
        <v>1</v>
      </c>
      <c r="V18" s="296">
        <v>0.8</v>
      </c>
      <c r="W18" s="298">
        <v>0.1332621951219512</v>
      </c>
      <c r="X18" s="298">
        <v>0.53900000000000003</v>
      </c>
      <c r="Y18" s="298">
        <v>0.1</v>
      </c>
      <c r="Z18" s="298">
        <v>6.9999999999999993E-2</v>
      </c>
      <c r="AA18" s="298">
        <v>8.0000000000000016E-2</v>
      </c>
      <c r="AB18" s="299">
        <v>0.92226219512195118</v>
      </c>
      <c r="AC18" s="300"/>
      <c r="AD18" s="280"/>
      <c r="AE18" s="280"/>
      <c r="AF18" s="280"/>
      <c r="AG18" s="280"/>
      <c r="AH18" s="280"/>
      <c r="AI18" s="280"/>
      <c r="AJ18" s="280"/>
      <c r="AK18" s="280"/>
      <c r="AL18" s="280"/>
      <c r="AM18" s="280"/>
      <c r="AN18" s="280"/>
    </row>
    <row r="19" spans="1:40" ht="15.75" customHeight="1" x14ac:dyDescent="0.3">
      <c r="A19" s="287">
        <v>10</v>
      </c>
      <c r="B19" s="288" t="s">
        <v>227</v>
      </c>
      <c r="C19" s="289" t="s">
        <v>254</v>
      </c>
      <c r="D19" s="302" t="s">
        <v>255</v>
      </c>
      <c r="E19" s="290" t="s">
        <v>253</v>
      </c>
      <c r="F19" s="290" t="s">
        <v>129</v>
      </c>
      <c r="G19" s="290" t="s">
        <v>230</v>
      </c>
      <c r="H19" s="345">
        <v>115</v>
      </c>
      <c r="I19" s="346">
        <v>110</v>
      </c>
      <c r="J19" s="321">
        <v>25</v>
      </c>
      <c r="K19" s="321">
        <v>25</v>
      </c>
      <c r="L19" s="294">
        <v>0.98</v>
      </c>
      <c r="M19" s="294">
        <v>0.98</v>
      </c>
      <c r="N19" s="294">
        <v>1</v>
      </c>
      <c r="O19" s="294">
        <v>0.7</v>
      </c>
      <c r="P19" s="294">
        <v>1</v>
      </c>
      <c r="Q19" s="294">
        <v>1</v>
      </c>
      <c r="R19" s="296">
        <v>1.0454545454545454</v>
      </c>
      <c r="S19" s="296">
        <v>0.98</v>
      </c>
      <c r="T19" s="296">
        <v>0.7</v>
      </c>
      <c r="U19" s="296">
        <v>1</v>
      </c>
      <c r="V19" s="296">
        <v>0.8</v>
      </c>
      <c r="W19" s="298">
        <v>0.1568181818181818</v>
      </c>
      <c r="X19" s="298">
        <v>0.53900000000000003</v>
      </c>
      <c r="Y19" s="298">
        <v>0.1</v>
      </c>
      <c r="Z19" s="298">
        <v>6.9999999999999993E-2</v>
      </c>
      <c r="AA19" s="298">
        <v>8.0000000000000016E-2</v>
      </c>
      <c r="AB19" s="299">
        <v>0.94581818181818189</v>
      </c>
      <c r="AC19" s="300"/>
      <c r="AD19" s="280"/>
      <c r="AE19" s="280"/>
      <c r="AF19" s="280"/>
      <c r="AG19" s="280"/>
      <c r="AH19" s="280"/>
      <c r="AI19" s="280"/>
      <c r="AJ19" s="280"/>
      <c r="AK19" s="280"/>
      <c r="AL19" s="280"/>
      <c r="AM19" s="280"/>
      <c r="AN19" s="280"/>
    </row>
    <row r="20" spans="1:40" ht="15.75" customHeight="1" x14ac:dyDescent="0.3">
      <c r="A20" s="326">
        <v>11</v>
      </c>
      <c r="B20" s="288" t="s">
        <v>227</v>
      </c>
      <c r="C20" s="289" t="s">
        <v>256</v>
      </c>
      <c r="D20" s="290" t="s">
        <v>257</v>
      </c>
      <c r="E20" s="290" t="s">
        <v>253</v>
      </c>
      <c r="F20" s="290" t="s">
        <v>104</v>
      </c>
      <c r="G20" s="290" t="s">
        <v>230</v>
      </c>
      <c r="H20" s="291">
        <v>130</v>
      </c>
      <c r="I20" s="345">
        <v>128</v>
      </c>
      <c r="J20" s="321">
        <v>25</v>
      </c>
      <c r="K20" s="347">
        <v>25</v>
      </c>
      <c r="L20" s="294">
        <v>0.98</v>
      </c>
      <c r="M20" s="348">
        <v>0.98</v>
      </c>
      <c r="N20" s="294">
        <v>1</v>
      </c>
      <c r="O20" s="294">
        <v>0.7</v>
      </c>
      <c r="P20" s="294">
        <v>1</v>
      </c>
      <c r="Q20" s="294">
        <v>1</v>
      </c>
      <c r="R20" s="296">
        <v>0.98461538461538467</v>
      </c>
      <c r="S20" s="296">
        <v>0.98</v>
      </c>
      <c r="T20" s="296">
        <v>0.7</v>
      </c>
      <c r="U20" s="296">
        <v>1</v>
      </c>
      <c r="V20" s="296">
        <v>0.8</v>
      </c>
      <c r="W20" s="298">
        <v>0.14769230769230771</v>
      </c>
      <c r="X20" s="298">
        <v>0.53900000000000003</v>
      </c>
      <c r="Y20" s="298">
        <v>0.1</v>
      </c>
      <c r="Z20" s="298">
        <v>6.9999999999999993E-2</v>
      </c>
      <c r="AA20" s="298">
        <v>8.0000000000000016E-2</v>
      </c>
      <c r="AB20" s="299">
        <v>0.93669230769230771</v>
      </c>
      <c r="AC20" s="300"/>
      <c r="AD20" s="280"/>
      <c r="AE20" s="280"/>
      <c r="AF20" s="280"/>
      <c r="AG20" s="280"/>
      <c r="AH20" s="280"/>
      <c r="AI20" s="280"/>
      <c r="AJ20" s="280"/>
      <c r="AK20" s="280"/>
      <c r="AL20" s="280"/>
      <c r="AM20" s="280"/>
      <c r="AN20" s="280"/>
    </row>
    <row r="21" spans="1:40" ht="15.75" customHeight="1" x14ac:dyDescent="0.3">
      <c r="A21" s="287">
        <v>12</v>
      </c>
      <c r="B21" s="288" t="s">
        <v>231</v>
      </c>
      <c r="C21" s="289" t="s">
        <v>258</v>
      </c>
      <c r="D21" s="302" t="s">
        <v>259</v>
      </c>
      <c r="E21" s="290" t="s">
        <v>253</v>
      </c>
      <c r="F21" s="290" t="s">
        <v>260</v>
      </c>
      <c r="G21" s="290" t="s">
        <v>230</v>
      </c>
      <c r="H21" s="334">
        <v>180</v>
      </c>
      <c r="I21" s="334">
        <v>150</v>
      </c>
      <c r="J21" s="321">
        <v>25</v>
      </c>
      <c r="K21" s="347">
        <v>24</v>
      </c>
      <c r="L21" s="349">
        <v>0.98</v>
      </c>
      <c r="M21" s="294">
        <v>0.95</v>
      </c>
      <c r="N21" s="349">
        <v>1</v>
      </c>
      <c r="O21" s="294">
        <v>0.7</v>
      </c>
      <c r="P21" s="349">
        <v>1</v>
      </c>
      <c r="Q21" s="294">
        <v>0.8</v>
      </c>
      <c r="R21" s="350">
        <v>0.83333333333333337</v>
      </c>
      <c r="S21" s="296">
        <v>0.95</v>
      </c>
      <c r="T21" s="296">
        <v>0.7</v>
      </c>
      <c r="U21" s="296">
        <v>0.96</v>
      </c>
      <c r="V21" s="296">
        <v>0.8</v>
      </c>
      <c r="W21" s="298">
        <v>0.125</v>
      </c>
      <c r="X21" s="298">
        <v>0.52249999999999996</v>
      </c>
      <c r="Y21" s="298">
        <v>9.6000000000000002E-2</v>
      </c>
      <c r="Z21" s="298">
        <v>6.9999999999999993E-2</v>
      </c>
      <c r="AA21" s="298">
        <v>8.0000000000000016E-2</v>
      </c>
      <c r="AB21" s="299">
        <v>0.89349999999999996</v>
      </c>
      <c r="AC21" s="300"/>
      <c r="AD21" s="280"/>
      <c r="AE21" s="280"/>
      <c r="AF21" s="280"/>
      <c r="AG21" s="269"/>
      <c r="AH21" s="269"/>
      <c r="AI21" s="269"/>
      <c r="AJ21" s="269"/>
      <c r="AK21" s="269"/>
      <c r="AL21" s="269"/>
      <c r="AM21" s="269"/>
      <c r="AN21" s="269"/>
    </row>
    <row r="22" spans="1:40" ht="15.75" customHeight="1" x14ac:dyDescent="0.3">
      <c r="A22" s="326">
        <v>13</v>
      </c>
      <c r="B22" s="288" t="s">
        <v>231</v>
      </c>
      <c r="C22" s="289" t="s">
        <v>92</v>
      </c>
      <c r="D22" s="290" t="s">
        <v>261</v>
      </c>
      <c r="E22" s="290" t="s">
        <v>253</v>
      </c>
      <c r="F22" s="290" t="s">
        <v>260</v>
      </c>
      <c r="G22" s="290" t="s">
        <v>230</v>
      </c>
      <c r="H22" s="334">
        <v>180</v>
      </c>
      <c r="I22" s="351">
        <v>160</v>
      </c>
      <c r="J22" s="321">
        <v>25</v>
      </c>
      <c r="K22" s="347">
        <v>23</v>
      </c>
      <c r="L22" s="349">
        <v>0.98</v>
      </c>
      <c r="M22" s="294">
        <v>0.95</v>
      </c>
      <c r="N22" s="349">
        <v>1</v>
      </c>
      <c r="O22" s="294">
        <v>0.7</v>
      </c>
      <c r="P22" s="349">
        <v>1</v>
      </c>
      <c r="Q22" s="294">
        <v>0.8</v>
      </c>
      <c r="R22" s="350">
        <v>0.88888888888888884</v>
      </c>
      <c r="S22" s="296">
        <v>0.95</v>
      </c>
      <c r="T22" s="296">
        <v>0.7</v>
      </c>
      <c r="U22" s="296">
        <v>0.92</v>
      </c>
      <c r="V22" s="296">
        <v>0.8</v>
      </c>
      <c r="W22" s="298">
        <v>0.13333333333333333</v>
      </c>
      <c r="X22" s="298">
        <v>0.52249999999999996</v>
      </c>
      <c r="Y22" s="298">
        <v>9.2000000000000012E-2</v>
      </c>
      <c r="Z22" s="298">
        <v>6.9999999999999993E-2</v>
      </c>
      <c r="AA22" s="298">
        <v>8.0000000000000016E-2</v>
      </c>
      <c r="AB22" s="299">
        <v>0.89783333333333326</v>
      </c>
      <c r="AC22" s="300"/>
      <c r="AD22" s="269"/>
      <c r="AE22" s="269"/>
      <c r="AF22" s="269"/>
      <c r="AG22" s="269"/>
      <c r="AH22" s="269"/>
      <c r="AI22" s="269"/>
      <c r="AJ22" s="269"/>
      <c r="AK22" s="269"/>
      <c r="AL22" s="269"/>
      <c r="AM22" s="269"/>
      <c r="AN22" s="269"/>
    </row>
    <row r="23" spans="1:40" ht="15.75" customHeight="1" x14ac:dyDescent="0.3">
      <c r="A23" s="326">
        <v>14</v>
      </c>
      <c r="B23" s="352" t="s">
        <v>227</v>
      </c>
      <c r="C23" s="289" t="s">
        <v>262</v>
      </c>
      <c r="D23" s="353" t="s">
        <v>253</v>
      </c>
      <c r="E23" s="353" t="s">
        <v>89</v>
      </c>
      <c r="F23" s="353" t="s">
        <v>230</v>
      </c>
      <c r="G23" s="290" t="s">
        <v>230</v>
      </c>
      <c r="H23" s="354">
        <v>145</v>
      </c>
      <c r="I23" s="330">
        <v>105</v>
      </c>
      <c r="J23" s="355">
        <v>25</v>
      </c>
      <c r="K23" s="356">
        <v>22</v>
      </c>
      <c r="L23" s="357">
        <v>0.98</v>
      </c>
      <c r="M23" s="294">
        <v>0.9</v>
      </c>
      <c r="N23" s="349">
        <v>1</v>
      </c>
      <c r="O23" s="294">
        <v>0.7</v>
      </c>
      <c r="P23" s="349">
        <v>1</v>
      </c>
      <c r="Q23" s="294">
        <v>0.8</v>
      </c>
      <c r="R23" s="350">
        <v>0.72413793103448276</v>
      </c>
      <c r="S23" s="296">
        <v>0.90000000000000013</v>
      </c>
      <c r="T23" s="296">
        <v>0.7</v>
      </c>
      <c r="U23" s="296">
        <v>0.88</v>
      </c>
      <c r="V23" s="296">
        <v>0.8</v>
      </c>
      <c r="W23" s="298">
        <v>0.10862068965517241</v>
      </c>
      <c r="X23" s="298">
        <v>0.49500000000000011</v>
      </c>
      <c r="Y23" s="298">
        <v>8.8000000000000009E-2</v>
      </c>
      <c r="Z23" s="298">
        <v>6.9999999999999993E-2</v>
      </c>
      <c r="AA23" s="298">
        <v>8.0000000000000016E-2</v>
      </c>
      <c r="AB23" s="299">
        <v>0.84162068965517256</v>
      </c>
      <c r="AC23" s="300"/>
      <c r="AD23" s="269"/>
      <c r="AE23" s="269"/>
      <c r="AF23" s="269"/>
      <c r="AG23" s="269"/>
      <c r="AH23" s="269"/>
      <c r="AI23" s="269"/>
      <c r="AJ23" s="269"/>
      <c r="AK23" s="269"/>
      <c r="AL23" s="269"/>
      <c r="AM23" s="269"/>
      <c r="AN23" s="269"/>
    </row>
    <row r="24" spans="1:40" ht="15.75" customHeight="1" x14ac:dyDescent="0.3">
      <c r="A24" s="358"/>
      <c r="B24" s="359"/>
      <c r="C24" s="330"/>
      <c r="D24" s="330"/>
      <c r="E24" s="330"/>
      <c r="F24" s="330"/>
      <c r="G24" s="330"/>
      <c r="H24" s="305"/>
      <c r="I24" s="330"/>
      <c r="J24" s="305"/>
      <c r="K24" s="330"/>
      <c r="L24" s="307"/>
      <c r="M24" s="360"/>
      <c r="N24" s="307"/>
      <c r="O24" s="360"/>
      <c r="P24" s="308"/>
      <c r="Q24" s="361"/>
      <c r="R24" s="361"/>
      <c r="S24" s="360"/>
      <c r="T24" s="360"/>
      <c r="U24" s="360"/>
      <c r="V24" s="362"/>
      <c r="W24" s="362"/>
      <c r="X24" s="362"/>
      <c r="Y24" s="363"/>
      <c r="Z24" s="269"/>
      <c r="AA24" s="269"/>
      <c r="AB24" s="269"/>
      <c r="AC24" s="364"/>
      <c r="AD24" s="269"/>
      <c r="AE24" s="269"/>
      <c r="AF24" s="269"/>
      <c r="AG24" s="269"/>
      <c r="AH24" s="269"/>
      <c r="AI24" s="269"/>
      <c r="AJ24" s="269"/>
      <c r="AK24" s="269"/>
      <c r="AL24" s="269"/>
      <c r="AM24" s="269"/>
      <c r="AN24" s="269"/>
    </row>
    <row r="25" spans="1:40" ht="15.75" customHeight="1" x14ac:dyDescent="0.3">
      <c r="A25" s="312" t="s">
        <v>64</v>
      </c>
      <c r="B25" s="273" t="s">
        <v>205</v>
      </c>
      <c r="C25" s="273" t="s">
        <v>206</v>
      </c>
      <c r="D25" s="273" t="s">
        <v>207</v>
      </c>
      <c r="E25" s="273" t="s">
        <v>208</v>
      </c>
      <c r="F25" s="273" t="s">
        <v>209</v>
      </c>
      <c r="G25" s="273" t="s">
        <v>210</v>
      </c>
      <c r="H25" s="336" t="s">
        <v>7</v>
      </c>
      <c r="I25" s="284"/>
      <c r="J25" s="336" t="s">
        <v>11</v>
      </c>
      <c r="K25" s="284"/>
      <c r="L25" s="337" t="s">
        <v>9</v>
      </c>
      <c r="M25" s="284"/>
      <c r="N25" s="337" t="s">
        <v>214</v>
      </c>
      <c r="O25" s="284"/>
      <c r="P25" s="339" t="s">
        <v>236</v>
      </c>
      <c r="Q25" s="340" t="s">
        <v>263</v>
      </c>
      <c r="R25" s="340" t="s">
        <v>220</v>
      </c>
      <c r="S25" s="340" t="s">
        <v>237</v>
      </c>
      <c r="T25" s="341" t="s">
        <v>7</v>
      </c>
      <c r="U25" s="341" t="s">
        <v>9</v>
      </c>
      <c r="V25" s="341" t="s">
        <v>11</v>
      </c>
      <c r="W25" s="341" t="s">
        <v>214</v>
      </c>
      <c r="X25" s="365" t="s">
        <v>224</v>
      </c>
      <c r="Y25" s="366"/>
      <c r="Z25" s="280"/>
      <c r="AA25" s="280"/>
      <c r="AB25" s="280"/>
      <c r="AC25" s="280"/>
      <c r="AD25" s="280"/>
      <c r="AE25" s="280"/>
      <c r="AF25" s="280"/>
      <c r="AG25" s="280"/>
      <c r="AH25" s="280"/>
      <c r="AI25" s="280"/>
      <c r="AJ25" s="280"/>
      <c r="AK25" s="280"/>
      <c r="AL25" s="280"/>
      <c r="AM25" s="280"/>
      <c r="AN25" s="280"/>
    </row>
    <row r="26" spans="1:40" ht="15.75" customHeight="1" x14ac:dyDescent="0.3">
      <c r="A26" s="281"/>
      <c r="B26" s="282"/>
      <c r="C26" s="282"/>
      <c r="D26" s="282"/>
      <c r="E26" s="282"/>
      <c r="F26" s="282"/>
      <c r="G26" s="282"/>
      <c r="H26" s="283" t="s">
        <v>225</v>
      </c>
      <c r="I26" s="283" t="s">
        <v>226</v>
      </c>
      <c r="J26" s="283" t="s">
        <v>225</v>
      </c>
      <c r="K26" s="283" t="s">
        <v>226</v>
      </c>
      <c r="L26" s="342" t="s">
        <v>225</v>
      </c>
      <c r="M26" s="342" t="s">
        <v>226</v>
      </c>
      <c r="N26" s="342" t="s">
        <v>225</v>
      </c>
      <c r="O26" s="342" t="s">
        <v>226</v>
      </c>
      <c r="P26" s="284"/>
      <c r="Q26" s="284"/>
      <c r="R26" s="284"/>
      <c r="S26" s="284"/>
      <c r="T26" s="284"/>
      <c r="U26" s="284"/>
      <c r="V26" s="284"/>
      <c r="W26" s="284"/>
      <c r="X26" s="367"/>
      <c r="Y26" s="286"/>
      <c r="Z26" s="280"/>
      <c r="AA26" s="280"/>
      <c r="AB26" s="280"/>
      <c r="AC26" s="280"/>
      <c r="AD26" s="280"/>
      <c r="AE26" s="280"/>
      <c r="AF26" s="280"/>
      <c r="AG26" s="280"/>
      <c r="AH26" s="280"/>
      <c r="AI26" s="280"/>
      <c r="AJ26" s="280"/>
      <c r="AK26" s="280"/>
      <c r="AL26" s="280"/>
      <c r="AM26" s="280"/>
      <c r="AN26" s="280"/>
    </row>
    <row r="27" spans="1:40" ht="15.75" customHeight="1" x14ac:dyDescent="0.3">
      <c r="A27" s="287">
        <v>15</v>
      </c>
      <c r="B27" s="288" t="s">
        <v>227</v>
      </c>
      <c r="C27" s="289" t="s">
        <v>264</v>
      </c>
      <c r="D27" s="290" t="s">
        <v>265</v>
      </c>
      <c r="E27" s="290" t="s">
        <v>266</v>
      </c>
      <c r="F27" s="290" t="s">
        <v>104</v>
      </c>
      <c r="G27" s="290" t="s">
        <v>230</v>
      </c>
      <c r="H27" s="291">
        <v>130</v>
      </c>
      <c r="I27" s="345">
        <v>130</v>
      </c>
      <c r="J27" s="321">
        <v>25</v>
      </c>
      <c r="K27" s="347">
        <v>25</v>
      </c>
      <c r="L27" s="294">
        <v>0.98</v>
      </c>
      <c r="M27" s="348">
        <v>0.98</v>
      </c>
      <c r="N27" s="294">
        <v>1</v>
      </c>
      <c r="O27" s="294">
        <v>0.7</v>
      </c>
      <c r="P27" s="296">
        <v>1</v>
      </c>
      <c r="Q27" s="296">
        <v>0.98</v>
      </c>
      <c r="R27" s="296">
        <v>0.7</v>
      </c>
      <c r="S27" s="296">
        <v>1</v>
      </c>
      <c r="T27" s="298">
        <v>0.45</v>
      </c>
      <c r="U27" s="298">
        <v>0.34299999999999997</v>
      </c>
      <c r="V27" s="298">
        <v>0.1</v>
      </c>
      <c r="W27" s="298">
        <v>6.9999999999999993E-2</v>
      </c>
      <c r="X27" s="368">
        <v>0.96299999999999986</v>
      </c>
      <c r="Y27" s="300"/>
      <c r="Z27" s="280"/>
      <c r="AA27" s="280"/>
      <c r="AB27" s="280"/>
      <c r="AC27" s="280"/>
      <c r="AD27" s="280"/>
      <c r="AE27" s="280"/>
      <c r="AF27" s="280"/>
      <c r="AG27" s="280"/>
      <c r="AH27" s="280"/>
      <c r="AI27" s="280"/>
      <c r="AJ27" s="280"/>
      <c r="AK27" s="280"/>
      <c r="AL27" s="280"/>
      <c r="AM27" s="280"/>
      <c r="AN27" s="280"/>
    </row>
    <row r="28" spans="1:40" ht="15.75" customHeight="1" x14ac:dyDescent="0.3">
      <c r="A28" s="287">
        <v>16</v>
      </c>
      <c r="B28" s="288" t="s">
        <v>227</v>
      </c>
      <c r="C28" s="289" t="s">
        <v>118</v>
      </c>
      <c r="D28" s="302" t="s">
        <v>267</v>
      </c>
      <c r="E28" s="290" t="s">
        <v>266</v>
      </c>
      <c r="F28" s="290" t="s">
        <v>89</v>
      </c>
      <c r="G28" s="290" t="s">
        <v>230</v>
      </c>
      <c r="H28" s="345">
        <v>145</v>
      </c>
      <c r="I28" s="345">
        <v>101</v>
      </c>
      <c r="J28" s="321">
        <v>25</v>
      </c>
      <c r="K28" s="347">
        <v>24</v>
      </c>
      <c r="L28" s="294">
        <v>0.98</v>
      </c>
      <c r="M28" s="348">
        <v>0.98</v>
      </c>
      <c r="N28" s="294">
        <v>1</v>
      </c>
      <c r="O28" s="294">
        <v>0.7</v>
      </c>
      <c r="P28" s="296">
        <v>0.69655172413793098</v>
      </c>
      <c r="Q28" s="296">
        <v>0.98</v>
      </c>
      <c r="R28" s="296">
        <v>0.7</v>
      </c>
      <c r="S28" s="296">
        <v>0.96</v>
      </c>
      <c r="T28" s="298">
        <v>0.31344827586206897</v>
      </c>
      <c r="U28" s="298">
        <v>0.34299999999999997</v>
      </c>
      <c r="V28" s="298">
        <v>9.6000000000000002E-2</v>
      </c>
      <c r="W28" s="298">
        <v>6.9999999999999993E-2</v>
      </c>
      <c r="X28" s="368">
        <v>0.82244827586206881</v>
      </c>
      <c r="Y28" s="300"/>
      <c r="Z28" s="280"/>
      <c r="AA28" s="280"/>
      <c r="AB28" s="280"/>
      <c r="AC28" s="280"/>
      <c r="AD28" s="280"/>
      <c r="AE28" s="280"/>
      <c r="AF28" s="280"/>
      <c r="AG28" s="280"/>
      <c r="AH28" s="280"/>
      <c r="AI28" s="280"/>
      <c r="AJ28" s="280"/>
      <c r="AK28" s="280"/>
      <c r="AL28" s="280"/>
      <c r="AM28" s="280"/>
      <c r="AN28" s="280"/>
    </row>
    <row r="29" spans="1:40" ht="15.75" customHeight="1" x14ac:dyDescent="0.3">
      <c r="A29" s="287">
        <v>17</v>
      </c>
      <c r="B29" s="288" t="s">
        <v>227</v>
      </c>
      <c r="C29" s="289" t="s">
        <v>268</v>
      </c>
      <c r="D29" s="302" t="s">
        <v>269</v>
      </c>
      <c r="E29" s="290" t="s">
        <v>266</v>
      </c>
      <c r="F29" s="290" t="s">
        <v>260</v>
      </c>
      <c r="G29" s="290" t="s">
        <v>230</v>
      </c>
      <c r="H29" s="345">
        <v>140</v>
      </c>
      <c r="I29" s="345">
        <v>135</v>
      </c>
      <c r="J29" s="321">
        <v>25</v>
      </c>
      <c r="K29" s="321">
        <v>25</v>
      </c>
      <c r="L29" s="294">
        <v>0.98</v>
      </c>
      <c r="M29" s="348">
        <v>0.98</v>
      </c>
      <c r="N29" s="294">
        <v>1</v>
      </c>
      <c r="O29" s="294">
        <v>0.7</v>
      </c>
      <c r="P29" s="296">
        <v>0.9642857142857143</v>
      </c>
      <c r="Q29" s="296">
        <v>0.98</v>
      </c>
      <c r="R29" s="296">
        <v>0.7</v>
      </c>
      <c r="S29" s="296">
        <v>1</v>
      </c>
      <c r="T29" s="298">
        <v>0.43392857142857144</v>
      </c>
      <c r="U29" s="298">
        <v>0.34299999999999997</v>
      </c>
      <c r="V29" s="298">
        <v>0.1</v>
      </c>
      <c r="W29" s="298">
        <v>6.9999999999999993E-2</v>
      </c>
      <c r="X29" s="368">
        <v>0.94692857142857134</v>
      </c>
      <c r="Y29" s="300"/>
      <c r="Z29" s="280"/>
      <c r="AA29" s="280"/>
      <c r="AB29" s="280"/>
      <c r="AC29" s="280"/>
      <c r="AD29" s="280"/>
      <c r="AE29" s="280"/>
      <c r="AF29" s="280"/>
      <c r="AG29" s="280"/>
      <c r="AH29" s="280"/>
      <c r="AI29" s="280"/>
      <c r="AJ29" s="280"/>
      <c r="AK29" s="280"/>
      <c r="AL29" s="280"/>
      <c r="AM29" s="280"/>
      <c r="AN29" s="280"/>
    </row>
    <row r="30" spans="1:40" ht="15.75" customHeight="1" x14ac:dyDescent="0.3">
      <c r="A30" s="287">
        <v>18</v>
      </c>
      <c r="B30" s="288" t="s">
        <v>227</v>
      </c>
      <c r="C30" s="289" t="s">
        <v>270</v>
      </c>
      <c r="D30" s="302" t="s">
        <v>271</v>
      </c>
      <c r="E30" s="290" t="s">
        <v>266</v>
      </c>
      <c r="F30" s="290" t="s">
        <v>89</v>
      </c>
      <c r="G30" s="290" t="s">
        <v>230</v>
      </c>
      <c r="H30" s="345">
        <v>145</v>
      </c>
      <c r="I30" s="292">
        <v>141</v>
      </c>
      <c r="J30" s="321">
        <v>25</v>
      </c>
      <c r="K30" s="347">
        <v>25</v>
      </c>
      <c r="L30" s="294">
        <v>0.98</v>
      </c>
      <c r="M30" s="348">
        <v>0.99</v>
      </c>
      <c r="N30" s="294">
        <v>1</v>
      </c>
      <c r="O30" s="294">
        <v>0.7</v>
      </c>
      <c r="P30" s="296">
        <v>0.97241379310344822</v>
      </c>
      <c r="Q30" s="296">
        <v>0.98999999999999988</v>
      </c>
      <c r="R30" s="296">
        <v>0.7</v>
      </c>
      <c r="S30" s="296">
        <v>1</v>
      </c>
      <c r="T30" s="298">
        <v>0.4375862068965517</v>
      </c>
      <c r="U30" s="298">
        <v>0.34649999999999992</v>
      </c>
      <c r="V30" s="298">
        <v>0.1</v>
      </c>
      <c r="W30" s="298">
        <v>6.9999999999999993E-2</v>
      </c>
      <c r="X30" s="368">
        <v>0.95408620689655155</v>
      </c>
      <c r="Y30" s="300"/>
      <c r="Z30" s="280"/>
      <c r="AA30" s="280"/>
      <c r="AB30" s="280"/>
      <c r="AC30" s="280"/>
      <c r="AD30" s="280"/>
      <c r="AE30" s="280"/>
      <c r="AF30" s="280"/>
      <c r="AG30" s="280"/>
      <c r="AH30" s="280"/>
      <c r="AI30" s="280"/>
      <c r="AJ30" s="280"/>
      <c r="AK30" s="280"/>
      <c r="AL30" s="280"/>
      <c r="AM30" s="280"/>
      <c r="AN30" s="280"/>
    </row>
    <row r="31" spans="1:40" ht="15.75" customHeight="1" x14ac:dyDescent="0.3">
      <c r="A31" s="287">
        <v>19</v>
      </c>
      <c r="B31" s="288" t="s">
        <v>227</v>
      </c>
      <c r="C31" s="289" t="s">
        <v>272</v>
      </c>
      <c r="D31" s="302" t="s">
        <v>273</v>
      </c>
      <c r="E31" s="290" t="s">
        <v>266</v>
      </c>
      <c r="F31" s="290" t="s">
        <v>274</v>
      </c>
      <c r="G31" s="290" t="s">
        <v>230</v>
      </c>
      <c r="H31" s="369">
        <v>62</v>
      </c>
      <c r="I31" s="293">
        <v>46</v>
      </c>
      <c r="J31" s="370">
        <v>25</v>
      </c>
      <c r="K31" s="370">
        <v>25</v>
      </c>
      <c r="L31" s="294">
        <v>0.98</v>
      </c>
      <c r="M31" s="295">
        <v>0.98</v>
      </c>
      <c r="N31" s="294">
        <v>1</v>
      </c>
      <c r="O31" s="294">
        <v>0.7</v>
      </c>
      <c r="P31" s="296">
        <v>0.74193548387096775</v>
      </c>
      <c r="Q31" s="296">
        <v>0.98</v>
      </c>
      <c r="R31" s="296">
        <v>0.7</v>
      </c>
      <c r="S31" s="296">
        <v>1</v>
      </c>
      <c r="T31" s="298">
        <v>0.33387096774193548</v>
      </c>
      <c r="U31" s="298">
        <v>0.34299999999999997</v>
      </c>
      <c r="V31" s="298">
        <v>0.1</v>
      </c>
      <c r="W31" s="298">
        <v>6.9999999999999993E-2</v>
      </c>
      <c r="X31" s="368">
        <v>0.84687096774193538</v>
      </c>
      <c r="Y31" s="300"/>
      <c r="Z31" s="280"/>
      <c r="AA31" s="280"/>
      <c r="AB31" s="280"/>
      <c r="AC31" s="280"/>
      <c r="AD31" s="280"/>
      <c r="AE31" s="280"/>
      <c r="AF31" s="280"/>
      <c r="AG31" s="280"/>
      <c r="AH31" s="280"/>
      <c r="AI31" s="280"/>
      <c r="AJ31" s="280"/>
      <c r="AK31" s="371"/>
      <c r="AL31" s="371"/>
      <c r="AM31" s="371"/>
      <c r="AN31" s="371"/>
    </row>
    <row r="32" spans="1:40" ht="18" customHeight="1" x14ac:dyDescent="0.3">
      <c r="A32" s="287">
        <v>20</v>
      </c>
      <c r="B32" s="288" t="s">
        <v>227</v>
      </c>
      <c r="C32" s="289" t="s">
        <v>124</v>
      </c>
      <c r="D32" s="302" t="s">
        <v>275</v>
      </c>
      <c r="E32" s="290" t="s">
        <v>266</v>
      </c>
      <c r="F32" s="290" t="s">
        <v>274</v>
      </c>
      <c r="G32" s="290" t="s">
        <v>230</v>
      </c>
      <c r="H32" s="369">
        <v>62</v>
      </c>
      <c r="I32" s="293">
        <v>45.5</v>
      </c>
      <c r="J32" s="370">
        <v>25</v>
      </c>
      <c r="K32" s="370">
        <v>25</v>
      </c>
      <c r="L32" s="294">
        <v>0.98</v>
      </c>
      <c r="M32" s="295">
        <v>0.98</v>
      </c>
      <c r="N32" s="294">
        <v>1</v>
      </c>
      <c r="O32" s="294">
        <v>0.7</v>
      </c>
      <c r="P32" s="296">
        <v>0.7338709677419355</v>
      </c>
      <c r="Q32" s="296">
        <v>0.98</v>
      </c>
      <c r="R32" s="296">
        <v>0.7</v>
      </c>
      <c r="S32" s="296">
        <v>1</v>
      </c>
      <c r="T32" s="298">
        <v>0.33024193548387099</v>
      </c>
      <c r="U32" s="298">
        <v>0.34299999999999997</v>
      </c>
      <c r="V32" s="298">
        <v>0.1</v>
      </c>
      <c r="W32" s="298">
        <v>6.9999999999999993E-2</v>
      </c>
      <c r="X32" s="368">
        <v>0.84324193548387094</v>
      </c>
      <c r="Y32" s="300"/>
      <c r="Z32" s="280"/>
      <c r="AA32" s="280"/>
      <c r="AB32" s="280"/>
      <c r="AC32" s="280"/>
      <c r="AD32" s="280"/>
      <c r="AE32" s="280"/>
      <c r="AF32" s="280"/>
      <c r="AG32" s="280"/>
      <c r="AH32" s="280"/>
      <c r="AI32" s="280"/>
      <c r="AJ32" s="280"/>
      <c r="AK32" s="280"/>
      <c r="AL32" s="280"/>
      <c r="AM32" s="280"/>
      <c r="AN32" s="280"/>
    </row>
    <row r="33" spans="1:40" ht="15.75" customHeight="1" x14ac:dyDescent="0.3">
      <c r="A33" s="287">
        <v>21</v>
      </c>
      <c r="B33" s="288" t="s">
        <v>276</v>
      </c>
      <c r="C33" s="289" t="s">
        <v>121</v>
      </c>
      <c r="D33" s="302" t="s">
        <v>277</v>
      </c>
      <c r="E33" s="290" t="s">
        <v>266</v>
      </c>
      <c r="F33" s="290" t="s">
        <v>260</v>
      </c>
      <c r="G33" s="290" t="s">
        <v>230</v>
      </c>
      <c r="H33" s="369">
        <v>145</v>
      </c>
      <c r="I33" s="293">
        <v>95</v>
      </c>
      <c r="J33" s="370">
        <v>25</v>
      </c>
      <c r="K33" s="370">
        <v>23</v>
      </c>
      <c r="L33" s="294">
        <v>0.98</v>
      </c>
      <c r="M33" s="295">
        <v>0.85</v>
      </c>
      <c r="N33" s="294">
        <v>1</v>
      </c>
      <c r="O33" s="294">
        <v>0.7</v>
      </c>
      <c r="P33" s="296">
        <v>0.65517241379310343</v>
      </c>
      <c r="Q33" s="296">
        <v>0.85000000000000009</v>
      </c>
      <c r="R33" s="296">
        <v>0.7</v>
      </c>
      <c r="S33" s="296">
        <v>0.92</v>
      </c>
      <c r="T33" s="298">
        <v>0.29482758620689653</v>
      </c>
      <c r="U33" s="298">
        <v>0.29749999999999999</v>
      </c>
      <c r="V33" s="298">
        <v>9.2000000000000012E-2</v>
      </c>
      <c r="W33" s="298">
        <v>6.9999999999999993E-2</v>
      </c>
      <c r="X33" s="368">
        <v>0.75432758620689644</v>
      </c>
      <c r="Y33" s="300"/>
      <c r="Z33" s="280"/>
      <c r="AA33" s="280"/>
      <c r="AB33" s="280"/>
      <c r="AC33" s="280"/>
      <c r="AD33" s="280"/>
      <c r="AE33" s="280"/>
      <c r="AF33" s="280"/>
      <c r="AG33" s="280"/>
      <c r="AH33" s="280"/>
      <c r="AI33" s="280"/>
      <c r="AJ33" s="280"/>
      <c r="AK33" s="280"/>
      <c r="AL33" s="280"/>
      <c r="AM33" s="280"/>
      <c r="AN33" s="280"/>
    </row>
    <row r="34" spans="1:40" ht="15.75" customHeight="1" x14ac:dyDescent="0.3">
      <c r="A34" s="287">
        <v>22</v>
      </c>
      <c r="B34" s="288" t="s">
        <v>276</v>
      </c>
      <c r="C34" s="289" t="s">
        <v>278</v>
      </c>
      <c r="D34" s="302" t="s">
        <v>279</v>
      </c>
      <c r="E34" s="290" t="s">
        <v>266</v>
      </c>
      <c r="F34" s="290" t="s">
        <v>260</v>
      </c>
      <c r="G34" s="290" t="s">
        <v>230</v>
      </c>
      <c r="H34" s="345">
        <v>140</v>
      </c>
      <c r="I34" s="369">
        <v>134</v>
      </c>
      <c r="J34" s="321">
        <v>25</v>
      </c>
      <c r="K34" s="347">
        <v>23</v>
      </c>
      <c r="L34" s="294">
        <v>0.98</v>
      </c>
      <c r="M34" s="348">
        <v>0.98</v>
      </c>
      <c r="N34" s="294">
        <v>1</v>
      </c>
      <c r="O34" s="294">
        <v>0.7</v>
      </c>
      <c r="P34" s="296">
        <v>0.88571428571428568</v>
      </c>
      <c r="Q34" s="296">
        <v>0.98</v>
      </c>
      <c r="R34" s="296">
        <v>0.7</v>
      </c>
      <c r="S34" s="296">
        <v>0.92</v>
      </c>
      <c r="T34" s="298">
        <v>0.39857142857142858</v>
      </c>
      <c r="U34" s="298">
        <v>0.34299999999999997</v>
      </c>
      <c r="V34" s="298">
        <v>9.2000000000000012E-2</v>
      </c>
      <c r="W34" s="298">
        <v>6.9999999999999993E-2</v>
      </c>
      <c r="X34" s="368">
        <v>0.90357142857142847</v>
      </c>
      <c r="Y34" s="300"/>
      <c r="Z34" s="280"/>
      <c r="AA34" s="280"/>
      <c r="AB34" s="280"/>
      <c r="AC34" s="280"/>
      <c r="AD34" s="280"/>
      <c r="AE34" s="280"/>
      <c r="AF34" s="280"/>
      <c r="AG34" s="280"/>
      <c r="AH34" s="280"/>
      <c r="AI34" s="280"/>
      <c r="AJ34" s="280"/>
      <c r="AK34" s="280"/>
      <c r="AL34" s="280"/>
      <c r="AM34" s="280"/>
      <c r="AN34" s="280"/>
    </row>
    <row r="35" spans="1:40" ht="15.75" customHeight="1" x14ac:dyDescent="0.3">
      <c r="A35" s="287">
        <v>23</v>
      </c>
      <c r="B35" s="288" t="s">
        <v>276</v>
      </c>
      <c r="C35" s="289" t="s">
        <v>280</v>
      </c>
      <c r="D35" s="302" t="s">
        <v>281</v>
      </c>
      <c r="E35" s="290" t="s">
        <v>241</v>
      </c>
      <c r="F35" s="288" t="s">
        <v>260</v>
      </c>
      <c r="G35" s="290" t="s">
        <v>230</v>
      </c>
      <c r="H35" s="345">
        <v>140</v>
      </c>
      <c r="I35" s="369">
        <v>124</v>
      </c>
      <c r="J35" s="321">
        <v>25</v>
      </c>
      <c r="K35" s="347">
        <v>24</v>
      </c>
      <c r="L35" s="294">
        <v>0.98</v>
      </c>
      <c r="M35" s="348">
        <v>0.97</v>
      </c>
      <c r="N35" s="294">
        <v>1</v>
      </c>
      <c r="O35" s="294">
        <v>0.7</v>
      </c>
      <c r="P35" s="296">
        <v>0.88571428571428568</v>
      </c>
      <c r="Q35" s="296">
        <v>0.97</v>
      </c>
      <c r="R35" s="296">
        <v>0.7</v>
      </c>
      <c r="S35" s="296">
        <v>0.96</v>
      </c>
      <c r="T35" s="298">
        <v>0.39857142857142858</v>
      </c>
      <c r="U35" s="298">
        <v>0.33949999999999997</v>
      </c>
      <c r="V35" s="298">
        <v>9.6000000000000002E-2</v>
      </c>
      <c r="W35" s="298">
        <v>6.9999999999999993E-2</v>
      </c>
      <c r="X35" s="368">
        <v>0.90407142857142841</v>
      </c>
      <c r="Y35" s="300"/>
      <c r="Z35" s="280"/>
      <c r="AA35" s="280"/>
      <c r="AB35" s="280"/>
      <c r="AC35" s="280"/>
      <c r="AD35" s="280"/>
      <c r="AE35" s="280"/>
      <c r="AF35" s="280"/>
      <c r="AG35" s="280"/>
      <c r="AH35" s="280"/>
      <c r="AI35" s="280"/>
      <c r="AJ35" s="280"/>
      <c r="AK35" s="280"/>
      <c r="AL35" s="280"/>
      <c r="AM35" s="280"/>
      <c r="AN35" s="280"/>
    </row>
    <row r="36" spans="1:40" ht="15.75" customHeight="1" x14ac:dyDescent="0.3">
      <c r="A36" s="287">
        <v>24</v>
      </c>
      <c r="B36" s="288" t="s">
        <v>276</v>
      </c>
      <c r="C36" s="289" t="s">
        <v>282</v>
      </c>
      <c r="D36" s="302" t="s">
        <v>283</v>
      </c>
      <c r="E36" s="290" t="s">
        <v>241</v>
      </c>
      <c r="F36" s="290" t="s">
        <v>97</v>
      </c>
      <c r="G36" s="290" t="s">
        <v>230</v>
      </c>
      <c r="H36" s="290">
        <v>145</v>
      </c>
      <c r="I36" s="372">
        <v>145</v>
      </c>
      <c r="J36" s="373">
        <v>25</v>
      </c>
      <c r="K36" s="373">
        <v>25</v>
      </c>
      <c r="L36" s="294">
        <v>0.98</v>
      </c>
      <c r="M36" s="327">
        <v>0.96</v>
      </c>
      <c r="N36" s="294">
        <v>1</v>
      </c>
      <c r="O36" s="294">
        <v>0.7</v>
      </c>
      <c r="P36" s="296">
        <v>1</v>
      </c>
      <c r="Q36" s="296">
        <v>0.96</v>
      </c>
      <c r="R36" s="296">
        <v>0.7</v>
      </c>
      <c r="S36" s="296">
        <v>1</v>
      </c>
      <c r="T36" s="298">
        <v>0.45</v>
      </c>
      <c r="U36" s="298">
        <v>0.33599999999999997</v>
      </c>
      <c r="V36" s="298">
        <v>0.1</v>
      </c>
      <c r="W36" s="298">
        <v>6.9999999999999993E-2</v>
      </c>
      <c r="X36" s="368">
        <v>0.95599999999999996</v>
      </c>
      <c r="Y36" s="300"/>
      <c r="Z36" s="280"/>
      <c r="AA36" s="280"/>
      <c r="AB36" s="280"/>
      <c r="AC36" s="280"/>
      <c r="AD36" s="280"/>
      <c r="AE36" s="280"/>
      <c r="AF36" s="280"/>
      <c r="AG36" s="280"/>
      <c r="AH36" s="280"/>
      <c r="AI36" s="280"/>
      <c r="AJ36" s="280"/>
      <c r="AK36" s="280"/>
      <c r="AL36" s="280"/>
      <c r="AM36" s="280"/>
      <c r="AN36" s="280"/>
    </row>
    <row r="37" spans="1:40" ht="15.75" customHeight="1" x14ac:dyDescent="0.3">
      <c r="A37" s="287">
        <v>25</v>
      </c>
      <c r="B37" s="288" t="s">
        <v>276</v>
      </c>
      <c r="C37" s="289" t="s">
        <v>284</v>
      </c>
      <c r="D37" s="302" t="s">
        <v>285</v>
      </c>
      <c r="E37" s="290" t="s">
        <v>266</v>
      </c>
      <c r="F37" s="290" t="s">
        <v>99</v>
      </c>
      <c r="G37" s="290" t="s">
        <v>230</v>
      </c>
      <c r="H37" s="291">
        <v>100</v>
      </c>
      <c r="I37" s="291">
        <v>100</v>
      </c>
      <c r="J37" s="370">
        <v>25</v>
      </c>
      <c r="K37" s="370">
        <v>24</v>
      </c>
      <c r="L37" s="294">
        <v>0.98</v>
      </c>
      <c r="M37" s="295">
        <v>0.98</v>
      </c>
      <c r="N37" s="294">
        <v>1</v>
      </c>
      <c r="O37" s="294">
        <v>0.7</v>
      </c>
      <c r="P37" s="296">
        <v>1</v>
      </c>
      <c r="Q37" s="296">
        <v>0.98</v>
      </c>
      <c r="R37" s="296">
        <v>0.7</v>
      </c>
      <c r="S37" s="296">
        <v>0.96</v>
      </c>
      <c r="T37" s="298">
        <v>0.45</v>
      </c>
      <c r="U37" s="298">
        <v>0.34299999999999997</v>
      </c>
      <c r="V37" s="298">
        <v>9.6000000000000002E-2</v>
      </c>
      <c r="W37" s="298">
        <v>6.9999999999999993E-2</v>
      </c>
      <c r="X37" s="368">
        <v>0.95899999999999985</v>
      </c>
      <c r="Y37" s="300"/>
      <c r="Z37" s="280"/>
      <c r="AA37" s="280"/>
      <c r="AB37" s="280"/>
      <c r="AC37" s="280"/>
      <c r="AD37" s="280"/>
      <c r="AE37" s="280"/>
      <c r="AF37" s="280"/>
      <c r="AG37" s="280"/>
      <c r="AH37" s="280"/>
      <c r="AI37" s="280"/>
      <c r="AJ37" s="280"/>
      <c r="AK37" s="280"/>
      <c r="AL37" s="280"/>
      <c r="AM37" s="280"/>
      <c r="AN37" s="280"/>
    </row>
    <row r="38" spans="1:40" ht="15.75" customHeight="1" x14ac:dyDescent="0.3">
      <c r="A38" s="287">
        <v>26</v>
      </c>
      <c r="B38" s="288" t="s">
        <v>276</v>
      </c>
      <c r="C38" s="289" t="s">
        <v>286</v>
      </c>
      <c r="D38" s="290" t="s">
        <v>287</v>
      </c>
      <c r="E38" s="290" t="s">
        <v>288</v>
      </c>
      <c r="F38" s="290" t="s">
        <v>260</v>
      </c>
      <c r="G38" s="290" t="s">
        <v>230</v>
      </c>
      <c r="H38" s="345">
        <v>140</v>
      </c>
      <c r="I38" s="345">
        <v>121</v>
      </c>
      <c r="J38" s="321">
        <v>25</v>
      </c>
      <c r="K38" s="347">
        <v>23</v>
      </c>
      <c r="L38" s="294">
        <v>0.98</v>
      </c>
      <c r="M38" s="348">
        <v>0.97</v>
      </c>
      <c r="N38" s="294">
        <v>1</v>
      </c>
      <c r="O38" s="294">
        <v>0.7</v>
      </c>
      <c r="P38" s="296">
        <v>0.86428571428571432</v>
      </c>
      <c r="Q38" s="296">
        <v>0.97</v>
      </c>
      <c r="R38" s="296">
        <v>0.7</v>
      </c>
      <c r="S38" s="296">
        <v>0.92</v>
      </c>
      <c r="T38" s="298">
        <v>0.38892857142857146</v>
      </c>
      <c r="U38" s="298">
        <v>0.33949999999999997</v>
      </c>
      <c r="V38" s="298">
        <v>9.2000000000000012E-2</v>
      </c>
      <c r="W38" s="298">
        <v>6.9999999999999993E-2</v>
      </c>
      <c r="X38" s="368">
        <v>0.89042857142857135</v>
      </c>
      <c r="Y38" s="300"/>
      <c r="Z38" s="280"/>
      <c r="AA38" s="280"/>
      <c r="AB38" s="280"/>
      <c r="AC38" s="280"/>
      <c r="AD38" s="280"/>
      <c r="AE38" s="280"/>
      <c r="AF38" s="280"/>
      <c r="AG38" s="280"/>
      <c r="AH38" s="280"/>
      <c r="AI38" s="280"/>
      <c r="AJ38" s="280"/>
      <c r="AK38" s="280"/>
      <c r="AL38" s="280"/>
      <c r="AM38" s="280"/>
      <c r="AN38" s="280"/>
    </row>
    <row r="39" spans="1:40" ht="15.75" customHeight="1" x14ac:dyDescent="0.3">
      <c r="A39" s="287">
        <v>27</v>
      </c>
      <c r="B39" s="288" t="s">
        <v>276</v>
      </c>
      <c r="C39" s="289" t="s">
        <v>135</v>
      </c>
      <c r="D39" s="302" t="s">
        <v>289</v>
      </c>
      <c r="E39" s="290" t="s">
        <v>266</v>
      </c>
      <c r="F39" s="290" t="s">
        <v>136</v>
      </c>
      <c r="G39" s="290" t="s">
        <v>230</v>
      </c>
      <c r="H39" s="345">
        <v>75</v>
      </c>
      <c r="I39" s="345">
        <v>75</v>
      </c>
      <c r="J39" s="321">
        <v>25</v>
      </c>
      <c r="K39" s="347">
        <v>23</v>
      </c>
      <c r="L39" s="294">
        <v>0.98</v>
      </c>
      <c r="M39" s="348">
        <v>1</v>
      </c>
      <c r="N39" s="294">
        <v>1</v>
      </c>
      <c r="O39" s="294">
        <v>0.7</v>
      </c>
      <c r="P39" s="296">
        <v>1</v>
      </c>
      <c r="Q39" s="296">
        <v>1</v>
      </c>
      <c r="R39" s="296">
        <v>0.7</v>
      </c>
      <c r="S39" s="296">
        <v>0.92</v>
      </c>
      <c r="T39" s="298">
        <v>0.45</v>
      </c>
      <c r="U39" s="298">
        <v>0.35</v>
      </c>
      <c r="V39" s="298">
        <v>9.2000000000000012E-2</v>
      </c>
      <c r="W39" s="298">
        <v>6.9999999999999993E-2</v>
      </c>
      <c r="X39" s="368">
        <v>0.96199999999999997</v>
      </c>
      <c r="Y39" s="300"/>
      <c r="Z39" s="280"/>
      <c r="AA39" s="280"/>
      <c r="AB39" s="280"/>
      <c r="AC39" s="280"/>
      <c r="AD39" s="280"/>
      <c r="AE39" s="280"/>
      <c r="AF39" s="280"/>
      <c r="AG39" s="280"/>
      <c r="AH39" s="280"/>
      <c r="AI39" s="280"/>
      <c r="AJ39" s="280"/>
      <c r="AK39" s="280"/>
      <c r="AL39" s="280"/>
      <c r="AM39" s="280"/>
      <c r="AN39" s="280"/>
    </row>
    <row r="40" spans="1:40" ht="15.75" customHeight="1" x14ac:dyDescent="0.3">
      <c r="A40" s="287">
        <v>28</v>
      </c>
      <c r="B40" s="288" t="s">
        <v>276</v>
      </c>
      <c r="C40" s="289" t="s">
        <v>100</v>
      </c>
      <c r="D40" s="302" t="s">
        <v>290</v>
      </c>
      <c r="E40" s="290" t="s">
        <v>266</v>
      </c>
      <c r="F40" s="288" t="s">
        <v>99</v>
      </c>
      <c r="G40" s="290" t="s">
        <v>230</v>
      </c>
      <c r="H40" s="291">
        <v>86</v>
      </c>
      <c r="I40" s="293">
        <v>86</v>
      </c>
      <c r="J40" s="321">
        <v>25</v>
      </c>
      <c r="K40" s="321">
        <v>23</v>
      </c>
      <c r="L40" s="294">
        <v>0.98</v>
      </c>
      <c r="M40" s="348">
        <v>1</v>
      </c>
      <c r="N40" s="294">
        <v>1</v>
      </c>
      <c r="O40" s="294">
        <v>0.7</v>
      </c>
      <c r="P40" s="296">
        <v>1</v>
      </c>
      <c r="Q40" s="296">
        <v>1</v>
      </c>
      <c r="R40" s="296">
        <v>0.7</v>
      </c>
      <c r="S40" s="296">
        <v>0.92</v>
      </c>
      <c r="T40" s="298">
        <v>0.45</v>
      </c>
      <c r="U40" s="298">
        <v>0.35</v>
      </c>
      <c r="V40" s="298">
        <v>9.2000000000000012E-2</v>
      </c>
      <c r="W40" s="298">
        <v>6.9999999999999993E-2</v>
      </c>
      <c r="X40" s="368">
        <v>0.96199999999999997</v>
      </c>
      <c r="Y40" s="300"/>
      <c r="Z40" s="280"/>
      <c r="AA40" s="280"/>
      <c r="AB40" s="280"/>
      <c r="AC40" s="280"/>
      <c r="AD40" s="280"/>
      <c r="AE40" s="280"/>
      <c r="AF40" s="280"/>
      <c r="AG40" s="280"/>
      <c r="AH40" s="280"/>
      <c r="AI40" s="280"/>
      <c r="AJ40" s="280"/>
      <c r="AK40" s="280"/>
      <c r="AL40" s="280"/>
      <c r="AM40" s="280"/>
      <c r="AN40" s="280"/>
    </row>
    <row r="41" spans="1:40" ht="15.75" customHeight="1" x14ac:dyDescent="0.3">
      <c r="A41" s="287">
        <v>29</v>
      </c>
      <c r="B41" s="288" t="s">
        <v>276</v>
      </c>
      <c r="C41" s="289" t="s">
        <v>291</v>
      </c>
      <c r="D41" s="302" t="s">
        <v>292</v>
      </c>
      <c r="E41" s="290" t="s">
        <v>266</v>
      </c>
      <c r="F41" s="288" t="s">
        <v>89</v>
      </c>
      <c r="G41" s="290" t="s">
        <v>230</v>
      </c>
      <c r="H41" s="345">
        <v>165</v>
      </c>
      <c r="I41" s="292">
        <v>148</v>
      </c>
      <c r="J41" s="321">
        <v>25</v>
      </c>
      <c r="K41" s="347">
        <v>24.5</v>
      </c>
      <c r="L41" s="294">
        <v>0.98</v>
      </c>
      <c r="M41" s="348">
        <v>1</v>
      </c>
      <c r="N41" s="294">
        <v>1</v>
      </c>
      <c r="O41" s="294">
        <v>0.7</v>
      </c>
      <c r="P41" s="296">
        <v>0.89696969696969697</v>
      </c>
      <c r="Q41" s="296">
        <v>1</v>
      </c>
      <c r="R41" s="296">
        <v>0.7</v>
      </c>
      <c r="S41" s="296">
        <v>0.98</v>
      </c>
      <c r="T41" s="298">
        <v>0.40363636363636363</v>
      </c>
      <c r="U41" s="298">
        <v>0.35</v>
      </c>
      <c r="V41" s="298">
        <v>9.8000000000000004E-2</v>
      </c>
      <c r="W41" s="298">
        <v>6.9999999999999993E-2</v>
      </c>
      <c r="X41" s="368">
        <v>0.92163636363636359</v>
      </c>
      <c r="Y41" s="300"/>
      <c r="Z41" s="280"/>
      <c r="AA41" s="280"/>
      <c r="AB41" s="280"/>
      <c r="AC41" s="280"/>
      <c r="AD41" s="280"/>
      <c r="AE41" s="280"/>
      <c r="AF41" s="280"/>
      <c r="AG41" s="280"/>
      <c r="AH41" s="280"/>
      <c r="AI41" s="280"/>
      <c r="AJ41" s="280"/>
      <c r="AK41" s="280"/>
      <c r="AL41" s="280"/>
      <c r="AM41" s="280"/>
      <c r="AN41" s="280"/>
    </row>
    <row r="42" spans="1:40" ht="15.75" customHeight="1" x14ac:dyDescent="0.3">
      <c r="A42" s="287">
        <v>30</v>
      </c>
      <c r="B42" s="288" t="s">
        <v>293</v>
      </c>
      <c r="C42" s="289" t="s">
        <v>98</v>
      </c>
      <c r="D42" s="302" t="s">
        <v>294</v>
      </c>
      <c r="E42" s="290" t="s">
        <v>266</v>
      </c>
      <c r="F42" s="290" t="s">
        <v>99</v>
      </c>
      <c r="G42" s="290" t="s">
        <v>230</v>
      </c>
      <c r="H42" s="291">
        <v>84</v>
      </c>
      <c r="I42" s="293">
        <v>82</v>
      </c>
      <c r="J42" s="321">
        <v>25</v>
      </c>
      <c r="K42" s="347">
        <v>24</v>
      </c>
      <c r="L42" s="294">
        <v>0.98</v>
      </c>
      <c r="M42" s="348">
        <v>1</v>
      </c>
      <c r="N42" s="294">
        <v>1</v>
      </c>
      <c r="O42" s="294">
        <v>0.7</v>
      </c>
      <c r="P42" s="296">
        <v>0.97619047619047616</v>
      </c>
      <c r="Q42" s="296">
        <v>1</v>
      </c>
      <c r="R42" s="296">
        <v>0.7</v>
      </c>
      <c r="S42" s="296">
        <v>0.96</v>
      </c>
      <c r="T42" s="298">
        <v>0.43928571428571428</v>
      </c>
      <c r="U42" s="298">
        <v>0.35</v>
      </c>
      <c r="V42" s="298">
        <v>9.6000000000000002E-2</v>
      </c>
      <c r="W42" s="298">
        <v>6.9999999999999993E-2</v>
      </c>
      <c r="X42" s="368">
        <v>0.95528571428571418</v>
      </c>
      <c r="Y42" s="300"/>
      <c r="Z42" s="280"/>
      <c r="AA42" s="280"/>
      <c r="AB42" s="280"/>
      <c r="AC42" s="280"/>
      <c r="AD42" s="280"/>
      <c r="AE42" s="280"/>
      <c r="AF42" s="280"/>
      <c r="AG42" s="280"/>
      <c r="AH42" s="280"/>
      <c r="AI42" s="280"/>
      <c r="AJ42" s="280"/>
      <c r="AK42" s="280"/>
      <c r="AL42" s="280"/>
      <c r="AM42" s="280"/>
      <c r="AN42" s="280"/>
    </row>
    <row r="43" spans="1:40" ht="15.75" customHeight="1" x14ac:dyDescent="0.3">
      <c r="A43" s="287">
        <v>31</v>
      </c>
      <c r="B43" s="288" t="s">
        <v>227</v>
      </c>
      <c r="C43" s="289" t="s">
        <v>110</v>
      </c>
      <c r="D43" s="302" t="s">
        <v>295</v>
      </c>
      <c r="E43" s="290" t="s">
        <v>266</v>
      </c>
      <c r="F43" s="290" t="s">
        <v>89</v>
      </c>
      <c r="G43" s="290" t="s">
        <v>230</v>
      </c>
      <c r="H43" s="345">
        <v>165</v>
      </c>
      <c r="I43" s="291">
        <v>151</v>
      </c>
      <c r="J43" s="321">
        <v>25</v>
      </c>
      <c r="K43" s="347">
        <v>25</v>
      </c>
      <c r="L43" s="294">
        <v>0.98</v>
      </c>
      <c r="M43" s="348">
        <v>0.99</v>
      </c>
      <c r="N43" s="294">
        <v>1</v>
      </c>
      <c r="O43" s="294">
        <v>0.7</v>
      </c>
      <c r="P43" s="296">
        <v>0.91515151515151516</v>
      </c>
      <c r="Q43" s="296">
        <v>0.98999999999999988</v>
      </c>
      <c r="R43" s="296">
        <v>0.7</v>
      </c>
      <c r="S43" s="296">
        <v>1</v>
      </c>
      <c r="T43" s="298">
        <v>0.41181818181818181</v>
      </c>
      <c r="U43" s="298">
        <v>0.34649999999999992</v>
      </c>
      <c r="V43" s="298">
        <v>0.1</v>
      </c>
      <c r="W43" s="298">
        <v>6.9999999999999993E-2</v>
      </c>
      <c r="X43" s="368">
        <v>0.9283181818181816</v>
      </c>
      <c r="Y43" s="300"/>
      <c r="Z43" s="280"/>
      <c r="AA43" s="280"/>
      <c r="AB43" s="280"/>
      <c r="AC43" s="280"/>
      <c r="AD43" s="280"/>
      <c r="AE43" s="280"/>
      <c r="AF43" s="280"/>
      <c r="AG43" s="280"/>
      <c r="AH43" s="280"/>
      <c r="AI43" s="280"/>
      <c r="AJ43" s="280"/>
      <c r="AK43" s="280"/>
      <c r="AL43" s="280"/>
      <c r="AM43" s="280"/>
      <c r="AN43" s="280"/>
    </row>
    <row r="44" spans="1:40" ht="15.75" customHeight="1" x14ac:dyDescent="0.3">
      <c r="A44" s="287">
        <v>32</v>
      </c>
      <c r="B44" s="288" t="s">
        <v>293</v>
      </c>
      <c r="C44" s="289" t="s">
        <v>296</v>
      </c>
      <c r="D44" s="302" t="s">
        <v>297</v>
      </c>
      <c r="E44" s="290" t="s">
        <v>266</v>
      </c>
      <c r="F44" s="288" t="s">
        <v>136</v>
      </c>
      <c r="G44" s="290" t="s">
        <v>230</v>
      </c>
      <c r="H44" s="345">
        <v>75</v>
      </c>
      <c r="I44" s="345">
        <v>73</v>
      </c>
      <c r="J44" s="321">
        <v>25</v>
      </c>
      <c r="K44" s="347">
        <v>25</v>
      </c>
      <c r="L44" s="294">
        <v>0.98</v>
      </c>
      <c r="M44" s="348">
        <v>1</v>
      </c>
      <c r="N44" s="294">
        <v>1</v>
      </c>
      <c r="O44" s="294">
        <v>0.7</v>
      </c>
      <c r="P44" s="296">
        <v>0.97333333333333338</v>
      </c>
      <c r="Q44" s="296">
        <v>1</v>
      </c>
      <c r="R44" s="296">
        <v>0.7</v>
      </c>
      <c r="S44" s="296">
        <v>1</v>
      </c>
      <c r="T44" s="298">
        <v>0.43800000000000006</v>
      </c>
      <c r="U44" s="298">
        <v>0.35</v>
      </c>
      <c r="V44" s="298">
        <v>0.1</v>
      </c>
      <c r="W44" s="298">
        <v>6.9999999999999993E-2</v>
      </c>
      <c r="X44" s="368">
        <v>0.95799999999999996</v>
      </c>
      <c r="Y44" s="300"/>
      <c r="Z44" s="280"/>
      <c r="AA44" s="280"/>
      <c r="AB44" s="280"/>
      <c r="AC44" s="280"/>
      <c r="AD44" s="280"/>
      <c r="AE44" s="280"/>
      <c r="AF44" s="280"/>
      <c r="AG44" s="280"/>
      <c r="AH44" s="280"/>
      <c r="AI44" s="280"/>
      <c r="AJ44" s="280"/>
      <c r="AK44" s="280"/>
      <c r="AL44" s="280"/>
      <c r="AM44" s="280"/>
      <c r="AN44" s="280"/>
    </row>
    <row r="45" spans="1:40" ht="15.75" customHeight="1" x14ac:dyDescent="0.3">
      <c r="A45" s="287">
        <v>33</v>
      </c>
      <c r="B45" s="288" t="s">
        <v>276</v>
      </c>
      <c r="C45" s="289" t="s">
        <v>298</v>
      </c>
      <c r="D45" s="302" t="s">
        <v>299</v>
      </c>
      <c r="E45" s="290" t="s">
        <v>266</v>
      </c>
      <c r="F45" s="290" t="s">
        <v>89</v>
      </c>
      <c r="G45" s="290" t="s">
        <v>230</v>
      </c>
      <c r="H45" s="345">
        <v>145</v>
      </c>
      <c r="I45" s="292">
        <v>101</v>
      </c>
      <c r="J45" s="321">
        <v>25</v>
      </c>
      <c r="K45" s="347">
        <v>23</v>
      </c>
      <c r="L45" s="294">
        <v>0.98</v>
      </c>
      <c r="M45" s="348">
        <v>1</v>
      </c>
      <c r="N45" s="294">
        <v>1</v>
      </c>
      <c r="O45" s="294">
        <v>0.7</v>
      </c>
      <c r="P45" s="296">
        <v>0.69655172413793098</v>
      </c>
      <c r="Q45" s="296">
        <v>1</v>
      </c>
      <c r="R45" s="296">
        <v>0.7</v>
      </c>
      <c r="S45" s="296">
        <v>0.92</v>
      </c>
      <c r="T45" s="298">
        <v>0.31344827586206897</v>
      </c>
      <c r="U45" s="298">
        <v>0.35</v>
      </c>
      <c r="V45" s="298">
        <v>9.2000000000000012E-2</v>
      </c>
      <c r="W45" s="298">
        <v>6.9999999999999993E-2</v>
      </c>
      <c r="X45" s="368">
        <v>0.82544827586206893</v>
      </c>
      <c r="Y45" s="300"/>
      <c r="Z45" s="280"/>
      <c r="AA45" s="280"/>
      <c r="AB45" s="280"/>
      <c r="AC45" s="280"/>
      <c r="AD45" s="280"/>
      <c r="AE45" s="280"/>
      <c r="AF45" s="280"/>
      <c r="AG45" s="280"/>
      <c r="AH45" s="280"/>
      <c r="AI45" s="280"/>
      <c r="AJ45" s="280"/>
      <c r="AK45" s="280"/>
      <c r="AL45" s="280"/>
      <c r="AM45" s="280"/>
      <c r="AN45" s="280"/>
    </row>
    <row r="46" spans="1:40" ht="15.75" customHeight="1" x14ac:dyDescent="0.3">
      <c r="A46" s="287">
        <v>34</v>
      </c>
      <c r="B46" s="288" t="s">
        <v>293</v>
      </c>
      <c r="C46" s="289" t="s">
        <v>300</v>
      </c>
      <c r="D46" s="290" t="s">
        <v>301</v>
      </c>
      <c r="E46" s="290" t="s">
        <v>266</v>
      </c>
      <c r="F46" s="290" t="s">
        <v>260</v>
      </c>
      <c r="G46" s="290" t="s">
        <v>230</v>
      </c>
      <c r="H46" s="291">
        <v>145</v>
      </c>
      <c r="I46" s="291">
        <v>95</v>
      </c>
      <c r="J46" s="370">
        <v>25</v>
      </c>
      <c r="K46" s="370">
        <v>23</v>
      </c>
      <c r="L46" s="294">
        <v>0.98</v>
      </c>
      <c r="M46" s="295">
        <v>0.86</v>
      </c>
      <c r="N46" s="294">
        <v>1</v>
      </c>
      <c r="O46" s="294">
        <v>0.7</v>
      </c>
      <c r="P46" s="296">
        <v>0.65517241379310343</v>
      </c>
      <c r="Q46" s="296">
        <v>0.86</v>
      </c>
      <c r="R46" s="296">
        <v>0.7</v>
      </c>
      <c r="S46" s="296">
        <v>0.92</v>
      </c>
      <c r="T46" s="298">
        <v>0.29482758620689653</v>
      </c>
      <c r="U46" s="298">
        <v>0.30099999999999999</v>
      </c>
      <c r="V46" s="298">
        <v>9.2000000000000012E-2</v>
      </c>
      <c r="W46" s="298">
        <v>6.9999999999999993E-2</v>
      </c>
      <c r="X46" s="368">
        <v>0.75782758620689639</v>
      </c>
      <c r="Y46" s="300"/>
      <c r="Z46" s="280"/>
      <c r="AA46" s="280"/>
      <c r="AB46" s="280"/>
      <c r="AC46" s="280"/>
      <c r="AD46" s="280"/>
      <c r="AE46" s="280"/>
      <c r="AF46" s="280"/>
      <c r="AG46" s="280"/>
      <c r="AH46" s="280"/>
      <c r="AI46" s="280"/>
      <c r="AJ46" s="280"/>
      <c r="AK46" s="280"/>
      <c r="AL46" s="280"/>
      <c r="AM46" s="280"/>
      <c r="AN46" s="280"/>
    </row>
    <row r="47" spans="1:40" ht="15.75" customHeight="1" x14ac:dyDescent="0.3">
      <c r="A47" s="287">
        <v>35</v>
      </c>
      <c r="B47" s="288" t="s">
        <v>293</v>
      </c>
      <c r="C47" s="289" t="s">
        <v>302</v>
      </c>
      <c r="D47" s="290" t="s">
        <v>303</v>
      </c>
      <c r="E47" s="290" t="s">
        <v>266</v>
      </c>
      <c r="F47" s="290" t="s">
        <v>104</v>
      </c>
      <c r="G47" s="290" t="s">
        <v>230</v>
      </c>
      <c r="H47" s="291">
        <v>130</v>
      </c>
      <c r="I47" s="345">
        <v>125</v>
      </c>
      <c r="J47" s="321">
        <v>25</v>
      </c>
      <c r="K47" s="347">
        <v>24</v>
      </c>
      <c r="L47" s="294">
        <v>0.98</v>
      </c>
      <c r="M47" s="348">
        <v>1</v>
      </c>
      <c r="N47" s="294">
        <v>1</v>
      </c>
      <c r="O47" s="294">
        <v>0.7</v>
      </c>
      <c r="P47" s="296">
        <v>0.96153846153846156</v>
      </c>
      <c r="Q47" s="296">
        <v>1</v>
      </c>
      <c r="R47" s="296">
        <v>0.7</v>
      </c>
      <c r="S47" s="296">
        <v>0.96</v>
      </c>
      <c r="T47" s="298">
        <v>0.43269230769230771</v>
      </c>
      <c r="U47" s="298">
        <v>0.35</v>
      </c>
      <c r="V47" s="298">
        <v>9.6000000000000002E-2</v>
      </c>
      <c r="W47" s="298">
        <v>6.9999999999999993E-2</v>
      </c>
      <c r="X47" s="368">
        <v>0.94869230769230761</v>
      </c>
      <c r="Y47" s="300"/>
      <c r="Z47" s="280"/>
      <c r="AA47" s="280"/>
      <c r="AB47" s="280"/>
      <c r="AC47" s="280"/>
      <c r="AD47" s="280"/>
      <c r="AE47" s="280"/>
      <c r="AF47" s="280"/>
      <c r="AG47" s="280"/>
      <c r="AH47" s="280"/>
      <c r="AI47" s="280"/>
      <c r="AJ47" s="280"/>
      <c r="AK47" s="280"/>
      <c r="AL47" s="280"/>
      <c r="AM47" s="280"/>
      <c r="AN47" s="280"/>
    </row>
    <row r="48" spans="1:40" ht="15.75" customHeight="1" x14ac:dyDescent="0.3">
      <c r="A48" s="287">
        <v>36</v>
      </c>
      <c r="B48" s="288" t="s">
        <v>293</v>
      </c>
      <c r="C48" s="289" t="s">
        <v>304</v>
      </c>
      <c r="D48" s="302" t="s">
        <v>305</v>
      </c>
      <c r="E48" s="290" t="s">
        <v>266</v>
      </c>
      <c r="F48" s="290" t="s">
        <v>89</v>
      </c>
      <c r="G48" s="290" t="s">
        <v>230</v>
      </c>
      <c r="H48" s="345">
        <v>145</v>
      </c>
      <c r="I48" s="292">
        <v>102</v>
      </c>
      <c r="J48" s="321">
        <v>25</v>
      </c>
      <c r="K48" s="347">
        <v>24</v>
      </c>
      <c r="L48" s="294">
        <v>0.98</v>
      </c>
      <c r="M48" s="348">
        <v>1</v>
      </c>
      <c r="N48" s="294">
        <v>1</v>
      </c>
      <c r="O48" s="294">
        <v>0.7</v>
      </c>
      <c r="P48" s="296">
        <v>0.70344827586206893</v>
      </c>
      <c r="Q48" s="296">
        <v>1</v>
      </c>
      <c r="R48" s="296">
        <v>0.7</v>
      </c>
      <c r="S48" s="296">
        <v>0.96</v>
      </c>
      <c r="T48" s="298">
        <v>0.31655172413793103</v>
      </c>
      <c r="U48" s="298">
        <v>0.35</v>
      </c>
      <c r="V48" s="298">
        <v>9.6000000000000002E-2</v>
      </c>
      <c r="W48" s="298">
        <v>6.9999999999999993E-2</v>
      </c>
      <c r="X48" s="368">
        <v>0.83255172413793099</v>
      </c>
      <c r="Y48" s="300"/>
      <c r="Z48" s="280"/>
      <c r="AA48" s="280"/>
      <c r="AB48" s="280"/>
      <c r="AC48" s="280"/>
      <c r="AD48" s="280"/>
      <c r="AE48" s="280"/>
      <c r="AF48" s="280"/>
      <c r="AG48" s="280"/>
      <c r="AH48" s="280"/>
      <c r="AI48" s="280"/>
      <c r="AJ48" s="280"/>
      <c r="AK48" s="280"/>
      <c r="AL48" s="280"/>
      <c r="AM48" s="280"/>
      <c r="AN48" s="280"/>
    </row>
    <row r="49" spans="1:40" ht="15.75" customHeight="1" x14ac:dyDescent="0.3">
      <c r="A49" s="287">
        <v>37</v>
      </c>
      <c r="B49" s="288" t="s">
        <v>293</v>
      </c>
      <c r="C49" s="289" t="s">
        <v>306</v>
      </c>
      <c r="D49" s="302" t="s">
        <v>307</v>
      </c>
      <c r="E49" s="290" t="s">
        <v>266</v>
      </c>
      <c r="F49" s="290" t="s">
        <v>89</v>
      </c>
      <c r="G49" s="290" t="s">
        <v>230</v>
      </c>
      <c r="H49" s="345">
        <v>145</v>
      </c>
      <c r="I49" s="374">
        <v>105</v>
      </c>
      <c r="J49" s="321">
        <v>25</v>
      </c>
      <c r="K49" s="347">
        <v>23</v>
      </c>
      <c r="L49" s="294">
        <v>0.98</v>
      </c>
      <c r="M49" s="348">
        <v>1</v>
      </c>
      <c r="N49" s="294">
        <v>1</v>
      </c>
      <c r="O49" s="294">
        <v>0.7</v>
      </c>
      <c r="P49" s="296">
        <v>0.72413793103448276</v>
      </c>
      <c r="Q49" s="296">
        <v>1</v>
      </c>
      <c r="R49" s="296">
        <v>0.7</v>
      </c>
      <c r="S49" s="296">
        <v>0.92</v>
      </c>
      <c r="T49" s="298">
        <v>0.32586206896551723</v>
      </c>
      <c r="U49" s="298">
        <v>0.35</v>
      </c>
      <c r="V49" s="298">
        <v>9.2000000000000012E-2</v>
      </c>
      <c r="W49" s="298">
        <v>6.9999999999999993E-2</v>
      </c>
      <c r="X49" s="368">
        <v>0.83786206896551718</v>
      </c>
      <c r="Y49" s="300"/>
      <c r="Z49" s="280"/>
      <c r="AA49" s="280"/>
      <c r="AB49" s="280"/>
      <c r="AC49" s="280"/>
      <c r="AD49" s="280"/>
      <c r="AE49" s="280"/>
      <c r="AF49" s="280"/>
      <c r="AG49" s="280"/>
      <c r="AH49" s="280"/>
      <c r="AI49" s="280"/>
      <c r="AJ49" s="280"/>
      <c r="AK49" s="280"/>
      <c r="AL49" s="280"/>
      <c r="AM49" s="280"/>
      <c r="AN49" s="280"/>
    </row>
    <row r="50" spans="1:40" ht="15.75" customHeight="1" x14ac:dyDescent="0.3">
      <c r="A50" s="287">
        <v>38</v>
      </c>
      <c r="B50" s="288" t="s">
        <v>293</v>
      </c>
      <c r="C50" s="289" t="s">
        <v>308</v>
      </c>
      <c r="D50" s="290" t="s">
        <v>309</v>
      </c>
      <c r="E50" s="290" t="s">
        <v>266</v>
      </c>
      <c r="F50" s="290" t="s">
        <v>104</v>
      </c>
      <c r="G50" s="290" t="s">
        <v>230</v>
      </c>
      <c r="H50" s="291">
        <v>130</v>
      </c>
      <c r="I50" s="345">
        <v>125</v>
      </c>
      <c r="J50" s="321">
        <v>25</v>
      </c>
      <c r="K50" s="347">
        <v>24</v>
      </c>
      <c r="L50" s="294">
        <v>0.98</v>
      </c>
      <c r="M50" s="348">
        <v>1</v>
      </c>
      <c r="N50" s="294">
        <v>1</v>
      </c>
      <c r="O50" s="294">
        <v>0.7</v>
      </c>
      <c r="P50" s="296">
        <v>0.96153846153846156</v>
      </c>
      <c r="Q50" s="296">
        <v>1</v>
      </c>
      <c r="R50" s="296">
        <v>0.7</v>
      </c>
      <c r="S50" s="296">
        <v>0.96</v>
      </c>
      <c r="T50" s="298">
        <v>0.43269230769230771</v>
      </c>
      <c r="U50" s="298">
        <v>0.35</v>
      </c>
      <c r="V50" s="298">
        <v>9.6000000000000002E-2</v>
      </c>
      <c r="W50" s="298">
        <v>6.9999999999999993E-2</v>
      </c>
      <c r="X50" s="368">
        <v>0.94869230769230761</v>
      </c>
      <c r="Y50" s="300"/>
      <c r="Z50" s="280"/>
      <c r="AA50" s="280"/>
      <c r="AB50" s="280"/>
      <c r="AC50" s="280"/>
      <c r="AD50" s="280"/>
      <c r="AE50" s="280"/>
      <c r="AF50" s="280"/>
      <c r="AG50" s="280"/>
      <c r="AH50" s="280"/>
      <c r="AI50" s="280"/>
      <c r="AJ50" s="280"/>
      <c r="AK50" s="280"/>
      <c r="AL50" s="280"/>
      <c r="AM50" s="280"/>
      <c r="AN50" s="280"/>
    </row>
    <row r="51" spans="1:40" ht="15.75" customHeight="1" x14ac:dyDescent="0.3">
      <c r="A51" s="287">
        <v>39</v>
      </c>
      <c r="B51" s="288" t="s">
        <v>231</v>
      </c>
      <c r="C51" s="289" t="s">
        <v>123</v>
      </c>
      <c r="D51" s="302" t="s">
        <v>310</v>
      </c>
      <c r="E51" s="290" t="s">
        <v>266</v>
      </c>
      <c r="F51" s="290" t="s">
        <v>260</v>
      </c>
      <c r="G51" s="290" t="s">
        <v>230</v>
      </c>
      <c r="H51" s="291">
        <v>145</v>
      </c>
      <c r="I51" s="291">
        <v>101</v>
      </c>
      <c r="J51" s="370">
        <v>25</v>
      </c>
      <c r="K51" s="370">
        <v>24</v>
      </c>
      <c r="L51" s="294">
        <v>0.98</v>
      </c>
      <c r="M51" s="295">
        <v>0.88</v>
      </c>
      <c r="N51" s="294">
        <v>1</v>
      </c>
      <c r="O51" s="295">
        <v>0.7</v>
      </c>
      <c r="P51" s="296">
        <v>0.69655172413793098</v>
      </c>
      <c r="Q51" s="296">
        <v>0.88</v>
      </c>
      <c r="R51" s="296">
        <v>0.7</v>
      </c>
      <c r="S51" s="296">
        <v>0.96</v>
      </c>
      <c r="T51" s="298">
        <v>0.31344827586206897</v>
      </c>
      <c r="U51" s="298">
        <v>0.308</v>
      </c>
      <c r="V51" s="298">
        <v>9.6000000000000002E-2</v>
      </c>
      <c r="W51" s="298">
        <v>6.9999999999999993E-2</v>
      </c>
      <c r="X51" s="368">
        <v>0.78744827586206889</v>
      </c>
      <c r="Y51" s="300"/>
      <c r="Z51" s="280"/>
      <c r="AA51" s="280"/>
      <c r="AB51" s="280"/>
      <c r="AC51" s="280"/>
      <c r="AD51" s="280"/>
      <c r="AE51" s="280"/>
      <c r="AF51" s="280"/>
      <c r="AG51" s="280"/>
      <c r="AH51" s="280"/>
      <c r="AI51" s="280"/>
      <c r="AJ51" s="280"/>
      <c r="AK51" s="280"/>
      <c r="AL51" s="280"/>
      <c r="AM51" s="280"/>
      <c r="AN51" s="280"/>
    </row>
    <row r="52" spans="1:40" ht="15.75" customHeight="1" x14ac:dyDescent="0.3">
      <c r="A52" s="287">
        <v>40</v>
      </c>
      <c r="B52" s="288" t="s">
        <v>227</v>
      </c>
      <c r="C52" s="289" t="s">
        <v>311</v>
      </c>
      <c r="D52" s="302" t="s">
        <v>312</v>
      </c>
      <c r="E52" s="290" t="s">
        <v>266</v>
      </c>
      <c r="F52" s="290" t="s">
        <v>89</v>
      </c>
      <c r="G52" s="290" t="s">
        <v>230</v>
      </c>
      <c r="H52" s="291">
        <v>145</v>
      </c>
      <c r="I52" s="291">
        <v>138</v>
      </c>
      <c r="J52" s="321">
        <v>25</v>
      </c>
      <c r="K52" s="347">
        <v>25</v>
      </c>
      <c r="L52" s="348">
        <v>0.98</v>
      </c>
      <c r="M52" s="348">
        <v>0.98</v>
      </c>
      <c r="N52" s="294">
        <v>1</v>
      </c>
      <c r="O52" s="294">
        <v>0.7</v>
      </c>
      <c r="P52" s="296">
        <v>0.9517241379310345</v>
      </c>
      <c r="Q52" s="296">
        <v>0.98</v>
      </c>
      <c r="R52" s="296">
        <v>0.7</v>
      </c>
      <c r="S52" s="296">
        <v>1</v>
      </c>
      <c r="T52" s="298">
        <v>0.42827586206896551</v>
      </c>
      <c r="U52" s="298">
        <v>0.34299999999999997</v>
      </c>
      <c r="V52" s="298">
        <v>0.1</v>
      </c>
      <c r="W52" s="298">
        <v>6.9999999999999993E-2</v>
      </c>
      <c r="X52" s="368">
        <v>0.94127586206896541</v>
      </c>
      <c r="Y52" s="300"/>
      <c r="Z52" s="375"/>
      <c r="AA52" s="375"/>
      <c r="AB52" s="375"/>
      <c r="AC52" s="375"/>
      <c r="AD52" s="280"/>
      <c r="AE52" s="280"/>
      <c r="AF52" s="280"/>
      <c r="AG52" s="280"/>
      <c r="AH52" s="280"/>
      <c r="AI52" s="280"/>
      <c r="AJ52" s="280"/>
      <c r="AK52" s="280"/>
      <c r="AL52" s="280"/>
      <c r="AM52" s="280"/>
      <c r="AN52" s="280"/>
    </row>
    <row r="53" spans="1:40" ht="15.75" customHeight="1" x14ac:dyDescent="0.25">
      <c r="A53" s="354"/>
      <c r="B53" s="354"/>
      <c r="C53" s="354"/>
      <c r="D53" s="354"/>
      <c r="E53" s="354"/>
      <c r="F53" s="354"/>
      <c r="G53" s="354"/>
      <c r="H53" s="354"/>
      <c r="I53" s="354"/>
      <c r="J53" s="354"/>
      <c r="K53" s="354"/>
      <c r="L53" s="376"/>
      <c r="M53" s="376"/>
      <c r="N53" s="376"/>
      <c r="O53" s="376"/>
      <c r="P53" s="376"/>
      <c r="Q53" s="376"/>
      <c r="R53" s="377"/>
      <c r="S53" s="377"/>
      <c r="T53" s="377"/>
      <c r="U53" s="377"/>
      <c r="V53" s="377"/>
      <c r="W53" s="378"/>
      <c r="X53" s="378"/>
      <c r="Y53" s="311"/>
      <c r="Z53" s="375"/>
      <c r="AA53" s="375"/>
      <c r="AB53" s="375"/>
      <c r="AC53" s="375"/>
      <c r="AD53" s="280"/>
      <c r="AE53" s="280"/>
      <c r="AF53" s="280"/>
      <c r="AG53" s="280"/>
      <c r="AH53" s="280"/>
      <c r="AI53" s="280"/>
      <c r="AJ53" s="280"/>
      <c r="AK53" s="280"/>
      <c r="AL53" s="280"/>
      <c r="AM53" s="280"/>
      <c r="AN53" s="280"/>
    </row>
    <row r="54" spans="1:40" ht="15.75" customHeight="1" x14ac:dyDescent="0.3">
      <c r="A54" s="312" t="s">
        <v>64</v>
      </c>
      <c r="B54" s="273" t="s">
        <v>205</v>
      </c>
      <c r="C54" s="273" t="s">
        <v>206</v>
      </c>
      <c r="D54" s="273" t="s">
        <v>207</v>
      </c>
      <c r="E54" s="273" t="s">
        <v>208</v>
      </c>
      <c r="F54" s="273" t="s">
        <v>209</v>
      </c>
      <c r="G54" s="273" t="s">
        <v>210</v>
      </c>
      <c r="H54" s="336" t="s">
        <v>7</v>
      </c>
      <c r="I54" s="284"/>
      <c r="J54" s="336" t="s">
        <v>11</v>
      </c>
      <c r="K54" s="284"/>
      <c r="L54" s="337" t="s">
        <v>9</v>
      </c>
      <c r="M54" s="284"/>
      <c r="N54" s="337" t="s">
        <v>214</v>
      </c>
      <c r="O54" s="284"/>
      <c r="P54" s="340" t="s">
        <v>313</v>
      </c>
      <c r="Q54" s="340" t="s">
        <v>314</v>
      </c>
      <c r="R54" s="340" t="s">
        <v>220</v>
      </c>
      <c r="S54" s="340" t="s">
        <v>237</v>
      </c>
      <c r="T54" s="339" t="s">
        <v>7</v>
      </c>
      <c r="U54" s="339" t="s">
        <v>9</v>
      </c>
      <c r="V54" s="339" t="s">
        <v>11</v>
      </c>
      <c r="W54" s="341" t="s">
        <v>214</v>
      </c>
      <c r="X54" s="365" t="s">
        <v>224</v>
      </c>
      <c r="Y54" s="366"/>
      <c r="Z54" s="375"/>
      <c r="AA54" s="375"/>
      <c r="AB54" s="375"/>
      <c r="AC54" s="375"/>
      <c r="AD54" s="280"/>
      <c r="AE54" s="280"/>
      <c r="AF54" s="280"/>
      <c r="AG54" s="280"/>
      <c r="AH54" s="280"/>
      <c r="AI54" s="280"/>
      <c r="AJ54" s="280"/>
      <c r="AK54" s="280"/>
      <c r="AL54" s="280"/>
      <c r="AM54" s="280"/>
      <c r="AN54" s="280"/>
    </row>
    <row r="55" spans="1:40" ht="15.75" customHeight="1" x14ac:dyDescent="0.3">
      <c r="A55" s="281"/>
      <c r="B55" s="282"/>
      <c r="C55" s="282"/>
      <c r="D55" s="282"/>
      <c r="E55" s="282"/>
      <c r="F55" s="282"/>
      <c r="G55" s="282"/>
      <c r="H55" s="283" t="s">
        <v>225</v>
      </c>
      <c r="I55" s="283" t="s">
        <v>226</v>
      </c>
      <c r="J55" s="283" t="s">
        <v>225</v>
      </c>
      <c r="K55" s="283" t="s">
        <v>226</v>
      </c>
      <c r="L55" s="342" t="s">
        <v>225</v>
      </c>
      <c r="M55" s="342" t="s">
        <v>226</v>
      </c>
      <c r="N55" s="342" t="s">
        <v>225</v>
      </c>
      <c r="O55" s="342" t="s">
        <v>226</v>
      </c>
      <c r="P55" s="284"/>
      <c r="Q55" s="284"/>
      <c r="R55" s="284"/>
      <c r="S55" s="284"/>
      <c r="T55" s="284"/>
      <c r="U55" s="284"/>
      <c r="V55" s="284"/>
      <c r="W55" s="284"/>
      <c r="X55" s="367"/>
      <c r="Y55" s="286"/>
      <c r="Z55" s="375"/>
      <c r="AA55" s="375"/>
      <c r="AB55" s="375"/>
      <c r="AC55" s="375"/>
      <c r="AD55" s="280"/>
      <c r="AE55" s="280"/>
      <c r="AF55" s="280"/>
      <c r="AG55" s="280"/>
      <c r="AH55" s="280"/>
      <c r="AI55" s="280"/>
      <c r="AJ55" s="280"/>
      <c r="AK55" s="280"/>
      <c r="AL55" s="280"/>
      <c r="AM55" s="280"/>
      <c r="AN55" s="280"/>
    </row>
    <row r="56" spans="1:40" ht="15.75" customHeight="1" x14ac:dyDescent="0.3">
      <c r="A56" s="287">
        <v>41</v>
      </c>
      <c r="B56" s="288" t="s">
        <v>293</v>
      </c>
      <c r="C56" s="289" t="s">
        <v>315</v>
      </c>
      <c r="D56" s="302" t="s">
        <v>316</v>
      </c>
      <c r="E56" s="290" t="s">
        <v>266</v>
      </c>
      <c r="F56" s="290" t="s">
        <v>89</v>
      </c>
      <c r="G56" s="290" t="s">
        <v>230</v>
      </c>
      <c r="H56" s="345">
        <v>165</v>
      </c>
      <c r="I56" s="345">
        <v>153</v>
      </c>
      <c r="J56" s="321">
        <v>25</v>
      </c>
      <c r="K56" s="347">
        <v>24</v>
      </c>
      <c r="L56" s="294">
        <v>0.98</v>
      </c>
      <c r="M56" s="348">
        <v>0.98</v>
      </c>
      <c r="N56" s="294">
        <v>1</v>
      </c>
      <c r="O56" s="294">
        <v>0.7</v>
      </c>
      <c r="P56" s="296">
        <v>0.92727272727272725</v>
      </c>
      <c r="Q56" s="296">
        <v>0.98</v>
      </c>
      <c r="R56" s="296">
        <v>0.7</v>
      </c>
      <c r="S56" s="296">
        <v>0.96</v>
      </c>
      <c r="T56" s="298">
        <v>0.37090909090909091</v>
      </c>
      <c r="U56" s="298">
        <v>0.39200000000000002</v>
      </c>
      <c r="V56" s="298">
        <v>9.6000000000000002E-2</v>
      </c>
      <c r="W56" s="298">
        <v>6.9999999999999993E-2</v>
      </c>
      <c r="X56" s="368">
        <v>0.92890909090909091</v>
      </c>
      <c r="Y56" s="300"/>
      <c r="Z56" s="280"/>
      <c r="AA56" s="280"/>
      <c r="AB56" s="280"/>
      <c r="AC56" s="280"/>
      <c r="AD56" s="280"/>
      <c r="AE56" s="280"/>
      <c r="AF56" s="280"/>
      <c r="AG56" s="280"/>
      <c r="AH56" s="280"/>
      <c r="AI56" s="280"/>
      <c r="AJ56" s="280"/>
      <c r="AK56" s="280"/>
      <c r="AL56" s="280"/>
      <c r="AM56" s="280"/>
      <c r="AN56" s="280"/>
    </row>
    <row r="57" spans="1:40" ht="15.75" customHeight="1" x14ac:dyDescent="0.3">
      <c r="A57" s="287">
        <v>42</v>
      </c>
      <c r="B57" s="288" t="s">
        <v>293</v>
      </c>
      <c r="C57" s="289" t="s">
        <v>127</v>
      </c>
      <c r="D57" s="302" t="s">
        <v>317</v>
      </c>
      <c r="E57" s="290" t="s">
        <v>266</v>
      </c>
      <c r="F57" s="290" t="s">
        <v>126</v>
      </c>
      <c r="G57" s="290" t="s">
        <v>230</v>
      </c>
      <c r="H57" s="291">
        <v>145</v>
      </c>
      <c r="I57" s="291">
        <v>139</v>
      </c>
      <c r="J57" s="370">
        <v>25</v>
      </c>
      <c r="K57" s="291">
        <v>24</v>
      </c>
      <c r="L57" s="294">
        <v>0.98</v>
      </c>
      <c r="M57" s="295">
        <v>0.88</v>
      </c>
      <c r="N57" s="294">
        <v>1</v>
      </c>
      <c r="O57" s="294">
        <v>0.7</v>
      </c>
      <c r="P57" s="296">
        <v>0.95862068965517244</v>
      </c>
      <c r="Q57" s="296">
        <v>0.88</v>
      </c>
      <c r="R57" s="296">
        <v>0.7</v>
      </c>
      <c r="S57" s="296">
        <v>0.96</v>
      </c>
      <c r="T57" s="298">
        <v>0.38344827586206898</v>
      </c>
      <c r="U57" s="298">
        <v>0.35200000000000004</v>
      </c>
      <c r="V57" s="298">
        <v>9.6000000000000002E-2</v>
      </c>
      <c r="W57" s="298">
        <v>6.9999999999999993E-2</v>
      </c>
      <c r="X57" s="368">
        <v>0.90144827586206899</v>
      </c>
      <c r="Y57" s="300"/>
      <c r="Z57" s="280"/>
      <c r="AA57" s="280"/>
      <c r="AB57" s="280"/>
      <c r="AC57" s="280"/>
      <c r="AD57" s="280"/>
      <c r="AE57" s="280"/>
      <c r="AF57" s="280"/>
      <c r="AG57" s="280"/>
      <c r="AH57" s="280"/>
      <c r="AI57" s="280"/>
      <c r="AJ57" s="280"/>
      <c r="AK57" s="280"/>
      <c r="AL57" s="280"/>
      <c r="AM57" s="280"/>
      <c r="AN57" s="280"/>
    </row>
    <row r="58" spans="1:40" ht="15.75" customHeight="1" x14ac:dyDescent="0.3">
      <c r="A58" s="287">
        <v>43</v>
      </c>
      <c r="B58" s="288" t="s">
        <v>227</v>
      </c>
      <c r="C58" s="289" t="s">
        <v>125</v>
      </c>
      <c r="D58" s="290" t="s">
        <v>318</v>
      </c>
      <c r="E58" s="290" t="s">
        <v>266</v>
      </c>
      <c r="F58" s="290" t="s">
        <v>126</v>
      </c>
      <c r="G58" s="290" t="s">
        <v>230</v>
      </c>
      <c r="H58" s="291">
        <v>145</v>
      </c>
      <c r="I58" s="370">
        <v>145</v>
      </c>
      <c r="J58" s="370">
        <v>25</v>
      </c>
      <c r="K58" s="370">
        <v>25</v>
      </c>
      <c r="L58" s="294">
        <v>0.98</v>
      </c>
      <c r="M58" s="295">
        <v>0.85</v>
      </c>
      <c r="N58" s="294">
        <v>1</v>
      </c>
      <c r="O58" s="294">
        <v>0.7</v>
      </c>
      <c r="P58" s="296">
        <v>1</v>
      </c>
      <c r="Q58" s="296">
        <v>0.85000000000000009</v>
      </c>
      <c r="R58" s="296">
        <v>0.7</v>
      </c>
      <c r="S58" s="296">
        <v>1</v>
      </c>
      <c r="T58" s="298">
        <v>0.4</v>
      </c>
      <c r="U58" s="298">
        <v>0.34000000000000008</v>
      </c>
      <c r="V58" s="298">
        <v>0.1</v>
      </c>
      <c r="W58" s="298">
        <v>6.9999999999999993E-2</v>
      </c>
      <c r="X58" s="368">
        <v>0.91</v>
      </c>
      <c r="Y58" s="300"/>
      <c r="Z58" s="280"/>
      <c r="AA58" s="280"/>
      <c r="AB58" s="280"/>
      <c r="AC58" s="280"/>
      <c r="AD58" s="280"/>
      <c r="AE58" s="280"/>
      <c r="AF58" s="280"/>
      <c r="AG58" s="280"/>
      <c r="AH58" s="280"/>
      <c r="AI58" s="280"/>
      <c r="AJ58" s="280"/>
      <c r="AK58" s="280"/>
      <c r="AL58" s="280"/>
      <c r="AM58" s="280"/>
      <c r="AN58" s="280"/>
    </row>
    <row r="59" spans="1:40" ht="15.75" customHeight="1" x14ac:dyDescent="0.3">
      <c r="A59" s="287">
        <v>44</v>
      </c>
      <c r="B59" s="288" t="s">
        <v>293</v>
      </c>
      <c r="C59" s="289" t="s">
        <v>113</v>
      </c>
      <c r="D59" s="302" t="s">
        <v>319</v>
      </c>
      <c r="E59" s="345" t="s">
        <v>0</v>
      </c>
      <c r="F59" s="290" t="s">
        <v>89</v>
      </c>
      <c r="G59" s="290" t="s">
        <v>230</v>
      </c>
      <c r="H59" s="345">
        <v>145</v>
      </c>
      <c r="I59" s="379">
        <v>131</v>
      </c>
      <c r="J59" s="321">
        <v>25</v>
      </c>
      <c r="K59" s="347">
        <v>25</v>
      </c>
      <c r="L59" s="294">
        <v>0.98</v>
      </c>
      <c r="M59" s="348">
        <v>0.98</v>
      </c>
      <c r="N59" s="294">
        <v>1</v>
      </c>
      <c r="O59" s="295">
        <v>0.7</v>
      </c>
      <c r="P59" s="296">
        <v>0.90344827586206899</v>
      </c>
      <c r="Q59" s="296">
        <v>0.98</v>
      </c>
      <c r="R59" s="296">
        <v>0.7</v>
      </c>
      <c r="S59" s="296">
        <v>1</v>
      </c>
      <c r="T59" s="298">
        <v>0.36137931034482762</v>
      </c>
      <c r="U59" s="298">
        <v>0.39200000000000002</v>
      </c>
      <c r="V59" s="298">
        <v>0.1</v>
      </c>
      <c r="W59" s="298">
        <v>6.9999999999999993E-2</v>
      </c>
      <c r="X59" s="368">
        <v>0.92337931034482756</v>
      </c>
      <c r="Y59" s="300"/>
      <c r="Z59" s="375"/>
      <c r="AA59" s="375"/>
      <c r="AB59" s="375"/>
      <c r="AC59" s="375"/>
      <c r="AD59" s="280"/>
      <c r="AE59" s="280"/>
      <c r="AF59" s="280"/>
      <c r="AG59" s="280"/>
      <c r="AH59" s="280"/>
      <c r="AI59" s="280"/>
      <c r="AJ59" s="280"/>
      <c r="AK59" s="280"/>
      <c r="AL59" s="280"/>
      <c r="AM59" s="280"/>
      <c r="AN59" s="280"/>
    </row>
    <row r="60" spans="1:40" ht="15.75" customHeight="1" x14ac:dyDescent="0.3">
      <c r="A60" s="287">
        <v>45</v>
      </c>
      <c r="B60" s="288" t="s">
        <v>227</v>
      </c>
      <c r="C60" s="289" t="s">
        <v>320</v>
      </c>
      <c r="D60" s="302" t="s">
        <v>321</v>
      </c>
      <c r="E60" s="345" t="s">
        <v>0</v>
      </c>
      <c r="F60" s="290" t="s">
        <v>89</v>
      </c>
      <c r="G60" s="290" t="s">
        <v>230</v>
      </c>
      <c r="H60" s="345">
        <v>145</v>
      </c>
      <c r="I60" s="345">
        <v>112</v>
      </c>
      <c r="J60" s="321">
        <v>25</v>
      </c>
      <c r="K60" s="347">
        <v>24</v>
      </c>
      <c r="L60" s="294">
        <v>0.98</v>
      </c>
      <c r="M60" s="348">
        <v>0.98</v>
      </c>
      <c r="N60" s="294">
        <v>1</v>
      </c>
      <c r="O60" s="295">
        <v>0.7</v>
      </c>
      <c r="P60" s="296">
        <v>0.77241379310344827</v>
      </c>
      <c r="Q60" s="296">
        <v>0.98</v>
      </c>
      <c r="R60" s="296">
        <v>0.7</v>
      </c>
      <c r="S60" s="296">
        <v>0.96</v>
      </c>
      <c r="T60" s="298">
        <v>0.30896551724137933</v>
      </c>
      <c r="U60" s="298">
        <v>0.39200000000000002</v>
      </c>
      <c r="V60" s="298">
        <v>9.6000000000000002E-2</v>
      </c>
      <c r="W60" s="298">
        <v>6.9999999999999993E-2</v>
      </c>
      <c r="X60" s="368">
        <v>0.86696551724137927</v>
      </c>
      <c r="Y60" s="300"/>
      <c r="Z60" s="375"/>
      <c r="AA60" s="375"/>
      <c r="AB60" s="375"/>
      <c r="AC60" s="375"/>
      <c r="AD60" s="280"/>
      <c r="AE60" s="280"/>
      <c r="AF60" s="280"/>
      <c r="AG60" s="280"/>
      <c r="AH60" s="280"/>
      <c r="AI60" s="280"/>
      <c r="AJ60" s="280"/>
      <c r="AK60" s="280"/>
      <c r="AL60" s="280"/>
      <c r="AM60" s="280"/>
      <c r="AN60" s="280"/>
    </row>
    <row r="61" spans="1:40" ht="15.75" customHeight="1" x14ac:dyDescent="0.3">
      <c r="A61" s="287">
        <v>46</v>
      </c>
      <c r="B61" s="288" t="s">
        <v>227</v>
      </c>
      <c r="C61" s="289" t="s">
        <v>115</v>
      </c>
      <c r="D61" s="302" t="s">
        <v>322</v>
      </c>
      <c r="E61" s="345" t="s">
        <v>0</v>
      </c>
      <c r="F61" s="290" t="s">
        <v>89</v>
      </c>
      <c r="G61" s="290" t="s">
        <v>230</v>
      </c>
      <c r="H61" s="345">
        <v>145</v>
      </c>
      <c r="I61" s="345">
        <v>138</v>
      </c>
      <c r="J61" s="321">
        <v>25</v>
      </c>
      <c r="K61" s="347">
        <v>25</v>
      </c>
      <c r="L61" s="294">
        <v>0.98</v>
      </c>
      <c r="M61" s="348">
        <v>0.98</v>
      </c>
      <c r="N61" s="294">
        <v>1</v>
      </c>
      <c r="O61" s="295">
        <v>0.7</v>
      </c>
      <c r="P61" s="296">
        <v>0.9517241379310345</v>
      </c>
      <c r="Q61" s="296">
        <v>0.98</v>
      </c>
      <c r="R61" s="296">
        <v>0.7</v>
      </c>
      <c r="S61" s="296">
        <v>1</v>
      </c>
      <c r="T61" s="298">
        <v>0.38068965517241382</v>
      </c>
      <c r="U61" s="298">
        <v>0.39200000000000002</v>
      </c>
      <c r="V61" s="298">
        <v>0.1</v>
      </c>
      <c r="W61" s="298">
        <v>6.9999999999999993E-2</v>
      </c>
      <c r="X61" s="368">
        <v>0.94268965517241377</v>
      </c>
      <c r="Y61" s="300"/>
      <c r="Z61" s="375"/>
      <c r="AA61" s="375"/>
      <c r="AB61" s="375"/>
      <c r="AC61" s="375"/>
      <c r="AD61" s="280"/>
      <c r="AE61" s="280"/>
      <c r="AF61" s="280"/>
      <c r="AG61" s="280"/>
      <c r="AH61" s="280"/>
      <c r="AI61" s="280"/>
      <c r="AJ61" s="280"/>
      <c r="AK61" s="280"/>
      <c r="AL61" s="280"/>
      <c r="AM61" s="280"/>
      <c r="AN61" s="280"/>
    </row>
    <row r="62" spans="1:40" ht="15.75" customHeight="1" x14ac:dyDescent="0.3">
      <c r="A62" s="287">
        <v>47</v>
      </c>
      <c r="B62" s="288" t="s">
        <v>227</v>
      </c>
      <c r="C62" s="289" t="s">
        <v>323</v>
      </c>
      <c r="D62" s="302" t="s">
        <v>324</v>
      </c>
      <c r="E62" s="288" t="s">
        <v>0</v>
      </c>
      <c r="F62" s="288" t="s">
        <v>325</v>
      </c>
      <c r="G62" s="290" t="s">
        <v>230</v>
      </c>
      <c r="H62" s="345">
        <v>140</v>
      </c>
      <c r="I62" s="345">
        <v>140</v>
      </c>
      <c r="J62" s="321">
        <v>25</v>
      </c>
      <c r="K62" s="347">
        <v>25</v>
      </c>
      <c r="L62" s="294">
        <v>0.98</v>
      </c>
      <c r="M62" s="294">
        <v>0.98</v>
      </c>
      <c r="N62" s="294">
        <v>1</v>
      </c>
      <c r="O62" s="294">
        <v>0.7</v>
      </c>
      <c r="P62" s="296">
        <v>1</v>
      </c>
      <c r="Q62" s="296">
        <v>0.98</v>
      </c>
      <c r="R62" s="296">
        <v>0.7</v>
      </c>
      <c r="S62" s="296">
        <v>1</v>
      </c>
      <c r="T62" s="298">
        <v>0.4</v>
      </c>
      <c r="U62" s="298">
        <v>0.39200000000000002</v>
      </c>
      <c r="V62" s="298">
        <v>0.1</v>
      </c>
      <c r="W62" s="298">
        <v>6.9999999999999993E-2</v>
      </c>
      <c r="X62" s="368">
        <v>0.96199999999999997</v>
      </c>
      <c r="Y62" s="300"/>
      <c r="Z62" s="375"/>
      <c r="AA62" s="375"/>
      <c r="AB62" s="375"/>
      <c r="AC62" s="375"/>
      <c r="AD62" s="280"/>
      <c r="AE62" s="280"/>
      <c r="AF62" s="280"/>
      <c r="AG62" s="280"/>
      <c r="AH62" s="280"/>
      <c r="AI62" s="280"/>
      <c r="AJ62" s="280"/>
      <c r="AK62" s="280"/>
      <c r="AL62" s="280"/>
      <c r="AM62" s="280"/>
      <c r="AN62" s="280"/>
    </row>
    <row r="63" spans="1:40" ht="15.75" customHeight="1" x14ac:dyDescent="0.3">
      <c r="A63" s="287">
        <v>48</v>
      </c>
      <c r="B63" s="288" t="s">
        <v>293</v>
      </c>
      <c r="C63" s="289" t="s">
        <v>326</v>
      </c>
      <c r="D63" s="302" t="s">
        <v>327</v>
      </c>
      <c r="E63" s="288" t="s">
        <v>0</v>
      </c>
      <c r="F63" s="288" t="s">
        <v>325</v>
      </c>
      <c r="G63" s="290" t="s">
        <v>230</v>
      </c>
      <c r="H63" s="345">
        <v>140</v>
      </c>
      <c r="I63" s="345">
        <v>139</v>
      </c>
      <c r="J63" s="321">
        <v>25</v>
      </c>
      <c r="K63" s="347">
        <v>25</v>
      </c>
      <c r="L63" s="294">
        <v>0.98</v>
      </c>
      <c r="M63" s="294">
        <v>0.98</v>
      </c>
      <c r="N63" s="294">
        <v>1</v>
      </c>
      <c r="O63" s="294">
        <v>0.7</v>
      </c>
      <c r="P63" s="296">
        <v>0.99285714285714288</v>
      </c>
      <c r="Q63" s="296">
        <v>0.98</v>
      </c>
      <c r="R63" s="296">
        <v>0.7</v>
      </c>
      <c r="S63" s="296">
        <v>1</v>
      </c>
      <c r="T63" s="298">
        <v>0.39714285714285719</v>
      </c>
      <c r="U63" s="298">
        <v>0.39200000000000002</v>
      </c>
      <c r="V63" s="298">
        <v>0.1</v>
      </c>
      <c r="W63" s="298">
        <v>6.9999999999999993E-2</v>
      </c>
      <c r="X63" s="368">
        <v>0.95914285714285707</v>
      </c>
      <c r="Y63" s="300"/>
      <c r="Z63" s="375"/>
      <c r="AA63" s="375"/>
      <c r="AB63" s="375"/>
      <c r="AC63" s="375"/>
      <c r="AD63" s="280"/>
      <c r="AE63" s="280"/>
      <c r="AF63" s="280"/>
      <c r="AG63" s="280"/>
      <c r="AH63" s="280"/>
      <c r="AI63" s="280"/>
      <c r="AJ63" s="280"/>
      <c r="AK63" s="280"/>
      <c r="AL63" s="280"/>
      <c r="AM63" s="280"/>
      <c r="AN63" s="280"/>
    </row>
    <row r="64" spans="1:40" ht="15.75" customHeight="1" x14ac:dyDescent="0.3">
      <c r="A64" s="287">
        <v>49</v>
      </c>
      <c r="B64" s="288" t="s">
        <v>231</v>
      </c>
      <c r="C64" s="289" t="s">
        <v>328</v>
      </c>
      <c r="D64" s="302" t="s">
        <v>329</v>
      </c>
      <c r="E64" s="288" t="s">
        <v>330</v>
      </c>
      <c r="F64" s="288" t="s">
        <v>102</v>
      </c>
      <c r="G64" s="290" t="s">
        <v>230</v>
      </c>
      <c r="H64" s="291">
        <v>150</v>
      </c>
      <c r="I64" s="291">
        <v>150</v>
      </c>
      <c r="J64" s="370">
        <v>26</v>
      </c>
      <c r="K64" s="291">
        <v>26</v>
      </c>
      <c r="L64" s="294">
        <v>0.98</v>
      </c>
      <c r="M64" s="295">
        <v>0.97</v>
      </c>
      <c r="N64" s="294">
        <v>1</v>
      </c>
      <c r="O64" s="294">
        <v>0.7</v>
      </c>
      <c r="P64" s="296">
        <v>1</v>
      </c>
      <c r="Q64" s="296">
        <v>0.97</v>
      </c>
      <c r="R64" s="296">
        <v>0.7</v>
      </c>
      <c r="S64" s="296">
        <v>1</v>
      </c>
      <c r="T64" s="298">
        <v>0.4</v>
      </c>
      <c r="U64" s="298">
        <v>0.38800000000000001</v>
      </c>
      <c r="V64" s="298">
        <v>0.1</v>
      </c>
      <c r="W64" s="298">
        <v>6.9999999999999993E-2</v>
      </c>
      <c r="X64" s="368">
        <v>0.95799999999999996</v>
      </c>
      <c r="Y64" s="300"/>
      <c r="Z64" s="375"/>
      <c r="AA64" s="375"/>
      <c r="AB64" s="375"/>
      <c r="AC64" s="375"/>
      <c r="AD64" s="280"/>
      <c r="AE64" s="280"/>
      <c r="AF64" s="280"/>
      <c r="AG64" s="280"/>
      <c r="AH64" s="280"/>
      <c r="AI64" s="280"/>
      <c r="AJ64" s="280"/>
      <c r="AK64" s="280"/>
      <c r="AL64" s="280"/>
      <c r="AM64" s="280"/>
      <c r="AN64" s="280"/>
    </row>
    <row r="65" spans="1:40" ht="15.75" customHeight="1" x14ac:dyDescent="0.3">
      <c r="A65" s="287">
        <v>50</v>
      </c>
      <c r="B65" s="288" t="s">
        <v>227</v>
      </c>
      <c r="C65" s="289" t="s">
        <v>331</v>
      </c>
      <c r="D65" s="290" t="s">
        <v>332</v>
      </c>
      <c r="E65" s="290" t="s">
        <v>266</v>
      </c>
      <c r="F65" s="288" t="s">
        <v>325</v>
      </c>
      <c r="G65" s="290" t="s">
        <v>230</v>
      </c>
      <c r="H65" s="345">
        <v>140</v>
      </c>
      <c r="I65" s="345">
        <v>140</v>
      </c>
      <c r="J65" s="321">
        <v>25</v>
      </c>
      <c r="K65" s="347">
        <v>25</v>
      </c>
      <c r="L65" s="294">
        <v>0.98</v>
      </c>
      <c r="M65" s="294">
        <v>0.98</v>
      </c>
      <c r="N65" s="294">
        <v>1</v>
      </c>
      <c r="O65" s="294">
        <v>0.7</v>
      </c>
      <c r="P65" s="296">
        <v>1</v>
      </c>
      <c r="Q65" s="296">
        <v>0.98</v>
      </c>
      <c r="R65" s="296">
        <v>0.7</v>
      </c>
      <c r="S65" s="296">
        <v>1</v>
      </c>
      <c r="T65" s="298">
        <v>0.4</v>
      </c>
      <c r="U65" s="298">
        <v>0.39200000000000002</v>
      </c>
      <c r="V65" s="298">
        <v>0.1</v>
      </c>
      <c r="W65" s="298">
        <v>6.9999999999999993E-2</v>
      </c>
      <c r="X65" s="368">
        <v>0.96199999999999997</v>
      </c>
      <c r="Y65" s="300"/>
      <c r="Z65" s="375"/>
      <c r="AA65" s="375"/>
      <c r="AB65" s="375"/>
      <c r="AC65" s="375"/>
      <c r="AD65" s="280"/>
      <c r="AE65" s="280"/>
      <c r="AF65" s="280"/>
      <c r="AG65" s="280"/>
      <c r="AH65" s="280"/>
      <c r="AI65" s="280"/>
      <c r="AJ65" s="280"/>
      <c r="AK65" s="280"/>
      <c r="AL65" s="280"/>
      <c r="AM65" s="280"/>
      <c r="AN65" s="280"/>
    </row>
    <row r="66" spans="1:40" ht="15.75" customHeight="1" x14ac:dyDescent="0.25">
      <c r="A66" s="280"/>
      <c r="B66" s="280"/>
      <c r="C66" s="280"/>
      <c r="D66" s="280"/>
      <c r="E66" s="280"/>
      <c r="F66" s="280"/>
      <c r="G66" s="280"/>
      <c r="H66" s="280"/>
      <c r="I66" s="280"/>
      <c r="J66" s="280"/>
      <c r="K66" s="280"/>
      <c r="L66" s="280"/>
      <c r="M66" s="280"/>
      <c r="N66" s="280"/>
      <c r="O66" s="280"/>
      <c r="P66" s="280"/>
      <c r="Q66" s="280"/>
      <c r="R66" s="280"/>
      <c r="S66" s="280"/>
      <c r="T66" s="280"/>
      <c r="U66" s="280"/>
      <c r="V66" s="280"/>
      <c r="W66" s="280"/>
      <c r="X66" s="280"/>
      <c r="Y66" s="364"/>
      <c r="Z66" s="280"/>
      <c r="AA66" s="280"/>
      <c r="AB66" s="280"/>
      <c r="AC66" s="280"/>
      <c r="AD66" s="280"/>
      <c r="AE66" s="280"/>
      <c r="AF66" s="280"/>
      <c r="AG66" s="280"/>
      <c r="AH66" s="280"/>
      <c r="AI66" s="280"/>
      <c r="AJ66" s="280"/>
      <c r="AK66" s="280"/>
      <c r="AL66" s="280"/>
      <c r="AM66" s="280"/>
      <c r="AN66" s="280"/>
    </row>
    <row r="67" spans="1:40" ht="15.75" customHeight="1" x14ac:dyDescent="0.25">
      <c r="A67" s="280"/>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364"/>
      <c r="Z67" s="280"/>
      <c r="AA67" s="280"/>
      <c r="AB67" s="280"/>
      <c r="AC67" s="280"/>
      <c r="AD67" s="280"/>
      <c r="AE67" s="280"/>
      <c r="AF67" s="280"/>
      <c r="AG67" s="280"/>
      <c r="AH67" s="280"/>
      <c r="AI67" s="280"/>
      <c r="AJ67" s="280"/>
      <c r="AK67" s="280"/>
      <c r="AL67" s="280"/>
      <c r="AM67" s="280"/>
      <c r="AN67" s="280"/>
    </row>
    <row r="68" spans="1:40" ht="15.75" customHeight="1" x14ac:dyDescent="0.25">
      <c r="A68" s="280"/>
      <c r="B68" s="280"/>
      <c r="C68" s="280"/>
      <c r="D68" s="280"/>
      <c r="E68" s="280"/>
      <c r="F68" s="280"/>
      <c r="G68" s="280"/>
      <c r="H68" s="280"/>
      <c r="I68" s="280"/>
      <c r="J68" s="280"/>
      <c r="K68" s="280"/>
      <c r="L68" s="280"/>
      <c r="M68" s="280"/>
      <c r="N68" s="280"/>
      <c r="O68" s="280"/>
      <c r="P68" s="280"/>
      <c r="Q68" s="280"/>
      <c r="R68" s="280"/>
      <c r="S68" s="280"/>
      <c r="T68" s="280"/>
      <c r="U68" s="280"/>
      <c r="V68" s="280"/>
      <c r="W68" s="280"/>
      <c r="X68" s="280"/>
      <c r="Y68" s="364"/>
      <c r="Z68" s="280"/>
      <c r="AA68" s="280"/>
      <c r="AB68" s="280"/>
      <c r="AC68" s="280"/>
      <c r="AD68" s="280"/>
      <c r="AE68" s="280"/>
      <c r="AF68" s="280"/>
      <c r="AG68" s="280"/>
      <c r="AH68" s="280"/>
      <c r="AI68" s="280"/>
      <c r="AJ68" s="280"/>
      <c r="AK68" s="280"/>
      <c r="AL68" s="280"/>
      <c r="AM68" s="280"/>
      <c r="AN68" s="280"/>
    </row>
    <row r="69" spans="1:40" ht="15.75" customHeight="1" x14ac:dyDescent="0.25">
      <c r="A69" s="280"/>
      <c r="B69" s="280"/>
      <c r="C69" s="280"/>
      <c r="D69" s="280"/>
      <c r="E69" s="280"/>
      <c r="F69" s="280"/>
      <c r="G69" s="280"/>
      <c r="H69" s="280"/>
      <c r="I69" s="280"/>
      <c r="J69" s="280"/>
      <c r="K69" s="280"/>
      <c r="L69" s="280"/>
      <c r="M69" s="280"/>
      <c r="N69" s="280"/>
      <c r="O69" s="280"/>
      <c r="P69" s="280"/>
      <c r="Q69" s="280"/>
      <c r="R69" s="280"/>
      <c r="S69" s="280"/>
      <c r="T69" s="280"/>
      <c r="U69" s="280"/>
      <c r="V69" s="280"/>
      <c r="W69" s="280"/>
      <c r="X69" s="280"/>
      <c r="Y69" s="280"/>
      <c r="Z69" s="280"/>
      <c r="AA69" s="280"/>
      <c r="AB69" s="280"/>
      <c r="AC69" s="280"/>
      <c r="AD69" s="280"/>
      <c r="AE69" s="280"/>
      <c r="AF69" s="280"/>
      <c r="AG69" s="280"/>
      <c r="AH69" s="280"/>
      <c r="AI69" s="280"/>
      <c r="AJ69" s="280"/>
      <c r="AK69" s="280"/>
      <c r="AL69" s="280"/>
      <c r="AM69" s="280"/>
      <c r="AN69" s="280"/>
    </row>
    <row r="70" spans="1:40" ht="15.75" customHeight="1" x14ac:dyDescent="0.25">
      <c r="A70" s="280"/>
      <c r="B70" s="280"/>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row>
    <row r="71" spans="1:40" ht="15.75" customHeight="1" x14ac:dyDescent="0.25">
      <c r="A71" s="280"/>
      <c r="B71" s="280"/>
      <c r="C71" s="280"/>
      <c r="D71" s="280"/>
      <c r="E71" s="280"/>
      <c r="F71" s="280"/>
      <c r="G71" s="280"/>
      <c r="H71" s="280"/>
      <c r="I71" s="280"/>
      <c r="J71" s="280"/>
      <c r="K71" s="280"/>
      <c r="L71" s="280"/>
      <c r="M71" s="280"/>
      <c r="N71" s="280"/>
      <c r="O71" s="280"/>
      <c r="P71" s="280"/>
      <c r="Q71" s="280"/>
      <c r="R71" s="280"/>
      <c r="S71" s="280"/>
      <c r="T71" s="280"/>
      <c r="U71" s="280"/>
      <c r="V71" s="280"/>
      <c r="W71" s="280"/>
      <c r="X71" s="280"/>
      <c r="Y71" s="280"/>
      <c r="Z71" s="280"/>
      <c r="AA71" s="280"/>
      <c r="AB71" s="280"/>
      <c r="AC71" s="280"/>
      <c r="AD71" s="280"/>
      <c r="AE71" s="280"/>
      <c r="AF71" s="280"/>
      <c r="AG71" s="280"/>
      <c r="AH71" s="280"/>
      <c r="AI71" s="280"/>
      <c r="AJ71" s="280"/>
      <c r="AK71" s="280"/>
      <c r="AL71" s="280"/>
      <c r="AM71" s="280"/>
      <c r="AN71" s="280"/>
    </row>
    <row r="72" spans="1:40" ht="15.75" customHeight="1" x14ac:dyDescent="0.25">
      <c r="A72" s="280"/>
      <c r="B72" s="280"/>
      <c r="C72" s="280"/>
      <c r="D72" s="280"/>
      <c r="E72" s="280"/>
      <c r="F72" s="280"/>
      <c r="G72" s="280"/>
      <c r="H72" s="280"/>
      <c r="I72" s="280"/>
      <c r="J72" s="280"/>
      <c r="K72" s="280"/>
      <c r="L72" s="280"/>
      <c r="M72" s="280"/>
      <c r="N72" s="280"/>
      <c r="O72" s="280"/>
      <c r="P72" s="280"/>
      <c r="Q72" s="280"/>
      <c r="R72" s="280"/>
      <c r="S72" s="280"/>
      <c r="T72" s="280"/>
      <c r="U72" s="280"/>
      <c r="V72" s="280"/>
      <c r="W72" s="280"/>
      <c r="X72" s="280"/>
      <c r="Y72" s="280"/>
      <c r="Z72" s="280"/>
      <c r="AA72" s="280"/>
      <c r="AB72" s="280"/>
      <c r="AC72" s="280"/>
      <c r="AD72" s="280"/>
      <c r="AE72" s="280"/>
      <c r="AF72" s="280"/>
      <c r="AG72" s="280"/>
      <c r="AH72" s="280"/>
      <c r="AI72" s="280"/>
      <c r="AJ72" s="280"/>
      <c r="AK72" s="280"/>
      <c r="AL72" s="280"/>
      <c r="AM72" s="280"/>
      <c r="AN72" s="280"/>
    </row>
    <row r="73" spans="1:40" ht="15.75" customHeight="1" x14ac:dyDescent="0.25">
      <c r="A73" s="280"/>
      <c r="B73" s="280"/>
      <c r="C73" s="280"/>
      <c r="D73" s="280"/>
      <c r="E73" s="280"/>
      <c r="F73" s="280"/>
      <c r="G73" s="280"/>
      <c r="H73" s="280"/>
      <c r="I73" s="280"/>
      <c r="J73" s="280"/>
      <c r="K73" s="280"/>
      <c r="L73" s="280"/>
      <c r="M73" s="280"/>
      <c r="N73" s="280"/>
      <c r="O73" s="280"/>
      <c r="P73" s="280"/>
      <c r="Q73" s="280"/>
      <c r="R73" s="280"/>
      <c r="S73" s="280"/>
      <c r="T73" s="280"/>
      <c r="U73" s="280"/>
      <c r="V73" s="280"/>
      <c r="W73" s="280"/>
      <c r="X73" s="280"/>
      <c r="Y73" s="280"/>
      <c r="Z73" s="280"/>
      <c r="AA73" s="280"/>
      <c r="AB73" s="280"/>
      <c r="AC73" s="280"/>
      <c r="AD73" s="280"/>
      <c r="AE73" s="280"/>
      <c r="AF73" s="280"/>
      <c r="AG73" s="280"/>
      <c r="AH73" s="280"/>
      <c r="AI73" s="280"/>
      <c r="AJ73" s="280"/>
      <c r="AK73" s="280"/>
      <c r="AL73" s="280"/>
      <c r="AM73" s="280"/>
      <c r="AN73" s="280"/>
    </row>
    <row r="74" spans="1:40" ht="15.75" customHeight="1" x14ac:dyDescent="0.3">
      <c r="A74" s="280"/>
      <c r="B74" s="280"/>
      <c r="C74" s="280"/>
      <c r="D74" s="280"/>
      <c r="E74" s="280"/>
      <c r="F74" s="280"/>
      <c r="G74" s="289" t="s">
        <v>134</v>
      </c>
      <c r="H74" s="290" t="s">
        <v>232</v>
      </c>
      <c r="I74" s="290" t="s">
        <v>24</v>
      </c>
      <c r="J74" s="290" t="s">
        <v>104</v>
      </c>
      <c r="K74" s="290" t="s">
        <v>230</v>
      </c>
      <c r="L74" s="301">
        <v>130</v>
      </c>
      <c r="M74" s="292">
        <v>127</v>
      </c>
      <c r="N74" s="293"/>
      <c r="O74" s="293"/>
      <c r="P74" s="294">
        <v>1</v>
      </c>
      <c r="Q74" s="295">
        <v>1</v>
      </c>
      <c r="R74" s="294">
        <v>0.98</v>
      </c>
      <c r="S74" s="295">
        <v>0.98</v>
      </c>
      <c r="T74" s="280"/>
      <c r="U74" s="280"/>
      <c r="V74" s="280"/>
      <c r="W74" s="280"/>
      <c r="X74" s="280"/>
      <c r="Y74" s="280"/>
      <c r="Z74" s="280"/>
      <c r="AA74" s="280"/>
      <c r="AB74" s="280"/>
      <c r="AC74" s="280"/>
      <c r="AD74" s="280"/>
      <c r="AE74" s="280"/>
      <c r="AF74" s="280"/>
      <c r="AG74" s="280"/>
      <c r="AH74" s="280"/>
      <c r="AI74" s="280"/>
      <c r="AJ74" s="280"/>
      <c r="AK74" s="280"/>
      <c r="AL74" s="280"/>
      <c r="AM74" s="280"/>
      <c r="AN74" s="280"/>
    </row>
    <row r="75" spans="1:40" ht="15.75" customHeight="1" x14ac:dyDescent="0.3">
      <c r="A75" s="280"/>
      <c r="B75" s="280"/>
      <c r="C75" s="280"/>
      <c r="D75" s="280"/>
      <c r="E75" s="280"/>
      <c r="F75" s="280"/>
      <c r="G75" s="320" t="s">
        <v>103</v>
      </c>
      <c r="H75" s="290" t="s">
        <v>240</v>
      </c>
      <c r="I75" s="290" t="s">
        <v>241</v>
      </c>
      <c r="J75" s="290" t="s">
        <v>104</v>
      </c>
      <c r="K75" s="290" t="s">
        <v>230</v>
      </c>
      <c r="L75" s="290">
        <v>130</v>
      </c>
      <c r="M75" s="290">
        <v>86</v>
      </c>
      <c r="N75" s="321">
        <v>25</v>
      </c>
      <c r="O75" s="321">
        <v>25</v>
      </c>
      <c r="P75" s="322">
        <v>0.98</v>
      </c>
      <c r="Q75" s="322">
        <v>0.98</v>
      </c>
      <c r="R75" s="280"/>
      <c r="S75" s="280"/>
      <c r="T75" s="280"/>
      <c r="U75" s="280"/>
      <c r="V75" s="280"/>
      <c r="W75" s="280"/>
      <c r="X75" s="280"/>
      <c r="Y75" s="280"/>
      <c r="Z75" s="280"/>
      <c r="AA75" s="280"/>
      <c r="AB75" s="280"/>
      <c r="AC75" s="280"/>
      <c r="AD75" s="280"/>
      <c r="AE75" s="280"/>
      <c r="AF75" s="280"/>
      <c r="AG75" s="280"/>
      <c r="AH75" s="280"/>
      <c r="AI75" s="280"/>
      <c r="AJ75" s="280"/>
      <c r="AK75" s="280"/>
      <c r="AL75" s="280"/>
      <c r="AM75" s="280"/>
      <c r="AN75" s="280"/>
    </row>
    <row r="76" spans="1:40" ht="15.75" customHeight="1" x14ac:dyDescent="0.3">
      <c r="A76" s="280"/>
      <c r="B76" s="280"/>
      <c r="C76" s="280"/>
      <c r="D76" s="280"/>
      <c r="E76" s="280"/>
      <c r="F76" s="280"/>
      <c r="G76" s="289" t="s">
        <v>256</v>
      </c>
      <c r="H76" s="290" t="s">
        <v>257</v>
      </c>
      <c r="I76" s="290" t="s">
        <v>253</v>
      </c>
      <c r="J76" s="290" t="s">
        <v>104</v>
      </c>
      <c r="K76" s="290" t="s">
        <v>230</v>
      </c>
      <c r="L76" s="291">
        <v>130</v>
      </c>
      <c r="M76" s="345">
        <v>128</v>
      </c>
      <c r="N76" s="321">
        <v>25</v>
      </c>
      <c r="O76" s="347">
        <v>25</v>
      </c>
      <c r="P76" s="294">
        <v>0.98</v>
      </c>
      <c r="Q76" s="348">
        <v>0.98</v>
      </c>
      <c r="R76" s="280"/>
      <c r="S76" s="280"/>
      <c r="T76" s="280"/>
      <c r="U76" s="280"/>
      <c r="V76" s="280"/>
      <c r="W76" s="280"/>
      <c r="X76" s="280"/>
      <c r="Y76" s="280"/>
      <c r="Z76" s="280"/>
      <c r="AA76" s="280"/>
      <c r="AB76" s="280"/>
      <c r="AC76" s="280"/>
      <c r="AD76" s="280"/>
      <c r="AE76" s="280"/>
      <c r="AF76" s="280"/>
      <c r="AG76" s="280"/>
      <c r="AH76" s="280"/>
      <c r="AI76" s="280"/>
      <c r="AJ76" s="280"/>
      <c r="AK76" s="280"/>
      <c r="AL76" s="280"/>
      <c r="AM76" s="280"/>
      <c r="AN76" s="280"/>
    </row>
    <row r="77" spans="1:40" ht="15.75" customHeight="1" x14ac:dyDescent="0.3">
      <c r="A77" s="280"/>
      <c r="B77" s="280"/>
      <c r="C77" s="280"/>
      <c r="D77" s="280"/>
      <c r="E77" s="280"/>
      <c r="F77" s="280"/>
      <c r="G77" s="320" t="s">
        <v>246</v>
      </c>
      <c r="H77" s="290" t="s">
        <v>247</v>
      </c>
      <c r="I77" s="290" t="s">
        <v>241</v>
      </c>
      <c r="J77" s="290" t="s">
        <v>104</v>
      </c>
      <c r="K77" s="290" t="s">
        <v>230</v>
      </c>
      <c r="L77" s="328">
        <v>130</v>
      </c>
      <c r="M77" s="291">
        <v>105</v>
      </c>
      <c r="N77" s="321">
        <v>25</v>
      </c>
      <c r="O77" s="321">
        <v>24</v>
      </c>
      <c r="P77" s="327">
        <v>0.98</v>
      </c>
      <c r="Q77" s="327">
        <v>0.98</v>
      </c>
      <c r="R77" s="280"/>
      <c r="S77" s="280"/>
      <c r="T77" s="280"/>
      <c r="U77" s="280"/>
      <c r="V77" s="280"/>
      <c r="W77" s="280"/>
      <c r="X77" s="280"/>
      <c r="Y77" s="280"/>
      <c r="Z77" s="280"/>
      <c r="AA77" s="280"/>
      <c r="AB77" s="280"/>
      <c r="AC77" s="280"/>
      <c r="AD77" s="280"/>
      <c r="AE77" s="280"/>
      <c r="AF77" s="280"/>
      <c r="AG77" s="280"/>
      <c r="AH77" s="280"/>
      <c r="AI77" s="280"/>
      <c r="AJ77" s="280"/>
      <c r="AK77" s="280"/>
      <c r="AL77" s="280"/>
      <c r="AM77" s="280"/>
      <c r="AN77" s="280"/>
    </row>
    <row r="78" spans="1:40" ht="15.75" customHeight="1" x14ac:dyDescent="0.3">
      <c r="A78" s="280"/>
      <c r="B78" s="280"/>
      <c r="C78" s="280"/>
      <c r="D78" s="280"/>
      <c r="E78" s="280"/>
      <c r="F78" s="280"/>
      <c r="G78" s="289" t="s">
        <v>264</v>
      </c>
      <c r="H78" s="290" t="s">
        <v>265</v>
      </c>
      <c r="I78" s="290" t="s">
        <v>266</v>
      </c>
      <c r="J78" s="290" t="s">
        <v>104</v>
      </c>
      <c r="K78" s="290" t="s">
        <v>230</v>
      </c>
      <c r="L78" s="291">
        <v>130</v>
      </c>
      <c r="M78" s="345">
        <v>130</v>
      </c>
      <c r="N78" s="321">
        <v>25</v>
      </c>
      <c r="O78" s="347">
        <v>25</v>
      </c>
      <c r="P78" s="294">
        <v>0.98</v>
      </c>
      <c r="Q78" s="348">
        <v>0.98</v>
      </c>
      <c r="R78" s="280"/>
      <c r="S78" s="280"/>
      <c r="T78" s="280"/>
      <c r="U78" s="280"/>
      <c r="V78" s="280"/>
      <c r="W78" s="280"/>
      <c r="X78" s="280"/>
      <c r="Y78" s="280"/>
      <c r="Z78" s="280"/>
      <c r="AA78" s="280"/>
      <c r="AB78" s="280"/>
      <c r="AC78" s="280"/>
      <c r="AD78" s="280"/>
      <c r="AE78" s="280"/>
      <c r="AF78" s="280"/>
      <c r="AG78" s="280"/>
      <c r="AH78" s="280"/>
      <c r="AI78" s="280"/>
      <c r="AJ78" s="280"/>
      <c r="AK78" s="280"/>
      <c r="AL78" s="280"/>
      <c r="AM78" s="280"/>
      <c r="AN78" s="280"/>
    </row>
    <row r="79" spans="1:40" ht="15.75" customHeight="1" x14ac:dyDescent="0.3">
      <c r="A79" s="280"/>
      <c r="B79" s="280"/>
      <c r="C79" s="280"/>
      <c r="D79" s="280"/>
      <c r="E79" s="280"/>
      <c r="F79" s="280"/>
      <c r="G79" s="289" t="s">
        <v>302</v>
      </c>
      <c r="H79" s="290" t="s">
        <v>303</v>
      </c>
      <c r="I79" s="290" t="s">
        <v>266</v>
      </c>
      <c r="J79" s="290" t="s">
        <v>104</v>
      </c>
      <c r="K79" s="290" t="s">
        <v>230</v>
      </c>
      <c r="L79" s="291">
        <v>130</v>
      </c>
      <c r="M79" s="345">
        <v>125</v>
      </c>
      <c r="N79" s="321">
        <v>25</v>
      </c>
      <c r="O79" s="347">
        <v>24</v>
      </c>
      <c r="P79" s="294">
        <v>0.98</v>
      </c>
      <c r="Q79" s="348">
        <v>1</v>
      </c>
      <c r="R79" s="280"/>
      <c r="S79" s="280"/>
      <c r="T79" s="280"/>
      <c r="U79" s="280"/>
      <c r="V79" s="280"/>
      <c r="W79" s="280"/>
      <c r="X79" s="280"/>
      <c r="Y79" s="280"/>
      <c r="Z79" s="280"/>
      <c r="AA79" s="280"/>
      <c r="AB79" s="280"/>
      <c r="AC79" s="280"/>
      <c r="AD79" s="280"/>
      <c r="AE79" s="280"/>
      <c r="AF79" s="280"/>
      <c r="AG79" s="280"/>
      <c r="AH79" s="280"/>
      <c r="AI79" s="280"/>
      <c r="AJ79" s="280"/>
      <c r="AK79" s="280"/>
      <c r="AL79" s="280"/>
      <c r="AM79" s="280"/>
      <c r="AN79" s="280"/>
    </row>
    <row r="80" spans="1:40" ht="15.75" customHeight="1" x14ac:dyDescent="0.3">
      <c r="A80" s="280"/>
      <c r="B80" s="280"/>
      <c r="C80" s="280"/>
      <c r="D80" s="280"/>
      <c r="E80" s="280"/>
      <c r="F80" s="280"/>
      <c r="G80" s="289" t="s">
        <v>308</v>
      </c>
      <c r="H80" s="290" t="s">
        <v>309</v>
      </c>
      <c r="I80" s="290" t="s">
        <v>266</v>
      </c>
      <c r="J80" s="290" t="s">
        <v>104</v>
      </c>
      <c r="K80" s="290" t="s">
        <v>230</v>
      </c>
      <c r="L80" s="291">
        <v>130</v>
      </c>
      <c r="M80" s="345">
        <v>125</v>
      </c>
      <c r="N80" s="321">
        <v>25</v>
      </c>
      <c r="O80" s="347">
        <v>24</v>
      </c>
      <c r="P80" s="294">
        <v>0.98</v>
      </c>
      <c r="Q80" s="348">
        <v>1</v>
      </c>
      <c r="R80" s="280"/>
      <c r="S80" s="280"/>
      <c r="T80" s="280"/>
      <c r="U80" s="280"/>
      <c r="V80" s="280"/>
      <c r="W80" s="280"/>
      <c r="X80" s="280"/>
      <c r="Y80" s="280"/>
      <c r="Z80" s="280"/>
      <c r="AA80" s="280"/>
      <c r="AB80" s="280"/>
      <c r="AC80" s="280"/>
      <c r="AD80" s="280"/>
      <c r="AE80" s="280"/>
      <c r="AF80" s="280"/>
      <c r="AG80" s="280"/>
      <c r="AH80" s="280"/>
      <c r="AI80" s="280"/>
      <c r="AJ80" s="280"/>
      <c r="AK80" s="280"/>
      <c r="AL80" s="280"/>
      <c r="AM80" s="280"/>
      <c r="AN80" s="280"/>
    </row>
    <row r="81" spans="1:40" ht="15.75" customHeight="1" x14ac:dyDescent="0.25">
      <c r="A81" s="280"/>
      <c r="B81" s="280"/>
      <c r="C81" s="280"/>
      <c r="D81" s="280"/>
      <c r="E81" s="280"/>
      <c r="F81" s="280"/>
      <c r="G81" s="280"/>
      <c r="H81" s="280"/>
      <c r="I81" s="280"/>
      <c r="J81" s="280"/>
      <c r="K81" s="280"/>
      <c r="L81" s="280"/>
      <c r="M81" s="280"/>
      <c r="N81" s="280"/>
      <c r="O81" s="280"/>
      <c r="P81" s="280"/>
      <c r="Q81" s="280"/>
      <c r="R81" s="280"/>
      <c r="S81" s="280"/>
      <c r="T81" s="280"/>
      <c r="U81" s="280"/>
      <c r="V81" s="280"/>
      <c r="W81" s="280"/>
      <c r="X81" s="280"/>
      <c r="Y81" s="280"/>
      <c r="Z81" s="280"/>
      <c r="AA81" s="280"/>
      <c r="AB81" s="280"/>
      <c r="AC81" s="280"/>
      <c r="AD81" s="280"/>
      <c r="AE81" s="280"/>
      <c r="AF81" s="280"/>
      <c r="AG81" s="280"/>
      <c r="AH81" s="280"/>
      <c r="AI81" s="280"/>
      <c r="AJ81" s="280"/>
      <c r="AK81" s="280"/>
      <c r="AL81" s="280"/>
      <c r="AM81" s="280"/>
      <c r="AN81" s="280"/>
    </row>
    <row r="82" spans="1:40" ht="15.75" customHeight="1" x14ac:dyDescent="0.25">
      <c r="A82" s="280"/>
      <c r="B82" s="280"/>
      <c r="C82" s="280"/>
      <c r="D82" s="280"/>
      <c r="E82" s="280"/>
      <c r="F82" s="280"/>
      <c r="G82" s="280"/>
      <c r="H82" s="280"/>
      <c r="I82" s="280"/>
      <c r="J82" s="280"/>
      <c r="K82" s="280"/>
      <c r="L82" s="280"/>
      <c r="M82" s="280"/>
      <c r="N82" s="280"/>
      <c r="O82" s="280"/>
      <c r="P82" s="280"/>
      <c r="Q82" s="280"/>
      <c r="R82" s="280"/>
      <c r="S82" s="280"/>
      <c r="T82" s="280"/>
      <c r="U82" s="280"/>
      <c r="V82" s="280"/>
      <c r="W82" s="280"/>
      <c r="X82" s="280"/>
      <c r="Y82" s="280"/>
      <c r="Z82" s="280"/>
      <c r="AA82" s="280"/>
      <c r="AB82" s="280"/>
      <c r="AC82" s="280"/>
      <c r="AD82" s="280"/>
      <c r="AE82" s="280"/>
      <c r="AF82" s="280"/>
      <c r="AG82" s="280"/>
      <c r="AH82" s="280"/>
      <c r="AI82" s="280"/>
      <c r="AJ82" s="280"/>
      <c r="AK82" s="280"/>
      <c r="AL82" s="280"/>
      <c r="AM82" s="280"/>
      <c r="AN82" s="280"/>
    </row>
    <row r="83" spans="1:40" ht="15.75" customHeight="1" x14ac:dyDescent="0.25">
      <c r="A83" s="280"/>
      <c r="B83" s="280"/>
      <c r="C83" s="280"/>
      <c r="D83" s="280"/>
      <c r="E83" s="280"/>
      <c r="F83" s="280"/>
      <c r="G83" s="280"/>
      <c r="H83" s="280"/>
      <c r="I83" s="280"/>
      <c r="J83" s="280"/>
      <c r="K83" s="280"/>
      <c r="L83" s="280"/>
      <c r="M83" s="280"/>
      <c r="N83" s="280"/>
      <c r="O83" s="280"/>
      <c r="P83" s="280"/>
      <c r="Q83" s="280"/>
      <c r="R83" s="280"/>
      <c r="S83" s="280"/>
      <c r="T83" s="280"/>
      <c r="U83" s="280"/>
      <c r="V83" s="280"/>
      <c r="W83" s="280"/>
      <c r="X83" s="280"/>
      <c r="Y83" s="280"/>
      <c r="Z83" s="280"/>
      <c r="AA83" s="280"/>
      <c r="AB83" s="280"/>
      <c r="AC83" s="280"/>
      <c r="AD83" s="280"/>
      <c r="AE83" s="280"/>
      <c r="AF83" s="280"/>
      <c r="AG83" s="280"/>
      <c r="AH83" s="280"/>
      <c r="AI83" s="280"/>
      <c r="AJ83" s="280"/>
      <c r="AK83" s="280"/>
      <c r="AL83" s="280"/>
      <c r="AM83" s="280"/>
      <c r="AN83" s="280"/>
    </row>
    <row r="84" spans="1:40" ht="15.75" customHeight="1" x14ac:dyDescent="0.25">
      <c r="A84" s="280"/>
      <c r="B84" s="280"/>
      <c r="C84" s="280"/>
      <c r="D84" s="280"/>
      <c r="E84" s="280"/>
      <c r="F84" s="280"/>
      <c r="G84" s="280"/>
      <c r="H84" s="280"/>
      <c r="I84" s="280"/>
      <c r="J84" s="280"/>
      <c r="K84" s="280">
        <v>910</v>
      </c>
      <c r="L84" s="280">
        <v>826</v>
      </c>
      <c r="M84" s="280"/>
      <c r="N84" s="280"/>
      <c r="O84" s="280"/>
      <c r="P84" s="280"/>
      <c r="Q84" s="280"/>
      <c r="R84" s="280"/>
      <c r="S84" s="280"/>
      <c r="T84" s="280"/>
      <c r="U84" s="280"/>
      <c r="V84" s="280"/>
      <c r="W84" s="280"/>
      <c r="X84" s="280"/>
      <c r="Y84" s="280"/>
      <c r="Z84" s="280"/>
      <c r="AA84" s="280"/>
      <c r="AB84" s="280"/>
      <c r="AC84" s="280"/>
      <c r="AD84" s="280"/>
      <c r="AE84" s="280"/>
      <c r="AF84" s="280"/>
      <c r="AG84" s="280"/>
      <c r="AH84" s="280"/>
      <c r="AI84" s="280"/>
      <c r="AJ84" s="280"/>
      <c r="AK84" s="280"/>
      <c r="AL84" s="280"/>
      <c r="AM84" s="280"/>
      <c r="AN84" s="280"/>
    </row>
    <row r="85" spans="1:40" ht="15.75" customHeight="1" x14ac:dyDescent="0.25"/>
    <row r="86" spans="1:40" ht="15.75" customHeight="1" x14ac:dyDescent="0.3">
      <c r="J86" s="347"/>
    </row>
    <row r="87" spans="1:40" ht="15.75" customHeight="1" x14ac:dyDescent="0.25">
      <c r="L87" s="280">
        <v>90.769230769230774</v>
      </c>
      <c r="M87" s="380">
        <v>0.99</v>
      </c>
    </row>
    <row r="88" spans="1:40" ht="15.75" customHeight="1" x14ac:dyDescent="0.25"/>
    <row r="89" spans="1:40" ht="15.75" customHeight="1" x14ac:dyDescent="0.25"/>
    <row r="90" spans="1:40" ht="15.75" customHeight="1" x14ac:dyDescent="0.25"/>
    <row r="91" spans="1:40" ht="15.75" customHeight="1" x14ac:dyDescent="0.25"/>
    <row r="92" spans="1:40" ht="15.75" customHeight="1" x14ac:dyDescent="0.25"/>
    <row r="93" spans="1:40" ht="15.75" customHeight="1" x14ac:dyDescent="0.25"/>
    <row r="94" spans="1:40" ht="15.75" customHeight="1" x14ac:dyDescent="0.25"/>
    <row r="95" spans="1:40" ht="15.75" customHeight="1" x14ac:dyDescent="0.25"/>
    <row r="96" spans="1:40" ht="15.75" customHeight="1" x14ac:dyDescent="0.25"/>
    <row r="97" s="270" customFormat="1" ht="15.75" customHeight="1" x14ac:dyDescent="0.25"/>
    <row r="98" s="270" customFormat="1" ht="15.75" customHeight="1" x14ac:dyDescent="0.25"/>
    <row r="99" s="270" customFormat="1" ht="15.75" customHeight="1" x14ac:dyDescent="0.25"/>
    <row r="100" s="270" customFormat="1" ht="15.75" customHeight="1" x14ac:dyDescent="0.25"/>
    <row r="101" s="270" customFormat="1" ht="15.75" customHeight="1" x14ac:dyDescent="0.25"/>
    <row r="102" s="270" customFormat="1" ht="15.75" customHeight="1" x14ac:dyDescent="0.25"/>
    <row r="103" s="270" customFormat="1" ht="15.75" customHeight="1" x14ac:dyDescent="0.25"/>
    <row r="104" s="270" customFormat="1" ht="15.75" customHeight="1" x14ac:dyDescent="0.25"/>
    <row r="105" s="270" customFormat="1" ht="15.75" customHeight="1" x14ac:dyDescent="0.25"/>
    <row r="106" s="270" customFormat="1" ht="15.75" customHeight="1" x14ac:dyDescent="0.25"/>
    <row r="107" s="270" customFormat="1" ht="15.75" customHeight="1" x14ac:dyDescent="0.25"/>
    <row r="108" s="270" customFormat="1" ht="15.75" customHeight="1" x14ac:dyDescent="0.25"/>
    <row r="109" s="270" customFormat="1" ht="15.75" customHeight="1" x14ac:dyDescent="0.25"/>
    <row r="110" s="270" customFormat="1" ht="15.75" customHeight="1" x14ac:dyDescent="0.25"/>
    <row r="111" s="270" customFormat="1" ht="15.75" customHeight="1" x14ac:dyDescent="0.25"/>
    <row r="112" s="270" customFormat="1" ht="15.75" customHeight="1" x14ac:dyDescent="0.25"/>
    <row r="113" s="270" customFormat="1" ht="15.75" customHeight="1" x14ac:dyDescent="0.25"/>
    <row r="114" s="270" customFormat="1" ht="15.75" customHeight="1" x14ac:dyDescent="0.25"/>
    <row r="115" s="270" customFormat="1" ht="15.75" customHeight="1" x14ac:dyDescent="0.25"/>
    <row r="116" s="270" customFormat="1" ht="15.75" customHeight="1" x14ac:dyDescent="0.25"/>
    <row r="117" s="270" customFormat="1" ht="15.75" customHeight="1" x14ac:dyDescent="0.25"/>
    <row r="118" s="270" customFormat="1" ht="15.75" customHeight="1" x14ac:dyDescent="0.25"/>
    <row r="119" s="270" customFormat="1" ht="15.75" customHeight="1" x14ac:dyDescent="0.25"/>
    <row r="120" s="270" customFormat="1" ht="15.75" customHeight="1" x14ac:dyDescent="0.25"/>
    <row r="121" s="270" customFormat="1" ht="15.75" customHeight="1" x14ac:dyDescent="0.25"/>
    <row r="122" s="270" customFormat="1" ht="15.75" customHeight="1" x14ac:dyDescent="0.25"/>
    <row r="123" s="270" customFormat="1" ht="15.75" customHeight="1" x14ac:dyDescent="0.25"/>
    <row r="124" s="270" customFormat="1" ht="15.75" customHeight="1" x14ac:dyDescent="0.25"/>
    <row r="125" s="270" customFormat="1" ht="15.75" customHeight="1" x14ac:dyDescent="0.25"/>
    <row r="126" s="270" customFormat="1" ht="15.75" customHeight="1" x14ac:dyDescent="0.25"/>
    <row r="127" s="270" customFormat="1" ht="15.75" customHeight="1" x14ac:dyDescent="0.25"/>
    <row r="128" s="270" customFormat="1" ht="15.75" customHeight="1" x14ac:dyDescent="0.25"/>
    <row r="129" s="270" customFormat="1" ht="15.75" customHeight="1" x14ac:dyDescent="0.25"/>
    <row r="130" s="270" customFormat="1" ht="15.75" customHeight="1" x14ac:dyDescent="0.25"/>
    <row r="131" s="270" customFormat="1" ht="15.75" customHeight="1" x14ac:dyDescent="0.25"/>
    <row r="132" s="270" customFormat="1" ht="15.75" customHeight="1" x14ac:dyDescent="0.25"/>
    <row r="133" s="270" customFormat="1" ht="15.75" customHeight="1" x14ac:dyDescent="0.25"/>
    <row r="134" s="270" customFormat="1" ht="15.75" customHeight="1" x14ac:dyDescent="0.25"/>
    <row r="135" s="270" customFormat="1" ht="15.75" customHeight="1" x14ac:dyDescent="0.25"/>
    <row r="136" s="270" customFormat="1" ht="15.75" customHeight="1" x14ac:dyDescent="0.25"/>
    <row r="137" s="270" customFormat="1" ht="15.75" customHeight="1" x14ac:dyDescent="0.25"/>
    <row r="138" s="270" customFormat="1" ht="15.75" customHeight="1" x14ac:dyDescent="0.25"/>
    <row r="139" s="270" customFormat="1" ht="15.75" customHeight="1" x14ac:dyDescent="0.25"/>
    <row r="140" s="270" customFormat="1" ht="15.75" customHeight="1" x14ac:dyDescent="0.25"/>
    <row r="141" s="270" customFormat="1" ht="15.75" customHeight="1" x14ac:dyDescent="0.25"/>
    <row r="142" s="270" customFormat="1" ht="15.75" customHeight="1" x14ac:dyDescent="0.25"/>
    <row r="143" s="270" customFormat="1" ht="15.75" customHeight="1" x14ac:dyDescent="0.25"/>
    <row r="144" s="270" customFormat="1" ht="15.75" customHeight="1" x14ac:dyDescent="0.25"/>
    <row r="145" s="270" customFormat="1" ht="15.75" customHeight="1" x14ac:dyDescent="0.25"/>
    <row r="146" s="270" customFormat="1" ht="15.75" customHeight="1" x14ac:dyDescent="0.25"/>
    <row r="147" s="270" customFormat="1" ht="15.75" customHeight="1" x14ac:dyDescent="0.25"/>
    <row r="148" s="270" customFormat="1" ht="15.75" customHeight="1" x14ac:dyDescent="0.25"/>
    <row r="149" s="270" customFormat="1" ht="15.75" customHeight="1" x14ac:dyDescent="0.25"/>
    <row r="150" s="270" customFormat="1" ht="15.75" customHeight="1" x14ac:dyDescent="0.25"/>
    <row r="151" s="270" customFormat="1" ht="15.75" customHeight="1" x14ac:dyDescent="0.25"/>
    <row r="152" s="270" customFormat="1" ht="15.75" customHeight="1" x14ac:dyDescent="0.25"/>
    <row r="153" s="270" customFormat="1" ht="15.75" customHeight="1" x14ac:dyDescent="0.25"/>
    <row r="154" s="270" customFormat="1" ht="15.75" customHeight="1" x14ac:dyDescent="0.25"/>
    <row r="155" s="270" customFormat="1" ht="15.75" customHeight="1" x14ac:dyDescent="0.25"/>
    <row r="156" s="270" customFormat="1" ht="15.75" customHeight="1" x14ac:dyDescent="0.25"/>
    <row r="157" s="270" customFormat="1" ht="15.75" customHeight="1" x14ac:dyDescent="0.25"/>
    <row r="158" s="270" customFormat="1" ht="15.75" customHeight="1" x14ac:dyDescent="0.25"/>
    <row r="159" s="270" customFormat="1" ht="15.75" customHeight="1" x14ac:dyDescent="0.25"/>
    <row r="160" s="270" customFormat="1" ht="15.75" customHeight="1" x14ac:dyDescent="0.25"/>
    <row r="161" s="270" customFormat="1" ht="15.75" customHeight="1" x14ac:dyDescent="0.25"/>
    <row r="162" s="270" customFormat="1" ht="15.75" customHeight="1" x14ac:dyDescent="0.25"/>
    <row r="163" s="270" customFormat="1" ht="15.75" customHeight="1" x14ac:dyDescent="0.25"/>
    <row r="164" s="270" customFormat="1" ht="15.75" customHeight="1" x14ac:dyDescent="0.25"/>
    <row r="165" s="270" customFormat="1" ht="15.75" customHeight="1" x14ac:dyDescent="0.25"/>
    <row r="166" s="270" customFormat="1" ht="15.75" customHeight="1" x14ac:dyDescent="0.25"/>
    <row r="167" s="270" customFormat="1" ht="15.75" customHeight="1" x14ac:dyDescent="0.25"/>
    <row r="168" s="270" customFormat="1" ht="15.75" customHeight="1" x14ac:dyDescent="0.25"/>
    <row r="169" s="270" customFormat="1" ht="15.75" customHeight="1" x14ac:dyDescent="0.25"/>
    <row r="170" s="270" customFormat="1" ht="15.75" customHeight="1" x14ac:dyDescent="0.25"/>
    <row r="171" s="270" customFormat="1" ht="15.75" customHeight="1" x14ac:dyDescent="0.25"/>
    <row r="172" s="270" customFormat="1" ht="15.75" customHeight="1" x14ac:dyDescent="0.25"/>
    <row r="173" s="270" customFormat="1" ht="15.75" customHeight="1" x14ac:dyDescent="0.25"/>
    <row r="174" s="270" customFormat="1" ht="15.75" customHeight="1" x14ac:dyDescent="0.25"/>
    <row r="175" s="270" customFormat="1" ht="15.75" customHeight="1" x14ac:dyDescent="0.25"/>
    <row r="176" s="270" customFormat="1" ht="15.75" customHeight="1" x14ac:dyDescent="0.25"/>
    <row r="177" s="270" customFormat="1" ht="15.75" customHeight="1" x14ac:dyDescent="0.25"/>
    <row r="178" s="270" customFormat="1" ht="15.75" customHeight="1" x14ac:dyDescent="0.25"/>
    <row r="179" s="270" customFormat="1" ht="15.75" customHeight="1" x14ac:dyDescent="0.25"/>
    <row r="180" s="270" customFormat="1" ht="15.75" customHeight="1" x14ac:dyDescent="0.25"/>
    <row r="181" s="270" customFormat="1" ht="15.75" customHeight="1" x14ac:dyDescent="0.25"/>
    <row r="182" s="270" customFormat="1" ht="15.75" customHeight="1" x14ac:dyDescent="0.25"/>
    <row r="183" s="270" customFormat="1" ht="15.75" customHeight="1" x14ac:dyDescent="0.25"/>
    <row r="184" s="270" customFormat="1" ht="15.75" customHeight="1" x14ac:dyDescent="0.25"/>
    <row r="185" s="270" customFormat="1" ht="15.75" customHeight="1" x14ac:dyDescent="0.25"/>
    <row r="186" s="270" customFormat="1" ht="15.75" customHeight="1" x14ac:dyDescent="0.25"/>
    <row r="187" s="270" customFormat="1" ht="15.75" customHeight="1" x14ac:dyDescent="0.25"/>
    <row r="188" s="270" customFormat="1" ht="15.75" customHeight="1" x14ac:dyDescent="0.25"/>
    <row r="189" s="270" customFormat="1" ht="15.75" customHeight="1" x14ac:dyDescent="0.25"/>
    <row r="190" s="270" customFormat="1" ht="15.75" customHeight="1" x14ac:dyDescent="0.25"/>
    <row r="191" s="270" customFormat="1" ht="15.75" customHeight="1" x14ac:dyDescent="0.25"/>
    <row r="192" s="270" customFormat="1" ht="15.75" customHeight="1" x14ac:dyDescent="0.25"/>
    <row r="193" s="270" customFormat="1" ht="15.75" customHeight="1" x14ac:dyDescent="0.25"/>
    <row r="194" s="270" customFormat="1" ht="15.75" customHeight="1" x14ac:dyDescent="0.25"/>
    <row r="195" s="270" customFormat="1" ht="15.75" customHeight="1" x14ac:dyDescent="0.25"/>
    <row r="196" s="270" customFormat="1" ht="15.75" customHeight="1" x14ac:dyDescent="0.25"/>
    <row r="197" s="270" customFormat="1" ht="15.75" customHeight="1" x14ac:dyDescent="0.25"/>
    <row r="198" s="270" customFormat="1" ht="15.75" customHeight="1" x14ac:dyDescent="0.25"/>
    <row r="199" s="270" customFormat="1" ht="15.75" customHeight="1" x14ac:dyDescent="0.25"/>
    <row r="200" s="270" customFormat="1" ht="15.75" customHeight="1" x14ac:dyDescent="0.25"/>
    <row r="201" s="270" customFormat="1" ht="15.75" customHeight="1" x14ac:dyDescent="0.25"/>
    <row r="202" s="270" customFormat="1" ht="15.75" customHeight="1" x14ac:dyDescent="0.25"/>
    <row r="203" s="270" customFormat="1" ht="15.75" customHeight="1" x14ac:dyDescent="0.25"/>
    <row r="204" s="270" customFormat="1" ht="15.75" customHeight="1" x14ac:dyDescent="0.25"/>
    <row r="205" s="270" customFormat="1" ht="15.75" customHeight="1" x14ac:dyDescent="0.25"/>
    <row r="206" s="270" customFormat="1" ht="15.75" customHeight="1" x14ac:dyDescent="0.25"/>
    <row r="207" s="270" customFormat="1" ht="15.75" customHeight="1" x14ac:dyDescent="0.25"/>
    <row r="208" s="270" customFormat="1" ht="15.75" customHeight="1" x14ac:dyDescent="0.25"/>
    <row r="209" s="270" customFormat="1" ht="15.75" customHeight="1" x14ac:dyDescent="0.25"/>
    <row r="210" s="270" customFormat="1" ht="15.75" customHeight="1" x14ac:dyDescent="0.25"/>
    <row r="211" s="270" customFormat="1" ht="15.75" customHeight="1" x14ac:dyDescent="0.25"/>
    <row r="212" s="270" customFormat="1" ht="15.75" customHeight="1" x14ac:dyDescent="0.25"/>
    <row r="213" s="270" customFormat="1" ht="15.75" customHeight="1" x14ac:dyDescent="0.25"/>
    <row r="214" s="270" customFormat="1" ht="15.75" customHeight="1" x14ac:dyDescent="0.25"/>
    <row r="215" s="270" customFormat="1" ht="15.75" customHeight="1" x14ac:dyDescent="0.25"/>
    <row r="216" s="270" customFormat="1" ht="15.75" customHeight="1" x14ac:dyDescent="0.25"/>
    <row r="217" s="270" customFormat="1" ht="15.75" customHeight="1" x14ac:dyDescent="0.25"/>
    <row r="218" s="270" customFormat="1" ht="15.75" customHeight="1" x14ac:dyDescent="0.25"/>
    <row r="219" s="270" customFormat="1" ht="15.75" customHeight="1" x14ac:dyDescent="0.25"/>
    <row r="220" s="270" customFormat="1" ht="15.75" customHeight="1" x14ac:dyDescent="0.25"/>
    <row r="221" s="270" customFormat="1" ht="15.75" customHeight="1" x14ac:dyDescent="0.25"/>
    <row r="222" s="270" customFormat="1" ht="15.75" customHeight="1" x14ac:dyDescent="0.25"/>
    <row r="223" s="270" customFormat="1" ht="15.75" customHeight="1" x14ac:dyDescent="0.25"/>
    <row r="224" s="270" customFormat="1" ht="15.75" customHeight="1" x14ac:dyDescent="0.25"/>
    <row r="225" s="270" customFormat="1" ht="15.75" customHeight="1" x14ac:dyDescent="0.25"/>
    <row r="226" s="270" customFormat="1" ht="15.75" customHeight="1" x14ac:dyDescent="0.25"/>
    <row r="227" s="270" customFormat="1" ht="15.75" customHeight="1" x14ac:dyDescent="0.25"/>
    <row r="228" s="270" customFormat="1" ht="15.75" customHeight="1" x14ac:dyDescent="0.25"/>
    <row r="229" s="270" customFormat="1" ht="15.75" customHeight="1" x14ac:dyDescent="0.25"/>
    <row r="230" s="270" customFormat="1" ht="15.75" customHeight="1" x14ac:dyDescent="0.25"/>
    <row r="231" s="270" customFormat="1" ht="15.75" customHeight="1" x14ac:dyDescent="0.25"/>
    <row r="232" s="270" customFormat="1" ht="15.75" customHeight="1" x14ac:dyDescent="0.25"/>
    <row r="233" s="270" customFormat="1" ht="15.75" customHeight="1" x14ac:dyDescent="0.25"/>
    <row r="234" s="270" customFormat="1" ht="15.75" customHeight="1" x14ac:dyDescent="0.25"/>
    <row r="235" s="270" customFormat="1" ht="15.75" customHeight="1" x14ac:dyDescent="0.25"/>
    <row r="236" s="270" customFormat="1" ht="15.75" customHeight="1" x14ac:dyDescent="0.25"/>
    <row r="237" s="270" customFormat="1" ht="15.75" customHeight="1" x14ac:dyDescent="0.25"/>
    <row r="238" s="270" customFormat="1" ht="15.75" customHeight="1" x14ac:dyDescent="0.25"/>
    <row r="239" s="270" customFormat="1" ht="15.75" customHeight="1" x14ac:dyDescent="0.25"/>
    <row r="240" s="270" customFormat="1" ht="15.75" customHeight="1" x14ac:dyDescent="0.25"/>
    <row r="241" s="270" customFormat="1" ht="15.75" customHeight="1" x14ac:dyDescent="0.25"/>
    <row r="242" s="270" customFormat="1" ht="15.75" customHeight="1" x14ac:dyDescent="0.25"/>
    <row r="243" s="270" customFormat="1" ht="15.75" customHeight="1" x14ac:dyDescent="0.25"/>
    <row r="244" s="270" customFormat="1" ht="15.75" customHeight="1" x14ac:dyDescent="0.25"/>
    <row r="245" s="270" customFormat="1" ht="15.75" customHeight="1" x14ac:dyDescent="0.25"/>
    <row r="246" s="270" customFormat="1" ht="15.75" customHeight="1" x14ac:dyDescent="0.25"/>
    <row r="247" s="270" customFormat="1" ht="15.75" customHeight="1" x14ac:dyDescent="0.25"/>
    <row r="248" s="270" customFormat="1" ht="15.75" customHeight="1" x14ac:dyDescent="0.25"/>
    <row r="249" s="270" customFormat="1" ht="15.75" customHeight="1" x14ac:dyDescent="0.25"/>
    <row r="250" s="270" customFormat="1" ht="15.75" customHeight="1" x14ac:dyDescent="0.25"/>
    <row r="251" s="270" customFormat="1" ht="15.75" customHeight="1" x14ac:dyDescent="0.25"/>
    <row r="252" s="270" customFormat="1" ht="15.75" customHeight="1" x14ac:dyDescent="0.25"/>
    <row r="253" s="270" customFormat="1" ht="15.75" customHeight="1" x14ac:dyDescent="0.25"/>
    <row r="254" s="270" customFormat="1" ht="15.75" customHeight="1" x14ac:dyDescent="0.25"/>
    <row r="255" s="270" customFormat="1" ht="15.75" customHeight="1" x14ac:dyDescent="0.25"/>
    <row r="256" s="270" customFormat="1" ht="15.75" customHeight="1" x14ac:dyDescent="0.25"/>
    <row r="257" s="270" customFormat="1" ht="15.75" customHeight="1" x14ac:dyDescent="0.25"/>
    <row r="258" s="270" customFormat="1" ht="15.75" customHeight="1" x14ac:dyDescent="0.25"/>
    <row r="259" s="270" customFormat="1" ht="15.75" customHeight="1" x14ac:dyDescent="0.25"/>
    <row r="260" s="270" customFormat="1" ht="15.75" customHeight="1" x14ac:dyDescent="0.25"/>
    <row r="261" s="270" customFormat="1" ht="15.75" customHeight="1" x14ac:dyDescent="0.25"/>
    <row r="262" s="270" customFormat="1" ht="15.75" customHeight="1" x14ac:dyDescent="0.25"/>
    <row r="263" s="270" customFormat="1" ht="15.75" customHeight="1" x14ac:dyDescent="0.25"/>
    <row r="264" s="270" customFormat="1" ht="15.75" customHeight="1" x14ac:dyDescent="0.25"/>
    <row r="265" s="270" customFormat="1" ht="15.75" customHeight="1" x14ac:dyDescent="0.25"/>
    <row r="266" s="270" customFormat="1" ht="15.75" customHeight="1" x14ac:dyDescent="0.25"/>
    <row r="267" s="270" customFormat="1" ht="15.75" customHeight="1" x14ac:dyDescent="0.25"/>
    <row r="268" s="270" customFormat="1" ht="15.75" customHeight="1" x14ac:dyDescent="0.25"/>
    <row r="269" s="270" customFormat="1" ht="15.75" customHeight="1" x14ac:dyDescent="0.25"/>
    <row r="270" s="270" customFormat="1" ht="15.75" customHeight="1" x14ac:dyDescent="0.25"/>
    <row r="271" s="270" customFormat="1" ht="15.75" customHeight="1" x14ac:dyDescent="0.25"/>
    <row r="272" s="270" customFormat="1" ht="15.75" customHeight="1" x14ac:dyDescent="0.25"/>
    <row r="273" s="270" customFormat="1" ht="15.75" customHeight="1" x14ac:dyDescent="0.25"/>
    <row r="274" s="270" customFormat="1" ht="15.75" customHeight="1" x14ac:dyDescent="0.25"/>
    <row r="275" s="270" customFormat="1" ht="15.75" customHeight="1" x14ac:dyDescent="0.25"/>
    <row r="276" s="270" customFormat="1" ht="15.75" customHeight="1" x14ac:dyDescent="0.25"/>
    <row r="277" s="270" customFormat="1" ht="15.75" customHeight="1" x14ac:dyDescent="0.25"/>
    <row r="278" s="270" customFormat="1" ht="15.75" customHeight="1" x14ac:dyDescent="0.25"/>
    <row r="279" s="270" customFormat="1" ht="15.75" customHeight="1" x14ac:dyDescent="0.25"/>
    <row r="280" s="270" customFormat="1" ht="15.75" customHeight="1" x14ac:dyDescent="0.25"/>
    <row r="281" s="270" customFormat="1" ht="15.75" customHeight="1" x14ac:dyDescent="0.25"/>
    <row r="282" s="270" customFormat="1" ht="15.75" customHeight="1" x14ac:dyDescent="0.25"/>
    <row r="283" s="270" customFormat="1" ht="15.75" customHeight="1" x14ac:dyDescent="0.25"/>
    <row r="284" s="270" customFormat="1" ht="15.75" customHeight="1" x14ac:dyDescent="0.25"/>
    <row r="285" s="270" customFormat="1" ht="15.75" customHeight="1" x14ac:dyDescent="0.25"/>
    <row r="286" s="270" customFormat="1" ht="15.75" customHeight="1" x14ac:dyDescent="0.25"/>
    <row r="287" s="270" customFormat="1" ht="15.75" customHeight="1" x14ac:dyDescent="0.25"/>
    <row r="288" s="270" customFormat="1" ht="15.75" customHeight="1" x14ac:dyDescent="0.25"/>
    <row r="289" s="270" customFormat="1" ht="15.75" customHeight="1" x14ac:dyDescent="0.25"/>
    <row r="290" s="270" customFormat="1" ht="15.75" customHeight="1" x14ac:dyDescent="0.25"/>
    <row r="291" s="270" customFormat="1" ht="15.75" customHeight="1" x14ac:dyDescent="0.25"/>
    <row r="292" s="270" customFormat="1" ht="15.75" customHeight="1" x14ac:dyDescent="0.25"/>
    <row r="293" s="270" customFormat="1" ht="15.75" customHeight="1" x14ac:dyDescent="0.25"/>
    <row r="294" s="270" customFormat="1" ht="15.75" customHeight="1" x14ac:dyDescent="0.25"/>
    <row r="295" s="270" customFormat="1" ht="15.75" customHeight="1" x14ac:dyDescent="0.25"/>
    <row r="296" s="270" customFormat="1" ht="15.75" customHeight="1" x14ac:dyDescent="0.25"/>
    <row r="297" s="270" customFormat="1" ht="15.75" customHeight="1" x14ac:dyDescent="0.25"/>
    <row r="298" s="270" customFormat="1" ht="15.75" customHeight="1" x14ac:dyDescent="0.25"/>
    <row r="299" s="270" customFormat="1" ht="15.75" customHeight="1" x14ac:dyDescent="0.25"/>
    <row r="300" s="270" customFormat="1" ht="15.75" customHeight="1" x14ac:dyDescent="0.25"/>
    <row r="301" s="270" customFormat="1" ht="15.75" customHeight="1" x14ac:dyDescent="0.25"/>
    <row r="302" s="270" customFormat="1" ht="15.75" customHeight="1" x14ac:dyDescent="0.25"/>
    <row r="303" s="270" customFormat="1" ht="15.75" customHeight="1" x14ac:dyDescent="0.25"/>
    <row r="304" s="270" customFormat="1" ht="15.75" customHeight="1" x14ac:dyDescent="0.25"/>
    <row r="305" s="270" customFormat="1" ht="15.75" customHeight="1" x14ac:dyDescent="0.25"/>
    <row r="306" s="270" customFormat="1" ht="15.75" customHeight="1" x14ac:dyDescent="0.25"/>
    <row r="307" s="270" customFormat="1" ht="15.75" customHeight="1" x14ac:dyDescent="0.25"/>
    <row r="308" s="270" customFormat="1" ht="15.75" customHeight="1" x14ac:dyDescent="0.25"/>
    <row r="309" s="270" customFormat="1" ht="15.75" customHeight="1" x14ac:dyDescent="0.25"/>
    <row r="310" s="270" customFormat="1" ht="15.75" customHeight="1" x14ac:dyDescent="0.25"/>
    <row r="311" s="270" customFormat="1" ht="15.75" customHeight="1" x14ac:dyDescent="0.25"/>
    <row r="312" s="270" customFormat="1" ht="15.75" customHeight="1" x14ac:dyDescent="0.25"/>
    <row r="313" s="270" customFormat="1" ht="15.75" customHeight="1" x14ac:dyDescent="0.25"/>
    <row r="314" s="270" customFormat="1" ht="15.75" customHeight="1" x14ac:dyDescent="0.25"/>
    <row r="315" s="270" customFormat="1" ht="15.75" customHeight="1" x14ac:dyDescent="0.25"/>
    <row r="316" s="270" customFormat="1" ht="15.75" customHeight="1" x14ac:dyDescent="0.25"/>
    <row r="317" s="270" customFormat="1" ht="15.75" customHeight="1" x14ac:dyDescent="0.25"/>
    <row r="318" s="270" customFormat="1" ht="15.75" customHeight="1" x14ac:dyDescent="0.25"/>
    <row r="319" s="270" customFormat="1" ht="15.75" customHeight="1" x14ac:dyDescent="0.25"/>
    <row r="320" s="270" customFormat="1" ht="15.75" customHeight="1" x14ac:dyDescent="0.25"/>
    <row r="321" s="270" customFormat="1" ht="15.75" customHeight="1" x14ac:dyDescent="0.25"/>
    <row r="322" s="270" customFormat="1" ht="15.75" customHeight="1" x14ac:dyDescent="0.25"/>
    <row r="323" s="270" customFormat="1" ht="15.75" customHeight="1" x14ac:dyDescent="0.25"/>
    <row r="324" s="270" customFormat="1" ht="15.75" customHeight="1" x14ac:dyDescent="0.25"/>
    <row r="325" s="270" customFormat="1" ht="15.75" customHeight="1" x14ac:dyDescent="0.25"/>
    <row r="326" s="270" customFormat="1" ht="15.75" customHeight="1" x14ac:dyDescent="0.25"/>
    <row r="327" s="270" customFormat="1" ht="15.75" customHeight="1" x14ac:dyDescent="0.25"/>
    <row r="328" s="270" customFormat="1" ht="15.75" customHeight="1" x14ac:dyDescent="0.25"/>
    <row r="329" s="270" customFormat="1" ht="15.75" customHeight="1" x14ac:dyDescent="0.25"/>
    <row r="330" s="270" customFormat="1" ht="15.75" customHeight="1" x14ac:dyDescent="0.25"/>
    <row r="331" s="270" customFormat="1" ht="15.75" customHeight="1" x14ac:dyDescent="0.25"/>
    <row r="332" s="270" customFormat="1" ht="15.75" customHeight="1" x14ac:dyDescent="0.25"/>
    <row r="333" s="270" customFormat="1" ht="15.75" customHeight="1" x14ac:dyDescent="0.25"/>
    <row r="334" s="270" customFormat="1" ht="15.75" customHeight="1" x14ac:dyDescent="0.25"/>
    <row r="335" s="270" customFormat="1" ht="15.75" customHeight="1" x14ac:dyDescent="0.25"/>
    <row r="336" s="270" customFormat="1" ht="15.75" customHeight="1" x14ac:dyDescent="0.25"/>
    <row r="337" s="270" customFormat="1" ht="15.75" customHeight="1" x14ac:dyDescent="0.25"/>
    <row r="338" s="270" customFormat="1" ht="15.75" customHeight="1" x14ac:dyDescent="0.25"/>
    <row r="339" s="270" customFormat="1" ht="15.75" customHeight="1" x14ac:dyDescent="0.25"/>
    <row r="340" s="270" customFormat="1" ht="15.75" customHeight="1" x14ac:dyDescent="0.25"/>
    <row r="341" s="270" customFormat="1" ht="15.75" customHeight="1" x14ac:dyDescent="0.25"/>
    <row r="342" s="270" customFormat="1" ht="15.75" customHeight="1" x14ac:dyDescent="0.25"/>
    <row r="343" s="270" customFormat="1" ht="15.75" customHeight="1" x14ac:dyDescent="0.25"/>
    <row r="344" s="270" customFormat="1" ht="15.75" customHeight="1" x14ac:dyDescent="0.25"/>
    <row r="345" s="270" customFormat="1" ht="15.75" customHeight="1" x14ac:dyDescent="0.25"/>
    <row r="346" s="270" customFormat="1" ht="15.75" customHeight="1" x14ac:dyDescent="0.25"/>
    <row r="347" s="270" customFormat="1" ht="15.75" customHeight="1" x14ac:dyDescent="0.25"/>
    <row r="348" s="270" customFormat="1" ht="15.75" customHeight="1" x14ac:dyDescent="0.25"/>
    <row r="349" s="270" customFormat="1" ht="15.75" customHeight="1" x14ac:dyDescent="0.25"/>
    <row r="350" s="270" customFormat="1" ht="15.75" customHeight="1" x14ac:dyDescent="0.25"/>
    <row r="351" s="270" customFormat="1" ht="15.75" customHeight="1" x14ac:dyDescent="0.25"/>
    <row r="352" s="270" customFormat="1" ht="15.75" customHeight="1" x14ac:dyDescent="0.25"/>
    <row r="353" s="270" customFormat="1" ht="15.75" customHeight="1" x14ac:dyDescent="0.25"/>
    <row r="354" s="270" customFormat="1" ht="15.75" customHeight="1" x14ac:dyDescent="0.25"/>
    <row r="355" s="270" customFormat="1" ht="15.75" customHeight="1" x14ac:dyDescent="0.25"/>
    <row r="356" s="270" customFormat="1" ht="15.75" customHeight="1" x14ac:dyDescent="0.25"/>
    <row r="357" s="270" customFormat="1" ht="15.75" customHeight="1" x14ac:dyDescent="0.25"/>
    <row r="358" s="270" customFormat="1" ht="15.75" customHeight="1" x14ac:dyDescent="0.25"/>
    <row r="359" s="270" customFormat="1" ht="15.75" customHeight="1" x14ac:dyDescent="0.25"/>
    <row r="360" s="270" customFormat="1" ht="15.75" customHeight="1" x14ac:dyDescent="0.25"/>
    <row r="361" s="270" customFormat="1" ht="15.75" customHeight="1" x14ac:dyDescent="0.25"/>
    <row r="362" s="270" customFormat="1" ht="15.75" customHeight="1" x14ac:dyDescent="0.25"/>
    <row r="363" s="270" customFormat="1" ht="15.75" customHeight="1" x14ac:dyDescent="0.25"/>
    <row r="364" s="270" customFormat="1" ht="15.75" customHeight="1" x14ac:dyDescent="0.25"/>
    <row r="365" s="270" customFormat="1" ht="15.75" customHeight="1" x14ac:dyDescent="0.25"/>
    <row r="366" s="270" customFormat="1" ht="15.75" customHeight="1" x14ac:dyDescent="0.25"/>
    <row r="367" s="270" customFormat="1" ht="15.75" customHeight="1" x14ac:dyDescent="0.25"/>
    <row r="368" s="270" customFormat="1" ht="15.75" customHeight="1" x14ac:dyDescent="0.25"/>
    <row r="369" s="270" customFormat="1" ht="15.75" customHeight="1" x14ac:dyDescent="0.25"/>
    <row r="370" s="270" customFormat="1" ht="15.75" customHeight="1" x14ac:dyDescent="0.25"/>
    <row r="371" s="270" customFormat="1" ht="15.75" customHeight="1" x14ac:dyDescent="0.25"/>
    <row r="372" s="270" customFormat="1" ht="15.75" customHeight="1" x14ac:dyDescent="0.25"/>
    <row r="373" s="270" customFormat="1" ht="15.75" customHeight="1" x14ac:dyDescent="0.25"/>
    <row r="374" s="270" customFormat="1" ht="15.75" customHeight="1" x14ac:dyDescent="0.25"/>
    <row r="375" s="270" customFormat="1" ht="15.75" customHeight="1" x14ac:dyDescent="0.25"/>
    <row r="376" s="270" customFormat="1" ht="15.75" customHeight="1" x14ac:dyDescent="0.25"/>
    <row r="377" s="270" customFormat="1" ht="15.75" customHeight="1" x14ac:dyDescent="0.25"/>
    <row r="378" s="270" customFormat="1" ht="15.75" customHeight="1" x14ac:dyDescent="0.25"/>
    <row r="379" s="270" customFormat="1" ht="15.75" customHeight="1" x14ac:dyDescent="0.25"/>
    <row r="380" s="270" customFormat="1" ht="15.75" customHeight="1" x14ac:dyDescent="0.25"/>
    <row r="381" s="270" customFormat="1" ht="15.75" customHeight="1" x14ac:dyDescent="0.25"/>
    <row r="382" s="270" customFormat="1" ht="15.75" customHeight="1" x14ac:dyDescent="0.25"/>
    <row r="383" s="270" customFormat="1" ht="15.75" customHeight="1" x14ac:dyDescent="0.25"/>
    <row r="384" s="270" customFormat="1" ht="15.75" customHeight="1" x14ac:dyDescent="0.25"/>
    <row r="385" s="270" customFormat="1" ht="15.75" customHeight="1" x14ac:dyDescent="0.25"/>
    <row r="386" s="270" customFormat="1" ht="15.75" customHeight="1" x14ac:dyDescent="0.25"/>
    <row r="387" s="270" customFormat="1" ht="15.75" customHeight="1" x14ac:dyDescent="0.25"/>
    <row r="388" s="270" customFormat="1" ht="15.75" customHeight="1" x14ac:dyDescent="0.25"/>
    <row r="389" s="270" customFormat="1" ht="15.75" customHeight="1" x14ac:dyDescent="0.25"/>
    <row r="390" s="270" customFormat="1" ht="15.75" customHeight="1" x14ac:dyDescent="0.25"/>
    <row r="391" s="270" customFormat="1" ht="15.75" customHeight="1" x14ac:dyDescent="0.25"/>
    <row r="392" s="270" customFormat="1" ht="15.75" customHeight="1" x14ac:dyDescent="0.25"/>
    <row r="393" s="270" customFormat="1" ht="15.75" customHeight="1" x14ac:dyDescent="0.25"/>
    <row r="394" s="270" customFormat="1" ht="15.75" customHeight="1" x14ac:dyDescent="0.25"/>
    <row r="395" s="270" customFormat="1" ht="15.75" customHeight="1" x14ac:dyDescent="0.25"/>
    <row r="396" s="270" customFormat="1" ht="15.75" customHeight="1" x14ac:dyDescent="0.25"/>
    <row r="397" s="270" customFormat="1" ht="15.75" customHeight="1" x14ac:dyDescent="0.25"/>
    <row r="398" s="270" customFormat="1" ht="15.75" customHeight="1" x14ac:dyDescent="0.25"/>
    <row r="399" s="270" customFormat="1" ht="15.75" customHeight="1" x14ac:dyDescent="0.25"/>
    <row r="400" s="270" customFormat="1" ht="15.75" customHeight="1" x14ac:dyDescent="0.25"/>
    <row r="401" s="270" customFormat="1" ht="15.75" customHeight="1" x14ac:dyDescent="0.25"/>
    <row r="402" s="270" customFormat="1" ht="15.75" customHeight="1" x14ac:dyDescent="0.25"/>
    <row r="403" s="270" customFormat="1" ht="15.75" customHeight="1" x14ac:dyDescent="0.25"/>
    <row r="404" s="270" customFormat="1" ht="15.75" customHeight="1" x14ac:dyDescent="0.25"/>
    <row r="405" s="270" customFormat="1" ht="15.75" customHeight="1" x14ac:dyDescent="0.25"/>
    <row r="406" s="270" customFormat="1" ht="15.75" customHeight="1" x14ac:dyDescent="0.25"/>
    <row r="407" s="270" customFormat="1" ht="15.75" customHeight="1" x14ac:dyDescent="0.25"/>
    <row r="408" s="270" customFormat="1" ht="15.75" customHeight="1" x14ac:dyDescent="0.25"/>
    <row r="409" s="270" customFormat="1" ht="15.75" customHeight="1" x14ac:dyDescent="0.25"/>
    <row r="410" s="270" customFormat="1" ht="15.75" customHeight="1" x14ac:dyDescent="0.25"/>
    <row r="411" s="270" customFormat="1" ht="15.75" customHeight="1" x14ac:dyDescent="0.25"/>
    <row r="412" s="270" customFormat="1" ht="15.75" customHeight="1" x14ac:dyDescent="0.25"/>
    <row r="413" s="270" customFormat="1" ht="15.75" customHeight="1" x14ac:dyDescent="0.25"/>
    <row r="414" s="270" customFormat="1" ht="15.75" customHeight="1" x14ac:dyDescent="0.25"/>
    <row r="415" s="270" customFormat="1" ht="15.75" customHeight="1" x14ac:dyDescent="0.25"/>
    <row r="416" s="270" customFormat="1" ht="15.75" customHeight="1" x14ac:dyDescent="0.25"/>
    <row r="417" s="270" customFormat="1" ht="15.75" customHeight="1" x14ac:dyDescent="0.25"/>
    <row r="418" s="270" customFormat="1" ht="15.75" customHeight="1" x14ac:dyDescent="0.25"/>
    <row r="419" s="270" customFormat="1" ht="15.75" customHeight="1" x14ac:dyDescent="0.25"/>
    <row r="420" s="270" customFormat="1" ht="15.75" customHeight="1" x14ac:dyDescent="0.25"/>
    <row r="421" s="270" customFormat="1" ht="15.75" customHeight="1" x14ac:dyDescent="0.25"/>
    <row r="422" s="270" customFormat="1" ht="15.75" customHeight="1" x14ac:dyDescent="0.25"/>
    <row r="423" s="270" customFormat="1" ht="15.75" customHeight="1" x14ac:dyDescent="0.25"/>
    <row r="424" s="270" customFormat="1" ht="15.75" customHeight="1" x14ac:dyDescent="0.25"/>
    <row r="425" s="270" customFormat="1" ht="15.75" customHeight="1" x14ac:dyDescent="0.25"/>
    <row r="426" s="270" customFormat="1" ht="15.75" customHeight="1" x14ac:dyDescent="0.25"/>
    <row r="427" s="270" customFormat="1" ht="15.75" customHeight="1" x14ac:dyDescent="0.25"/>
    <row r="428" s="270" customFormat="1" ht="15.75" customHeight="1" x14ac:dyDescent="0.25"/>
    <row r="429" s="270" customFormat="1" ht="15.75" customHeight="1" x14ac:dyDescent="0.25"/>
    <row r="430" s="270" customFormat="1" ht="15.75" customHeight="1" x14ac:dyDescent="0.25"/>
    <row r="431" s="270" customFormat="1" ht="15.75" customHeight="1" x14ac:dyDescent="0.25"/>
    <row r="432" s="270" customFormat="1" ht="15.75" customHeight="1" x14ac:dyDescent="0.25"/>
    <row r="433" s="270" customFormat="1" ht="15.75" customHeight="1" x14ac:dyDescent="0.25"/>
    <row r="434" s="270" customFormat="1" ht="15.75" customHeight="1" x14ac:dyDescent="0.25"/>
    <row r="435" s="270" customFormat="1" ht="15.75" customHeight="1" x14ac:dyDescent="0.25"/>
    <row r="436" s="270" customFormat="1" ht="15.75" customHeight="1" x14ac:dyDescent="0.25"/>
    <row r="437" s="270" customFormat="1" ht="15.75" customHeight="1" x14ac:dyDescent="0.25"/>
    <row r="438" s="270" customFormat="1" ht="15.75" customHeight="1" x14ac:dyDescent="0.25"/>
    <row r="439" s="270" customFormat="1" ht="15.75" customHeight="1" x14ac:dyDescent="0.25"/>
    <row r="440" s="270" customFormat="1" ht="15.75" customHeight="1" x14ac:dyDescent="0.25"/>
    <row r="441" s="270" customFormat="1" ht="15.75" customHeight="1" x14ac:dyDescent="0.25"/>
    <row r="442" s="270" customFormat="1" ht="15.75" customHeight="1" x14ac:dyDescent="0.25"/>
    <row r="443" s="270" customFormat="1" ht="15.75" customHeight="1" x14ac:dyDescent="0.25"/>
    <row r="444" s="270" customFormat="1" ht="15.75" customHeight="1" x14ac:dyDescent="0.25"/>
    <row r="445" s="270" customFormat="1" ht="15.75" customHeight="1" x14ac:dyDescent="0.25"/>
    <row r="446" s="270" customFormat="1" ht="15.75" customHeight="1" x14ac:dyDescent="0.25"/>
    <row r="447" s="270" customFormat="1" ht="15.75" customHeight="1" x14ac:dyDescent="0.25"/>
    <row r="448" s="270" customFormat="1" ht="15.75" customHeight="1" x14ac:dyDescent="0.25"/>
    <row r="449" s="270" customFormat="1" ht="15.75" customHeight="1" x14ac:dyDescent="0.25"/>
    <row r="450" s="270" customFormat="1" ht="15.75" customHeight="1" x14ac:dyDescent="0.25"/>
    <row r="451" s="270" customFormat="1" ht="15.75" customHeight="1" x14ac:dyDescent="0.25"/>
    <row r="452" s="270" customFormat="1" ht="15.75" customHeight="1" x14ac:dyDescent="0.25"/>
    <row r="453" s="270" customFormat="1" ht="15.75" customHeight="1" x14ac:dyDescent="0.25"/>
    <row r="454" s="270" customFormat="1" ht="15.75" customHeight="1" x14ac:dyDescent="0.25"/>
    <row r="455" s="270" customFormat="1" ht="15.75" customHeight="1" x14ac:dyDescent="0.25"/>
    <row r="456" s="270" customFormat="1" ht="15.75" customHeight="1" x14ac:dyDescent="0.25"/>
    <row r="457" s="270" customFormat="1" ht="15.75" customHeight="1" x14ac:dyDescent="0.25"/>
    <row r="458" s="270" customFormat="1" ht="15.75" customHeight="1" x14ac:dyDescent="0.25"/>
    <row r="459" s="270" customFormat="1" ht="15.75" customHeight="1" x14ac:dyDescent="0.25"/>
    <row r="460" s="270" customFormat="1" ht="15.75" customHeight="1" x14ac:dyDescent="0.25"/>
    <row r="461" s="270" customFormat="1" ht="15.75" customHeight="1" x14ac:dyDescent="0.25"/>
    <row r="462" s="270" customFormat="1" ht="15.75" customHeight="1" x14ac:dyDescent="0.25"/>
    <row r="463" s="270" customFormat="1" ht="15.75" customHeight="1" x14ac:dyDescent="0.25"/>
    <row r="464" s="270" customFormat="1" ht="15.75" customHeight="1" x14ac:dyDescent="0.25"/>
    <row r="465" s="270" customFormat="1" ht="15.75" customHeight="1" x14ac:dyDescent="0.25"/>
    <row r="466" s="270" customFormat="1" ht="15.75" customHeight="1" x14ac:dyDescent="0.25"/>
    <row r="467" s="270" customFormat="1" ht="15.75" customHeight="1" x14ac:dyDescent="0.25"/>
    <row r="468" s="270" customFormat="1" ht="15.75" customHeight="1" x14ac:dyDescent="0.25"/>
    <row r="469" s="270" customFormat="1" ht="15.75" customHeight="1" x14ac:dyDescent="0.25"/>
    <row r="470" s="270" customFormat="1" ht="15.75" customHeight="1" x14ac:dyDescent="0.25"/>
    <row r="471" s="270" customFormat="1" ht="15.75" customHeight="1" x14ac:dyDescent="0.25"/>
    <row r="472" s="270" customFormat="1" ht="15.75" customHeight="1" x14ac:dyDescent="0.25"/>
    <row r="473" s="270" customFormat="1" ht="15.75" customHeight="1" x14ac:dyDescent="0.25"/>
    <row r="474" s="270" customFormat="1" ht="15.75" customHeight="1" x14ac:dyDescent="0.25"/>
    <row r="475" s="270" customFormat="1" ht="15.75" customHeight="1" x14ac:dyDescent="0.25"/>
    <row r="476" s="270" customFormat="1" ht="15.75" customHeight="1" x14ac:dyDescent="0.25"/>
    <row r="477" s="270" customFormat="1" ht="15.75" customHeight="1" x14ac:dyDescent="0.25"/>
    <row r="478" s="270" customFormat="1" ht="15.75" customHeight="1" x14ac:dyDescent="0.25"/>
    <row r="479" s="270" customFormat="1" ht="15.75" customHeight="1" x14ac:dyDescent="0.25"/>
    <row r="480" s="270" customFormat="1" ht="15.75" customHeight="1" x14ac:dyDescent="0.25"/>
    <row r="481" s="270" customFormat="1" ht="15.75" customHeight="1" x14ac:dyDescent="0.25"/>
    <row r="482" s="270" customFormat="1" ht="15.75" customHeight="1" x14ac:dyDescent="0.25"/>
    <row r="483" s="270" customFormat="1" ht="15.75" customHeight="1" x14ac:dyDescent="0.25"/>
    <row r="484" s="270" customFormat="1" ht="15.75" customHeight="1" x14ac:dyDescent="0.25"/>
    <row r="485" s="270" customFormat="1" ht="15.75" customHeight="1" x14ac:dyDescent="0.25"/>
    <row r="486" s="270" customFormat="1" ht="15.75" customHeight="1" x14ac:dyDescent="0.25"/>
    <row r="487" s="270" customFormat="1" ht="15.75" customHeight="1" x14ac:dyDescent="0.25"/>
    <row r="488" s="270" customFormat="1" ht="15.75" customHeight="1" x14ac:dyDescent="0.25"/>
    <row r="489" s="270" customFormat="1" ht="15.75" customHeight="1" x14ac:dyDescent="0.25"/>
    <row r="490" s="270" customFormat="1" ht="15.75" customHeight="1" x14ac:dyDescent="0.25"/>
    <row r="491" s="270" customFormat="1" ht="15.75" customHeight="1" x14ac:dyDescent="0.25"/>
    <row r="492" s="270" customFormat="1" ht="15.75" customHeight="1" x14ac:dyDescent="0.25"/>
    <row r="493" s="270" customFormat="1" ht="15.75" customHeight="1" x14ac:dyDescent="0.25"/>
    <row r="494" s="270" customFormat="1" ht="15.75" customHeight="1" x14ac:dyDescent="0.25"/>
    <row r="495" s="270" customFormat="1" ht="15.75" customHeight="1" x14ac:dyDescent="0.25"/>
    <row r="496" s="270" customFormat="1" ht="15.75" customHeight="1" x14ac:dyDescent="0.25"/>
    <row r="497" s="270" customFormat="1" ht="15.75" customHeight="1" x14ac:dyDescent="0.25"/>
    <row r="498" s="270" customFormat="1" ht="15.75" customHeight="1" x14ac:dyDescent="0.25"/>
    <row r="499" s="270" customFormat="1" ht="15.75" customHeight="1" x14ac:dyDescent="0.25"/>
    <row r="500" s="270" customFormat="1" ht="15.75" customHeight="1" x14ac:dyDescent="0.25"/>
    <row r="501" s="270" customFormat="1" ht="15.75" customHeight="1" x14ac:dyDescent="0.25"/>
    <row r="502" s="270" customFormat="1" ht="15.75" customHeight="1" x14ac:dyDescent="0.25"/>
    <row r="503" s="270" customFormat="1" ht="15.75" customHeight="1" x14ac:dyDescent="0.25"/>
    <row r="504" s="270" customFormat="1" ht="15.75" customHeight="1" x14ac:dyDescent="0.25"/>
    <row r="505" s="270" customFormat="1" ht="15.75" customHeight="1" x14ac:dyDescent="0.25"/>
    <row r="506" s="270" customFormat="1" ht="15.75" customHeight="1" x14ac:dyDescent="0.25"/>
    <row r="507" s="270" customFormat="1" ht="15.75" customHeight="1" x14ac:dyDescent="0.25"/>
    <row r="508" s="270" customFormat="1" ht="15.75" customHeight="1" x14ac:dyDescent="0.25"/>
    <row r="509" s="270" customFormat="1" ht="15.75" customHeight="1" x14ac:dyDescent="0.25"/>
    <row r="510" s="270" customFormat="1" ht="15.75" customHeight="1" x14ac:dyDescent="0.25"/>
    <row r="511" s="270" customFormat="1" ht="15.75" customHeight="1" x14ac:dyDescent="0.25"/>
    <row r="512" s="270" customFormat="1" ht="15.75" customHeight="1" x14ac:dyDescent="0.25"/>
    <row r="513" s="270" customFormat="1" ht="15.75" customHeight="1" x14ac:dyDescent="0.25"/>
    <row r="514" s="270" customFormat="1" ht="15.75" customHeight="1" x14ac:dyDescent="0.25"/>
    <row r="515" s="270" customFormat="1" ht="15.75" customHeight="1" x14ac:dyDescent="0.25"/>
    <row r="516" s="270" customFormat="1" ht="15.75" customHeight="1" x14ac:dyDescent="0.25"/>
    <row r="517" s="270" customFormat="1" ht="15.75" customHeight="1" x14ac:dyDescent="0.25"/>
    <row r="518" s="270" customFormat="1" ht="15.75" customHeight="1" x14ac:dyDescent="0.25"/>
    <row r="519" s="270" customFormat="1" ht="15.75" customHeight="1" x14ac:dyDescent="0.25"/>
    <row r="520" s="270" customFormat="1" ht="15.75" customHeight="1" x14ac:dyDescent="0.25"/>
    <row r="521" s="270" customFormat="1" ht="15.75" customHeight="1" x14ac:dyDescent="0.25"/>
    <row r="522" s="270" customFormat="1" ht="15.75" customHeight="1" x14ac:dyDescent="0.25"/>
    <row r="523" s="270" customFormat="1" ht="15.75" customHeight="1" x14ac:dyDescent="0.25"/>
    <row r="524" s="270" customFormat="1" ht="15.75" customHeight="1" x14ac:dyDescent="0.25"/>
    <row r="525" s="270" customFormat="1" ht="15.75" customHeight="1" x14ac:dyDescent="0.25"/>
    <row r="526" s="270" customFormat="1" ht="15.75" customHeight="1" x14ac:dyDescent="0.25"/>
    <row r="527" s="270" customFormat="1" ht="15.75" customHeight="1" x14ac:dyDescent="0.25"/>
    <row r="528" s="270" customFormat="1" ht="15.75" customHeight="1" x14ac:dyDescent="0.25"/>
    <row r="529" s="270" customFormat="1" ht="15.75" customHeight="1" x14ac:dyDescent="0.25"/>
    <row r="530" s="270" customFormat="1" ht="15.75" customHeight="1" x14ac:dyDescent="0.25"/>
    <row r="531" s="270" customFormat="1" ht="15.75" customHeight="1" x14ac:dyDescent="0.25"/>
    <row r="532" s="270" customFormat="1" ht="15.75" customHeight="1" x14ac:dyDescent="0.25"/>
    <row r="533" s="270" customFormat="1" ht="15.75" customHeight="1" x14ac:dyDescent="0.25"/>
    <row r="534" s="270" customFormat="1" ht="15.75" customHeight="1" x14ac:dyDescent="0.25"/>
    <row r="535" s="270" customFormat="1" ht="15.75" customHeight="1" x14ac:dyDescent="0.25"/>
    <row r="536" s="270" customFormat="1" ht="15.75" customHeight="1" x14ac:dyDescent="0.25"/>
    <row r="537" s="270" customFormat="1" ht="15.75" customHeight="1" x14ac:dyDescent="0.25"/>
    <row r="538" s="270" customFormat="1" ht="15.75" customHeight="1" x14ac:dyDescent="0.25"/>
    <row r="539" s="270" customFormat="1" ht="15.75" customHeight="1" x14ac:dyDescent="0.25"/>
    <row r="540" s="270" customFormat="1" ht="15.75" customHeight="1" x14ac:dyDescent="0.25"/>
    <row r="541" s="270" customFormat="1" ht="15.75" customHeight="1" x14ac:dyDescent="0.25"/>
    <row r="542" s="270" customFormat="1" ht="15.75" customHeight="1" x14ac:dyDescent="0.25"/>
    <row r="543" s="270" customFormat="1" ht="15.75" customHeight="1" x14ac:dyDescent="0.25"/>
    <row r="544" s="270" customFormat="1" ht="15.75" customHeight="1" x14ac:dyDescent="0.25"/>
    <row r="545" s="270" customFormat="1" ht="15.75" customHeight="1" x14ac:dyDescent="0.25"/>
    <row r="546" s="270" customFormat="1" ht="15.75" customHeight="1" x14ac:dyDescent="0.25"/>
    <row r="547" s="270" customFormat="1" ht="15.75" customHeight="1" x14ac:dyDescent="0.25"/>
    <row r="548" s="270" customFormat="1" ht="15.75" customHeight="1" x14ac:dyDescent="0.25"/>
    <row r="549" s="270" customFormat="1" ht="15.75" customHeight="1" x14ac:dyDescent="0.25"/>
    <row r="550" s="270" customFormat="1" ht="15.75" customHeight="1" x14ac:dyDescent="0.25"/>
    <row r="551" s="270" customFormat="1" ht="15.75" customHeight="1" x14ac:dyDescent="0.25"/>
    <row r="552" s="270" customFormat="1" ht="15.75" customHeight="1" x14ac:dyDescent="0.25"/>
    <row r="553" s="270" customFormat="1" ht="15.75" customHeight="1" x14ac:dyDescent="0.25"/>
    <row r="554" s="270" customFormat="1" ht="15.75" customHeight="1" x14ac:dyDescent="0.25"/>
    <row r="555" s="270" customFormat="1" ht="15.75" customHeight="1" x14ac:dyDescent="0.25"/>
    <row r="556" s="270" customFormat="1" ht="15.75" customHeight="1" x14ac:dyDescent="0.25"/>
    <row r="557" s="270" customFormat="1" ht="15.75" customHeight="1" x14ac:dyDescent="0.25"/>
    <row r="558" s="270" customFormat="1" ht="15.75" customHeight="1" x14ac:dyDescent="0.25"/>
    <row r="559" s="270" customFormat="1" ht="15.75" customHeight="1" x14ac:dyDescent="0.25"/>
    <row r="560" s="270" customFormat="1" ht="15.75" customHeight="1" x14ac:dyDescent="0.25"/>
    <row r="561" s="270" customFormat="1" ht="15.75" customHeight="1" x14ac:dyDescent="0.25"/>
    <row r="562" s="270" customFormat="1" ht="15.75" customHeight="1" x14ac:dyDescent="0.25"/>
    <row r="563" s="270" customFormat="1" ht="15.75" customHeight="1" x14ac:dyDescent="0.25"/>
    <row r="564" s="270" customFormat="1" ht="15.75" customHeight="1" x14ac:dyDescent="0.25"/>
    <row r="565" s="270" customFormat="1" ht="15.75" customHeight="1" x14ac:dyDescent="0.25"/>
    <row r="566" s="270" customFormat="1" ht="15.75" customHeight="1" x14ac:dyDescent="0.25"/>
    <row r="567" s="270" customFormat="1" ht="15.75" customHeight="1" x14ac:dyDescent="0.25"/>
    <row r="568" s="270" customFormat="1" ht="15.75" customHeight="1" x14ac:dyDescent="0.25"/>
    <row r="569" s="270" customFormat="1" ht="15.75" customHeight="1" x14ac:dyDescent="0.25"/>
    <row r="570" s="270" customFormat="1" ht="15.75" customHeight="1" x14ac:dyDescent="0.25"/>
    <row r="571" s="270" customFormat="1" ht="15.75" customHeight="1" x14ac:dyDescent="0.25"/>
    <row r="572" s="270" customFormat="1" ht="15.75" customHeight="1" x14ac:dyDescent="0.25"/>
    <row r="573" s="270" customFormat="1" ht="15.75" customHeight="1" x14ac:dyDescent="0.25"/>
    <row r="574" s="270" customFormat="1" ht="15.75" customHeight="1" x14ac:dyDescent="0.25"/>
    <row r="575" s="270" customFormat="1" ht="15.75" customHeight="1" x14ac:dyDescent="0.25"/>
    <row r="576" s="270" customFormat="1" ht="15.75" customHeight="1" x14ac:dyDescent="0.25"/>
    <row r="577" s="270" customFormat="1" ht="15.75" customHeight="1" x14ac:dyDescent="0.25"/>
    <row r="578" s="270" customFormat="1" ht="15.75" customHeight="1" x14ac:dyDescent="0.25"/>
    <row r="579" s="270" customFormat="1" ht="15.75" customHeight="1" x14ac:dyDescent="0.25"/>
    <row r="580" s="270" customFormat="1" ht="15.75" customHeight="1" x14ac:dyDescent="0.25"/>
    <row r="581" s="270" customFormat="1" ht="15.75" customHeight="1" x14ac:dyDescent="0.25"/>
    <row r="582" s="270" customFormat="1" ht="15.75" customHeight="1" x14ac:dyDescent="0.25"/>
    <row r="583" s="270" customFormat="1" ht="15.75" customHeight="1" x14ac:dyDescent="0.25"/>
    <row r="584" s="270" customFormat="1" ht="15.75" customHeight="1" x14ac:dyDescent="0.25"/>
    <row r="585" s="270" customFormat="1" ht="15.75" customHeight="1" x14ac:dyDescent="0.25"/>
    <row r="586" s="270" customFormat="1" ht="15.75" customHeight="1" x14ac:dyDescent="0.25"/>
    <row r="587" s="270" customFormat="1" ht="15.75" customHeight="1" x14ac:dyDescent="0.25"/>
    <row r="588" s="270" customFormat="1" ht="15.75" customHeight="1" x14ac:dyDescent="0.25"/>
    <row r="589" s="270" customFormat="1" ht="15.75" customHeight="1" x14ac:dyDescent="0.25"/>
    <row r="590" s="270" customFormat="1" ht="15.75" customHeight="1" x14ac:dyDescent="0.25"/>
    <row r="591" s="270" customFormat="1" ht="15.75" customHeight="1" x14ac:dyDescent="0.25"/>
    <row r="592" s="270" customFormat="1" ht="15.75" customHeight="1" x14ac:dyDescent="0.25"/>
    <row r="593" s="270" customFormat="1" ht="15.75" customHeight="1" x14ac:dyDescent="0.25"/>
    <row r="594" s="270" customFormat="1" ht="15.75" customHeight="1" x14ac:dyDescent="0.25"/>
    <row r="595" s="270" customFormat="1" ht="15.75" customHeight="1" x14ac:dyDescent="0.25"/>
    <row r="596" s="270" customFormat="1" ht="15.75" customHeight="1" x14ac:dyDescent="0.25"/>
    <row r="597" s="270" customFormat="1" ht="15.75" customHeight="1" x14ac:dyDescent="0.25"/>
    <row r="598" s="270" customFormat="1" ht="15.75" customHeight="1" x14ac:dyDescent="0.25"/>
    <row r="599" s="270" customFormat="1" ht="15.75" customHeight="1" x14ac:dyDescent="0.25"/>
    <row r="600" s="270" customFormat="1" ht="15.75" customHeight="1" x14ac:dyDescent="0.25"/>
    <row r="601" s="270" customFormat="1" ht="15.75" customHeight="1" x14ac:dyDescent="0.25"/>
    <row r="602" s="270" customFormat="1" ht="15.75" customHeight="1" x14ac:dyDescent="0.25"/>
    <row r="603" s="270" customFormat="1" ht="15.75" customHeight="1" x14ac:dyDescent="0.25"/>
    <row r="604" s="270" customFormat="1" ht="15.75" customHeight="1" x14ac:dyDescent="0.25"/>
    <row r="605" s="270" customFormat="1" ht="15.75" customHeight="1" x14ac:dyDescent="0.25"/>
    <row r="606" s="270" customFormat="1" ht="15.75" customHeight="1" x14ac:dyDescent="0.25"/>
    <row r="607" s="270" customFormat="1" ht="15.75" customHeight="1" x14ac:dyDescent="0.25"/>
    <row r="608" s="270" customFormat="1" ht="15.75" customHeight="1" x14ac:dyDescent="0.25"/>
    <row r="609" s="270" customFormat="1" ht="15.75" customHeight="1" x14ac:dyDescent="0.25"/>
    <row r="610" s="270" customFormat="1" ht="15.75" customHeight="1" x14ac:dyDescent="0.25"/>
    <row r="611" s="270" customFormat="1" ht="15.75" customHeight="1" x14ac:dyDescent="0.25"/>
    <row r="612" s="270" customFormat="1" ht="15.75" customHeight="1" x14ac:dyDescent="0.25"/>
    <row r="613" s="270" customFormat="1" ht="15.75" customHeight="1" x14ac:dyDescent="0.25"/>
    <row r="614" s="270" customFormat="1" ht="15.75" customHeight="1" x14ac:dyDescent="0.25"/>
    <row r="615" s="270" customFormat="1" ht="15.75" customHeight="1" x14ac:dyDescent="0.25"/>
    <row r="616" s="270" customFormat="1" ht="15.75" customHeight="1" x14ac:dyDescent="0.25"/>
    <row r="617" s="270" customFormat="1" ht="15.75" customHeight="1" x14ac:dyDescent="0.25"/>
    <row r="618" s="270" customFormat="1" ht="15.75" customHeight="1" x14ac:dyDescent="0.25"/>
    <row r="619" s="270" customFormat="1" ht="15.75" customHeight="1" x14ac:dyDescent="0.25"/>
    <row r="620" s="270" customFormat="1" ht="15.75" customHeight="1" x14ac:dyDescent="0.25"/>
    <row r="621" s="270" customFormat="1" ht="15.75" customHeight="1" x14ac:dyDescent="0.25"/>
    <row r="622" s="270" customFormat="1" ht="15.75" customHeight="1" x14ac:dyDescent="0.25"/>
    <row r="623" s="270" customFormat="1" ht="15.75" customHeight="1" x14ac:dyDescent="0.25"/>
    <row r="624" s="270" customFormat="1" ht="15.75" customHeight="1" x14ac:dyDescent="0.25"/>
    <row r="625" s="270" customFormat="1" ht="15.75" customHeight="1" x14ac:dyDescent="0.25"/>
    <row r="626" s="270" customFormat="1" ht="15.75" customHeight="1" x14ac:dyDescent="0.25"/>
    <row r="627" s="270" customFormat="1" ht="15.75" customHeight="1" x14ac:dyDescent="0.25"/>
    <row r="628" s="270" customFormat="1" ht="15.75" customHeight="1" x14ac:dyDescent="0.25"/>
    <row r="629" s="270" customFormat="1" ht="15.75" customHeight="1" x14ac:dyDescent="0.25"/>
    <row r="630" s="270" customFormat="1" ht="15.75" customHeight="1" x14ac:dyDescent="0.25"/>
    <row r="631" s="270" customFormat="1" ht="15.75" customHeight="1" x14ac:dyDescent="0.25"/>
    <row r="632" s="270" customFormat="1" ht="15.75" customHeight="1" x14ac:dyDescent="0.25"/>
    <row r="633" s="270" customFormat="1" ht="15.75" customHeight="1" x14ac:dyDescent="0.25"/>
    <row r="634" s="270" customFormat="1" ht="15.75" customHeight="1" x14ac:dyDescent="0.25"/>
    <row r="635" s="270" customFormat="1" ht="15.75" customHeight="1" x14ac:dyDescent="0.25"/>
    <row r="636" s="270" customFormat="1" ht="15.75" customHeight="1" x14ac:dyDescent="0.25"/>
    <row r="637" s="270" customFormat="1" ht="15.75" customHeight="1" x14ac:dyDescent="0.25"/>
    <row r="638" s="270" customFormat="1" ht="15.75" customHeight="1" x14ac:dyDescent="0.25"/>
    <row r="639" s="270" customFormat="1" ht="15.75" customHeight="1" x14ac:dyDescent="0.25"/>
    <row r="640" s="270" customFormat="1" ht="15.75" customHeight="1" x14ac:dyDescent="0.25"/>
    <row r="641" s="270" customFormat="1" ht="15.75" customHeight="1" x14ac:dyDescent="0.25"/>
    <row r="642" s="270" customFormat="1" ht="15.75" customHeight="1" x14ac:dyDescent="0.25"/>
    <row r="643" s="270" customFormat="1" ht="15.75" customHeight="1" x14ac:dyDescent="0.25"/>
    <row r="644" s="270" customFormat="1" ht="15.75" customHeight="1" x14ac:dyDescent="0.25"/>
    <row r="645" s="270" customFormat="1" ht="15.75" customHeight="1" x14ac:dyDescent="0.25"/>
    <row r="646" s="270" customFormat="1" ht="15.75" customHeight="1" x14ac:dyDescent="0.25"/>
    <row r="647" s="270" customFormat="1" ht="15.75" customHeight="1" x14ac:dyDescent="0.25"/>
    <row r="648" s="270" customFormat="1" ht="15.75" customHeight="1" x14ac:dyDescent="0.25"/>
    <row r="649" s="270" customFormat="1" ht="15.75" customHeight="1" x14ac:dyDescent="0.25"/>
    <row r="650" s="270" customFormat="1" ht="15.75" customHeight="1" x14ac:dyDescent="0.25"/>
    <row r="651" s="270" customFormat="1" ht="15.75" customHeight="1" x14ac:dyDescent="0.25"/>
    <row r="652" s="270" customFormat="1" ht="15.75" customHeight="1" x14ac:dyDescent="0.25"/>
    <row r="653" s="270" customFormat="1" ht="15.75" customHeight="1" x14ac:dyDescent="0.25"/>
    <row r="654" s="270" customFormat="1" ht="15.75" customHeight="1" x14ac:dyDescent="0.25"/>
    <row r="655" s="270" customFormat="1" ht="15.75" customHeight="1" x14ac:dyDescent="0.25"/>
    <row r="656" s="270" customFormat="1" ht="15.75" customHeight="1" x14ac:dyDescent="0.25"/>
    <row r="657" s="270" customFormat="1" ht="15.75" customHeight="1" x14ac:dyDescent="0.25"/>
    <row r="658" s="270" customFormat="1" ht="15.75" customHeight="1" x14ac:dyDescent="0.25"/>
    <row r="659" s="270" customFormat="1" ht="15.75" customHeight="1" x14ac:dyDescent="0.25"/>
    <row r="660" s="270" customFormat="1" ht="15.75" customHeight="1" x14ac:dyDescent="0.25"/>
    <row r="661" s="270" customFormat="1" ht="15.75" customHeight="1" x14ac:dyDescent="0.25"/>
    <row r="662" s="270" customFormat="1" ht="15.75" customHeight="1" x14ac:dyDescent="0.25"/>
    <row r="663" s="270" customFormat="1" ht="15.75" customHeight="1" x14ac:dyDescent="0.25"/>
    <row r="664" s="270" customFormat="1" ht="15.75" customHeight="1" x14ac:dyDescent="0.25"/>
    <row r="665" s="270" customFormat="1" ht="15.75" customHeight="1" x14ac:dyDescent="0.25"/>
    <row r="666" s="270" customFormat="1" ht="15.75" customHeight="1" x14ac:dyDescent="0.25"/>
    <row r="667" s="270" customFormat="1" ht="15.75" customHeight="1" x14ac:dyDescent="0.25"/>
    <row r="668" s="270" customFormat="1" ht="15.75" customHeight="1" x14ac:dyDescent="0.25"/>
    <row r="669" s="270" customFormat="1" ht="15.75" customHeight="1" x14ac:dyDescent="0.25"/>
    <row r="670" s="270" customFormat="1" ht="15.75" customHeight="1" x14ac:dyDescent="0.25"/>
    <row r="671" s="270" customFormat="1" ht="15.75" customHeight="1" x14ac:dyDescent="0.25"/>
    <row r="672" s="270" customFormat="1" ht="15.75" customHeight="1" x14ac:dyDescent="0.25"/>
    <row r="673" s="270" customFormat="1" ht="15.75" customHeight="1" x14ac:dyDescent="0.25"/>
    <row r="674" s="270" customFormat="1" ht="15.75" customHeight="1" x14ac:dyDescent="0.25"/>
    <row r="675" s="270" customFormat="1" ht="15.75" customHeight="1" x14ac:dyDescent="0.25"/>
    <row r="676" s="270" customFormat="1" ht="15.75" customHeight="1" x14ac:dyDescent="0.25"/>
    <row r="677" s="270" customFormat="1" ht="15.75" customHeight="1" x14ac:dyDescent="0.25"/>
    <row r="678" s="270" customFormat="1" ht="15.75" customHeight="1" x14ac:dyDescent="0.25"/>
    <row r="679" s="270" customFormat="1" ht="15.75" customHeight="1" x14ac:dyDescent="0.25"/>
    <row r="680" s="270" customFormat="1" ht="15.75" customHeight="1" x14ac:dyDescent="0.25"/>
    <row r="681" s="270" customFormat="1" ht="15.75" customHeight="1" x14ac:dyDescent="0.25"/>
    <row r="682" s="270" customFormat="1" ht="15.75" customHeight="1" x14ac:dyDescent="0.25"/>
    <row r="683" s="270" customFormat="1" ht="15.75" customHeight="1" x14ac:dyDescent="0.25"/>
    <row r="684" s="270" customFormat="1" ht="15.75" customHeight="1" x14ac:dyDescent="0.25"/>
    <row r="685" s="270" customFormat="1" ht="15.75" customHeight="1" x14ac:dyDescent="0.25"/>
    <row r="686" s="270" customFormat="1" ht="15.75" customHeight="1" x14ac:dyDescent="0.25"/>
    <row r="687" s="270" customFormat="1" ht="15.75" customHeight="1" x14ac:dyDescent="0.25"/>
    <row r="688" s="270" customFormat="1" ht="15.75" customHeight="1" x14ac:dyDescent="0.25"/>
    <row r="689" s="270" customFormat="1" ht="15.75" customHeight="1" x14ac:dyDescent="0.25"/>
    <row r="690" s="270" customFormat="1" ht="15.75" customHeight="1" x14ac:dyDescent="0.25"/>
    <row r="691" s="270" customFormat="1" ht="15.75" customHeight="1" x14ac:dyDescent="0.25"/>
    <row r="692" s="270" customFormat="1" ht="15.75" customHeight="1" x14ac:dyDescent="0.25"/>
    <row r="693" s="270" customFormat="1" ht="15.75" customHeight="1" x14ac:dyDescent="0.25"/>
    <row r="694" s="270" customFormat="1" ht="15.75" customHeight="1" x14ac:dyDescent="0.25"/>
    <row r="695" s="270" customFormat="1" ht="15.75" customHeight="1" x14ac:dyDescent="0.25"/>
    <row r="696" s="270" customFormat="1" ht="15.75" customHeight="1" x14ac:dyDescent="0.25"/>
    <row r="697" s="270" customFormat="1" ht="15.75" customHeight="1" x14ac:dyDescent="0.25"/>
    <row r="698" s="270" customFormat="1" ht="15.75" customHeight="1" x14ac:dyDescent="0.25"/>
    <row r="699" s="270" customFormat="1" ht="15.75" customHeight="1" x14ac:dyDescent="0.25"/>
    <row r="700" s="270" customFormat="1" ht="15.75" customHeight="1" x14ac:dyDescent="0.25"/>
    <row r="701" s="270" customFormat="1" ht="15.75" customHeight="1" x14ac:dyDescent="0.25"/>
    <row r="702" s="270" customFormat="1" ht="15.75" customHeight="1" x14ac:dyDescent="0.25"/>
    <row r="703" s="270" customFormat="1" ht="15.75" customHeight="1" x14ac:dyDescent="0.25"/>
    <row r="704" s="270" customFormat="1" ht="15.75" customHeight="1" x14ac:dyDescent="0.25"/>
    <row r="705" s="270" customFormat="1" ht="15.75" customHeight="1" x14ac:dyDescent="0.25"/>
    <row r="706" s="270" customFormat="1" ht="15.75" customHeight="1" x14ac:dyDescent="0.25"/>
    <row r="707" s="270" customFormat="1" ht="15.75" customHeight="1" x14ac:dyDescent="0.25"/>
    <row r="708" s="270" customFormat="1" ht="15.75" customHeight="1" x14ac:dyDescent="0.25"/>
    <row r="709" s="270" customFormat="1" ht="15.75" customHeight="1" x14ac:dyDescent="0.25"/>
    <row r="710" s="270" customFormat="1" ht="15.75" customHeight="1" x14ac:dyDescent="0.25"/>
    <row r="711" s="270" customFormat="1" ht="15.75" customHeight="1" x14ac:dyDescent="0.25"/>
    <row r="712" s="270" customFormat="1" ht="15.75" customHeight="1" x14ac:dyDescent="0.25"/>
    <row r="713" s="270" customFormat="1" ht="15.75" customHeight="1" x14ac:dyDescent="0.25"/>
    <row r="714" s="270" customFormat="1" ht="15.75" customHeight="1" x14ac:dyDescent="0.25"/>
    <row r="715" s="270" customFormat="1" ht="15.75" customHeight="1" x14ac:dyDescent="0.25"/>
    <row r="716" s="270" customFormat="1" ht="15.75" customHeight="1" x14ac:dyDescent="0.25"/>
    <row r="717" s="270" customFormat="1" ht="15.75" customHeight="1" x14ac:dyDescent="0.25"/>
    <row r="718" s="270" customFormat="1" ht="15.75" customHeight="1" x14ac:dyDescent="0.25"/>
    <row r="719" s="270" customFormat="1" ht="15.75" customHeight="1" x14ac:dyDescent="0.25"/>
    <row r="720" s="270" customFormat="1" ht="15.75" customHeight="1" x14ac:dyDescent="0.25"/>
    <row r="721" s="270" customFormat="1" ht="15.75" customHeight="1" x14ac:dyDescent="0.25"/>
    <row r="722" s="270" customFormat="1" ht="15.75" customHeight="1" x14ac:dyDescent="0.25"/>
    <row r="723" s="270" customFormat="1" ht="15.75" customHeight="1" x14ac:dyDescent="0.25"/>
    <row r="724" s="270" customFormat="1" ht="15.75" customHeight="1" x14ac:dyDescent="0.25"/>
    <row r="725" s="270" customFormat="1" ht="15.75" customHeight="1" x14ac:dyDescent="0.25"/>
    <row r="726" s="270" customFormat="1" ht="15.75" customHeight="1" x14ac:dyDescent="0.25"/>
    <row r="727" s="270" customFormat="1" ht="15.75" customHeight="1" x14ac:dyDescent="0.25"/>
    <row r="728" s="270" customFormat="1" ht="15.75" customHeight="1" x14ac:dyDescent="0.25"/>
    <row r="729" s="270" customFormat="1" ht="15.75" customHeight="1" x14ac:dyDescent="0.25"/>
    <row r="730" s="270" customFormat="1" ht="15.75" customHeight="1" x14ac:dyDescent="0.25"/>
    <row r="731" s="270" customFormat="1" ht="15.75" customHeight="1" x14ac:dyDescent="0.25"/>
    <row r="732" s="270" customFormat="1" ht="15.75" customHeight="1" x14ac:dyDescent="0.25"/>
    <row r="733" s="270" customFormat="1" ht="15.75" customHeight="1" x14ac:dyDescent="0.25"/>
    <row r="734" s="270" customFormat="1" ht="15.75" customHeight="1" x14ac:dyDescent="0.25"/>
    <row r="735" s="270" customFormat="1" ht="15.75" customHeight="1" x14ac:dyDescent="0.25"/>
    <row r="736" s="270" customFormat="1" ht="15.75" customHeight="1" x14ac:dyDescent="0.25"/>
    <row r="737" s="270" customFormat="1" ht="15.75" customHeight="1" x14ac:dyDescent="0.25"/>
    <row r="738" s="270" customFormat="1" ht="15.75" customHeight="1" x14ac:dyDescent="0.25"/>
    <row r="739" s="270" customFormat="1" ht="15.75" customHeight="1" x14ac:dyDescent="0.25"/>
    <row r="740" s="270" customFormat="1" ht="15.75" customHeight="1" x14ac:dyDescent="0.25"/>
    <row r="741" s="270" customFormat="1" ht="15.75" customHeight="1" x14ac:dyDescent="0.25"/>
    <row r="742" s="270" customFormat="1" ht="15.75" customHeight="1" x14ac:dyDescent="0.25"/>
    <row r="743" s="270" customFormat="1" ht="15.75" customHeight="1" x14ac:dyDescent="0.25"/>
    <row r="744" s="270" customFormat="1" ht="15.75" customHeight="1" x14ac:dyDescent="0.25"/>
    <row r="745" s="270" customFormat="1" ht="15.75" customHeight="1" x14ac:dyDescent="0.25"/>
    <row r="746" s="270" customFormat="1" ht="15.75" customHeight="1" x14ac:dyDescent="0.25"/>
    <row r="747" s="270" customFormat="1" ht="15.75" customHeight="1" x14ac:dyDescent="0.25"/>
    <row r="748" s="270" customFormat="1" ht="15.75" customHeight="1" x14ac:dyDescent="0.25"/>
    <row r="749" s="270" customFormat="1" ht="15.75" customHeight="1" x14ac:dyDescent="0.25"/>
    <row r="750" s="270" customFormat="1" ht="15.75" customHeight="1" x14ac:dyDescent="0.25"/>
    <row r="751" s="270" customFormat="1" ht="15.75" customHeight="1" x14ac:dyDescent="0.25"/>
    <row r="752" s="270" customFormat="1" ht="15.75" customHeight="1" x14ac:dyDescent="0.25"/>
    <row r="753" s="270" customFormat="1" ht="15.75" customHeight="1" x14ac:dyDescent="0.25"/>
    <row r="754" s="270" customFormat="1" ht="15.75" customHeight="1" x14ac:dyDescent="0.25"/>
    <row r="755" s="270" customFormat="1" ht="15.75" customHeight="1" x14ac:dyDescent="0.25"/>
    <row r="756" s="270" customFormat="1" ht="15.75" customHeight="1" x14ac:dyDescent="0.25"/>
    <row r="757" s="270" customFormat="1" ht="15.75" customHeight="1" x14ac:dyDescent="0.25"/>
    <row r="758" s="270" customFormat="1" ht="15.75" customHeight="1" x14ac:dyDescent="0.25"/>
    <row r="759" s="270" customFormat="1" ht="15.75" customHeight="1" x14ac:dyDescent="0.25"/>
    <row r="760" s="270" customFormat="1" ht="15.75" customHeight="1" x14ac:dyDescent="0.25"/>
    <row r="761" s="270" customFormat="1" ht="15.75" customHeight="1" x14ac:dyDescent="0.25"/>
    <row r="762" s="270" customFormat="1" ht="15.75" customHeight="1" x14ac:dyDescent="0.25"/>
    <row r="763" s="270" customFormat="1" ht="15.75" customHeight="1" x14ac:dyDescent="0.25"/>
    <row r="764" s="270" customFormat="1" ht="15.75" customHeight="1" x14ac:dyDescent="0.25"/>
    <row r="765" s="270" customFormat="1" ht="15.75" customHeight="1" x14ac:dyDescent="0.25"/>
    <row r="766" s="270" customFormat="1" ht="15.75" customHeight="1" x14ac:dyDescent="0.25"/>
    <row r="767" s="270" customFormat="1" ht="15.75" customHeight="1" x14ac:dyDescent="0.25"/>
    <row r="768" s="270" customFormat="1" ht="15.75" customHeight="1" x14ac:dyDescent="0.25"/>
    <row r="769" s="270" customFormat="1" ht="15.75" customHeight="1" x14ac:dyDescent="0.25"/>
    <row r="770" s="270" customFormat="1" ht="15.75" customHeight="1" x14ac:dyDescent="0.25"/>
    <row r="771" s="270" customFormat="1" ht="15.75" customHeight="1" x14ac:dyDescent="0.25"/>
    <row r="772" s="270" customFormat="1" ht="15.75" customHeight="1" x14ac:dyDescent="0.25"/>
    <row r="773" s="270" customFormat="1" ht="15.75" customHeight="1" x14ac:dyDescent="0.25"/>
    <row r="774" s="270" customFormat="1" ht="15.75" customHeight="1" x14ac:dyDescent="0.25"/>
    <row r="775" s="270" customFormat="1" ht="15.75" customHeight="1" x14ac:dyDescent="0.25"/>
    <row r="776" s="270" customFormat="1" ht="15.75" customHeight="1" x14ac:dyDescent="0.25"/>
    <row r="777" s="270" customFormat="1" ht="15.75" customHeight="1" x14ac:dyDescent="0.25"/>
    <row r="778" s="270" customFormat="1" ht="15.75" customHeight="1" x14ac:dyDescent="0.25"/>
    <row r="779" s="270" customFormat="1" ht="15.75" customHeight="1" x14ac:dyDescent="0.25"/>
    <row r="780" s="270" customFormat="1" ht="15.75" customHeight="1" x14ac:dyDescent="0.25"/>
    <row r="781" s="270" customFormat="1" ht="15.75" customHeight="1" x14ac:dyDescent="0.25"/>
    <row r="782" s="270" customFormat="1" ht="15.75" customHeight="1" x14ac:dyDescent="0.25"/>
    <row r="783" s="270" customFormat="1" ht="15.75" customHeight="1" x14ac:dyDescent="0.25"/>
    <row r="784" s="270" customFormat="1" ht="15.75" customHeight="1" x14ac:dyDescent="0.25"/>
    <row r="785" s="270" customFormat="1" ht="15.75" customHeight="1" x14ac:dyDescent="0.25"/>
    <row r="786" s="270" customFormat="1" ht="15.75" customHeight="1" x14ac:dyDescent="0.25"/>
    <row r="787" s="270" customFormat="1" ht="15.75" customHeight="1" x14ac:dyDescent="0.25"/>
    <row r="788" s="270" customFormat="1" ht="15.75" customHeight="1" x14ac:dyDescent="0.25"/>
    <row r="789" s="270" customFormat="1" ht="15.75" customHeight="1" x14ac:dyDescent="0.25"/>
    <row r="790" s="270" customFormat="1" ht="15.75" customHeight="1" x14ac:dyDescent="0.25"/>
    <row r="791" s="270" customFormat="1" ht="15.75" customHeight="1" x14ac:dyDescent="0.25"/>
    <row r="792" s="270" customFormat="1" ht="15.75" customHeight="1" x14ac:dyDescent="0.25"/>
    <row r="793" s="270" customFormat="1" ht="15.75" customHeight="1" x14ac:dyDescent="0.25"/>
    <row r="794" s="270" customFormat="1" ht="15.75" customHeight="1" x14ac:dyDescent="0.25"/>
    <row r="795" s="270" customFormat="1" ht="15.75" customHeight="1" x14ac:dyDescent="0.25"/>
    <row r="796" s="270" customFormat="1" ht="15.75" customHeight="1" x14ac:dyDescent="0.25"/>
    <row r="797" s="270" customFormat="1" ht="15.75" customHeight="1" x14ac:dyDescent="0.25"/>
    <row r="798" s="270" customFormat="1" ht="15.75" customHeight="1" x14ac:dyDescent="0.25"/>
    <row r="799" s="270" customFormat="1" ht="15.75" customHeight="1" x14ac:dyDescent="0.25"/>
    <row r="800" s="270" customFormat="1" ht="15.75" customHeight="1" x14ac:dyDescent="0.25"/>
    <row r="801" s="270" customFormat="1" ht="15.75" customHeight="1" x14ac:dyDescent="0.25"/>
    <row r="802" s="270" customFormat="1" ht="15.75" customHeight="1" x14ac:dyDescent="0.25"/>
    <row r="803" s="270" customFormat="1" ht="15.75" customHeight="1" x14ac:dyDescent="0.25"/>
    <row r="804" s="270" customFormat="1" ht="15.75" customHeight="1" x14ac:dyDescent="0.25"/>
    <row r="805" s="270" customFormat="1" ht="15.75" customHeight="1" x14ac:dyDescent="0.25"/>
    <row r="806" s="270" customFormat="1" ht="15.75" customHeight="1" x14ac:dyDescent="0.25"/>
    <row r="807" s="270" customFormat="1" ht="15.75" customHeight="1" x14ac:dyDescent="0.25"/>
    <row r="808" s="270" customFormat="1" ht="15.75" customHeight="1" x14ac:dyDescent="0.25"/>
    <row r="809" s="270" customFormat="1" ht="15.75" customHeight="1" x14ac:dyDescent="0.25"/>
    <row r="810" s="270" customFormat="1" ht="15.75" customHeight="1" x14ac:dyDescent="0.25"/>
    <row r="811" s="270" customFormat="1" ht="15.75" customHeight="1" x14ac:dyDescent="0.25"/>
    <row r="812" s="270" customFormat="1" ht="15.75" customHeight="1" x14ac:dyDescent="0.25"/>
    <row r="813" s="270" customFormat="1" ht="15.75" customHeight="1" x14ac:dyDescent="0.25"/>
    <row r="814" s="270" customFormat="1" ht="15.75" customHeight="1" x14ac:dyDescent="0.25"/>
    <row r="815" s="270" customFormat="1" ht="15.75" customHeight="1" x14ac:dyDescent="0.25"/>
    <row r="816" s="270" customFormat="1" ht="15.75" customHeight="1" x14ac:dyDescent="0.25"/>
    <row r="817" s="270" customFormat="1" ht="15.75" customHeight="1" x14ac:dyDescent="0.25"/>
    <row r="818" s="270" customFormat="1" ht="15.75" customHeight="1" x14ac:dyDescent="0.25"/>
    <row r="819" s="270" customFormat="1" ht="15.75" customHeight="1" x14ac:dyDescent="0.25"/>
    <row r="820" s="270" customFormat="1" ht="15.75" customHeight="1" x14ac:dyDescent="0.25"/>
    <row r="821" s="270" customFormat="1" ht="15.75" customHeight="1" x14ac:dyDescent="0.25"/>
    <row r="822" s="270" customFormat="1" ht="15.75" customHeight="1" x14ac:dyDescent="0.25"/>
    <row r="823" s="270" customFormat="1" ht="15.75" customHeight="1" x14ac:dyDescent="0.25"/>
    <row r="824" s="270" customFormat="1" ht="15.75" customHeight="1" x14ac:dyDescent="0.25"/>
    <row r="825" s="270" customFormat="1" ht="15.75" customHeight="1" x14ac:dyDescent="0.25"/>
    <row r="826" s="270" customFormat="1" ht="15.75" customHeight="1" x14ac:dyDescent="0.25"/>
    <row r="827" s="270" customFormat="1" ht="15.75" customHeight="1" x14ac:dyDescent="0.25"/>
    <row r="828" s="270" customFormat="1" ht="15.75" customHeight="1" x14ac:dyDescent="0.25"/>
    <row r="829" s="270" customFormat="1" ht="15.75" customHeight="1" x14ac:dyDescent="0.25"/>
    <row r="830" s="270" customFormat="1" ht="15.75" customHeight="1" x14ac:dyDescent="0.25"/>
    <row r="831" s="270" customFormat="1" ht="15.75" customHeight="1" x14ac:dyDescent="0.25"/>
    <row r="832" s="270" customFormat="1" ht="15.75" customHeight="1" x14ac:dyDescent="0.25"/>
    <row r="833" s="270" customFormat="1" ht="15.75" customHeight="1" x14ac:dyDescent="0.25"/>
    <row r="834" s="270" customFormat="1" ht="15.75" customHeight="1" x14ac:dyDescent="0.25"/>
    <row r="835" s="270" customFormat="1" ht="15.75" customHeight="1" x14ac:dyDescent="0.25"/>
    <row r="836" s="270" customFormat="1" ht="15.75" customHeight="1" x14ac:dyDescent="0.25"/>
    <row r="837" s="270" customFormat="1" ht="15.75" customHeight="1" x14ac:dyDescent="0.25"/>
    <row r="838" s="270" customFormat="1" ht="15.75" customHeight="1" x14ac:dyDescent="0.25"/>
    <row r="839" s="270" customFormat="1" ht="15.75" customHeight="1" x14ac:dyDescent="0.25"/>
    <row r="840" s="270" customFormat="1" ht="15.75" customHeight="1" x14ac:dyDescent="0.25"/>
    <row r="841" s="270" customFormat="1" ht="15.75" customHeight="1" x14ac:dyDescent="0.25"/>
    <row r="842" s="270" customFormat="1" ht="15.75" customHeight="1" x14ac:dyDescent="0.25"/>
    <row r="843" s="270" customFormat="1" ht="15.75" customHeight="1" x14ac:dyDescent="0.25"/>
    <row r="844" s="270" customFormat="1" ht="15.75" customHeight="1" x14ac:dyDescent="0.25"/>
    <row r="845" s="270" customFormat="1" ht="15.75" customHeight="1" x14ac:dyDescent="0.25"/>
    <row r="846" s="270" customFormat="1" ht="15.75" customHeight="1" x14ac:dyDescent="0.25"/>
    <row r="847" s="270" customFormat="1" ht="15.75" customHeight="1" x14ac:dyDescent="0.25"/>
    <row r="848" s="270" customFormat="1" ht="15.75" customHeight="1" x14ac:dyDescent="0.25"/>
    <row r="849" s="270" customFormat="1" ht="15.75" customHeight="1" x14ac:dyDescent="0.25"/>
    <row r="850" s="270" customFormat="1" ht="15.75" customHeight="1" x14ac:dyDescent="0.25"/>
    <row r="851" s="270" customFormat="1" ht="15.75" customHeight="1" x14ac:dyDescent="0.25"/>
    <row r="852" s="270" customFormat="1" ht="15.75" customHeight="1" x14ac:dyDescent="0.25"/>
    <row r="853" s="270" customFormat="1" ht="15.75" customHeight="1" x14ac:dyDescent="0.25"/>
    <row r="854" s="270" customFormat="1" ht="15.75" customHeight="1" x14ac:dyDescent="0.25"/>
    <row r="855" s="270" customFormat="1" ht="15.75" customHeight="1" x14ac:dyDescent="0.25"/>
    <row r="856" s="270" customFormat="1" ht="15.75" customHeight="1" x14ac:dyDescent="0.25"/>
    <row r="857" s="270" customFormat="1" ht="15.75" customHeight="1" x14ac:dyDescent="0.25"/>
    <row r="858" s="270" customFormat="1" ht="15.75" customHeight="1" x14ac:dyDescent="0.25"/>
    <row r="859" s="270" customFormat="1" ht="15.75" customHeight="1" x14ac:dyDescent="0.25"/>
    <row r="860" s="270" customFormat="1" ht="15.75" customHeight="1" x14ac:dyDescent="0.25"/>
    <row r="861" s="270" customFormat="1" ht="15.75" customHeight="1" x14ac:dyDescent="0.25"/>
    <row r="862" s="270" customFormat="1" ht="15.75" customHeight="1" x14ac:dyDescent="0.25"/>
    <row r="863" s="270" customFormat="1" ht="15.75" customHeight="1" x14ac:dyDescent="0.25"/>
    <row r="864" s="270" customFormat="1" ht="15.75" customHeight="1" x14ac:dyDescent="0.25"/>
    <row r="865" s="270" customFormat="1" ht="15.75" customHeight="1" x14ac:dyDescent="0.25"/>
    <row r="866" s="270" customFormat="1" ht="15.75" customHeight="1" x14ac:dyDescent="0.25"/>
    <row r="867" s="270" customFormat="1" ht="15.75" customHeight="1" x14ac:dyDescent="0.25"/>
    <row r="868" s="270" customFormat="1" ht="15.75" customHeight="1" x14ac:dyDescent="0.25"/>
    <row r="869" s="270" customFormat="1" ht="15.75" customHeight="1" x14ac:dyDescent="0.25"/>
    <row r="870" s="270" customFormat="1" ht="15.75" customHeight="1" x14ac:dyDescent="0.25"/>
    <row r="871" s="270" customFormat="1" ht="15.75" customHeight="1" x14ac:dyDescent="0.25"/>
    <row r="872" s="270" customFormat="1" ht="15.75" customHeight="1" x14ac:dyDescent="0.25"/>
    <row r="873" s="270" customFormat="1" ht="15.75" customHeight="1" x14ac:dyDescent="0.25"/>
    <row r="874" s="270" customFormat="1" ht="15.75" customHeight="1" x14ac:dyDescent="0.25"/>
    <row r="875" s="270" customFormat="1" ht="15.75" customHeight="1" x14ac:dyDescent="0.25"/>
    <row r="876" s="270" customFormat="1" ht="15.75" customHeight="1" x14ac:dyDescent="0.25"/>
    <row r="877" s="270" customFormat="1" ht="15.75" customHeight="1" x14ac:dyDescent="0.25"/>
    <row r="878" s="270" customFormat="1" ht="15.75" customHeight="1" x14ac:dyDescent="0.25"/>
    <row r="879" s="270" customFormat="1" ht="15.75" customHeight="1" x14ac:dyDescent="0.25"/>
    <row r="880" s="270" customFormat="1" ht="15.75" customHeight="1" x14ac:dyDescent="0.25"/>
    <row r="881" s="270" customFormat="1" ht="15.75" customHeight="1" x14ac:dyDescent="0.25"/>
    <row r="882" s="270" customFormat="1" ht="15.75" customHeight="1" x14ac:dyDescent="0.25"/>
    <row r="883" s="270" customFormat="1" ht="15.75" customHeight="1" x14ac:dyDescent="0.25"/>
    <row r="884" s="270" customFormat="1" ht="15.75" customHeight="1" x14ac:dyDescent="0.25"/>
    <row r="885" s="270" customFormat="1" ht="15.75" customHeight="1" x14ac:dyDescent="0.25"/>
    <row r="886" s="270" customFormat="1" ht="15.75" customHeight="1" x14ac:dyDescent="0.25"/>
    <row r="887" s="270" customFormat="1" ht="15.75" customHeight="1" x14ac:dyDescent="0.25"/>
    <row r="888" s="270" customFormat="1" ht="15.75" customHeight="1" x14ac:dyDescent="0.25"/>
    <row r="889" s="270" customFormat="1" ht="15.75" customHeight="1" x14ac:dyDescent="0.25"/>
    <row r="890" s="270" customFormat="1" ht="15.75" customHeight="1" x14ac:dyDescent="0.25"/>
    <row r="891" s="270" customFormat="1" ht="15.75" customHeight="1" x14ac:dyDescent="0.25"/>
    <row r="892" s="270" customFormat="1" ht="15.75" customHeight="1" x14ac:dyDescent="0.25"/>
    <row r="893" s="270" customFormat="1" ht="15.75" customHeight="1" x14ac:dyDescent="0.25"/>
    <row r="894" s="270" customFormat="1" ht="15.75" customHeight="1" x14ac:dyDescent="0.25"/>
    <row r="895" s="270" customFormat="1" ht="15.75" customHeight="1" x14ac:dyDescent="0.25"/>
    <row r="896" s="270" customFormat="1" ht="15.75" customHeight="1" x14ac:dyDescent="0.25"/>
    <row r="897" s="270" customFormat="1" ht="15.75" customHeight="1" x14ac:dyDescent="0.25"/>
    <row r="898" s="270" customFormat="1" ht="15.75" customHeight="1" x14ac:dyDescent="0.25"/>
    <row r="899" s="270" customFormat="1" ht="15.75" customHeight="1" x14ac:dyDescent="0.25"/>
    <row r="900" s="270" customFormat="1" ht="15.75" customHeight="1" x14ac:dyDescent="0.25"/>
    <row r="901" s="270" customFormat="1" ht="15.75" customHeight="1" x14ac:dyDescent="0.25"/>
    <row r="902" s="270" customFormat="1" ht="15.75" customHeight="1" x14ac:dyDescent="0.25"/>
    <row r="903" s="270" customFormat="1" ht="15.75" customHeight="1" x14ac:dyDescent="0.25"/>
    <row r="904" s="270" customFormat="1" ht="15.75" customHeight="1" x14ac:dyDescent="0.25"/>
    <row r="905" s="270" customFormat="1" ht="15.75" customHeight="1" x14ac:dyDescent="0.25"/>
    <row r="906" s="270" customFormat="1" ht="15.75" customHeight="1" x14ac:dyDescent="0.25"/>
    <row r="907" s="270" customFormat="1" ht="15.75" customHeight="1" x14ac:dyDescent="0.25"/>
    <row r="908" s="270" customFormat="1" ht="15.75" customHeight="1" x14ac:dyDescent="0.25"/>
    <row r="909" s="270" customFormat="1" ht="15.75" customHeight="1" x14ac:dyDescent="0.25"/>
    <row r="910" s="270" customFormat="1" ht="15.75" customHeight="1" x14ac:dyDescent="0.25"/>
    <row r="911" s="270" customFormat="1" ht="15.75" customHeight="1" x14ac:dyDescent="0.25"/>
    <row r="912" s="270" customFormat="1" ht="15.75" customHeight="1" x14ac:dyDescent="0.25"/>
    <row r="913" s="270" customFormat="1" ht="15.75" customHeight="1" x14ac:dyDescent="0.25"/>
    <row r="914" s="270" customFormat="1" ht="15.75" customHeight="1" x14ac:dyDescent="0.25"/>
    <row r="915" s="270" customFormat="1" ht="15.75" customHeight="1" x14ac:dyDescent="0.25"/>
    <row r="916" s="270" customFormat="1" ht="15.75" customHeight="1" x14ac:dyDescent="0.25"/>
    <row r="917" s="270" customFormat="1" ht="15.75" customHeight="1" x14ac:dyDescent="0.25"/>
    <row r="918" s="270" customFormat="1" ht="15.75" customHeight="1" x14ac:dyDescent="0.25"/>
    <row r="919" s="270" customFormat="1" ht="15.75" customHeight="1" x14ac:dyDescent="0.25"/>
    <row r="920" s="270" customFormat="1" ht="15.75" customHeight="1" x14ac:dyDescent="0.25"/>
    <row r="921" s="270" customFormat="1" ht="15.75" customHeight="1" x14ac:dyDescent="0.25"/>
    <row r="922" s="270" customFormat="1" ht="15.75" customHeight="1" x14ac:dyDescent="0.25"/>
    <row r="923" s="270" customFormat="1" ht="15.75" customHeight="1" x14ac:dyDescent="0.25"/>
    <row r="924" s="270" customFormat="1" ht="15.75" customHeight="1" x14ac:dyDescent="0.25"/>
    <row r="925" s="270" customFormat="1" ht="15.75" customHeight="1" x14ac:dyDescent="0.25"/>
    <row r="926" s="270" customFormat="1" ht="15.75" customHeight="1" x14ac:dyDescent="0.25"/>
    <row r="927" s="270" customFormat="1" ht="15.75" customHeight="1" x14ac:dyDescent="0.25"/>
    <row r="928" s="270" customFormat="1" ht="15.75" customHeight="1" x14ac:dyDescent="0.25"/>
    <row r="929" s="270" customFormat="1" ht="15.75" customHeight="1" x14ac:dyDescent="0.25"/>
    <row r="930" s="270" customFormat="1" ht="15.75" customHeight="1" x14ac:dyDescent="0.25"/>
    <row r="931" s="270" customFormat="1" ht="15.75" customHeight="1" x14ac:dyDescent="0.25"/>
    <row r="932" s="270" customFormat="1" ht="15.75" customHeight="1" x14ac:dyDescent="0.25"/>
    <row r="933" s="270" customFormat="1" ht="15.75" customHeight="1" x14ac:dyDescent="0.25"/>
    <row r="934" s="270" customFormat="1" ht="15.75" customHeight="1" x14ac:dyDescent="0.25"/>
    <row r="935" s="270" customFormat="1" ht="15.75" customHeight="1" x14ac:dyDescent="0.25"/>
    <row r="936" s="270" customFormat="1" ht="15.75" customHeight="1" x14ac:dyDescent="0.25"/>
    <row r="937" s="270" customFormat="1" ht="15.75" customHeight="1" x14ac:dyDescent="0.25"/>
    <row r="938" s="270" customFormat="1" ht="15.75" customHeight="1" x14ac:dyDescent="0.25"/>
    <row r="939" s="270" customFormat="1" ht="15.75" customHeight="1" x14ac:dyDescent="0.25"/>
    <row r="940" s="270" customFormat="1" ht="15.75" customHeight="1" x14ac:dyDescent="0.25"/>
    <row r="941" s="270" customFormat="1" ht="15.75" customHeight="1" x14ac:dyDescent="0.25"/>
    <row r="942" s="270" customFormat="1" ht="15.75" customHeight="1" x14ac:dyDescent="0.25"/>
    <row r="943" s="270" customFormat="1" ht="15.75" customHeight="1" x14ac:dyDescent="0.25"/>
    <row r="944" s="270" customFormat="1" ht="15.75" customHeight="1" x14ac:dyDescent="0.25"/>
    <row r="945" s="270" customFormat="1" ht="15.75" customHeight="1" x14ac:dyDescent="0.25"/>
    <row r="946" s="270" customFormat="1" ht="15.75" customHeight="1" x14ac:dyDescent="0.25"/>
    <row r="947" s="270" customFormat="1" ht="15.75" customHeight="1" x14ac:dyDescent="0.25"/>
    <row r="948" s="270" customFormat="1" ht="15.75" customHeight="1" x14ac:dyDescent="0.25"/>
    <row r="949" s="270" customFormat="1" ht="15.75" customHeight="1" x14ac:dyDescent="0.25"/>
    <row r="950" s="270" customFormat="1" ht="15.75" customHeight="1" x14ac:dyDescent="0.25"/>
    <row r="951" s="270" customFormat="1" ht="15.75" customHeight="1" x14ac:dyDescent="0.25"/>
    <row r="952" s="270" customFormat="1" ht="15.75" customHeight="1" x14ac:dyDescent="0.25"/>
    <row r="953" s="270" customFormat="1" ht="15.75" customHeight="1" x14ac:dyDescent="0.25"/>
    <row r="954" s="270" customFormat="1" ht="15.75" customHeight="1" x14ac:dyDescent="0.25"/>
    <row r="955" s="270" customFormat="1" ht="15.75" customHeight="1" x14ac:dyDescent="0.25"/>
    <row r="956" s="270" customFormat="1" ht="15.75" customHeight="1" x14ac:dyDescent="0.25"/>
    <row r="957" s="270" customFormat="1" ht="15.75" customHeight="1" x14ac:dyDescent="0.25"/>
    <row r="958" s="270" customFormat="1" ht="15.75" customHeight="1" x14ac:dyDescent="0.25"/>
    <row r="959" s="270" customFormat="1" ht="15.75" customHeight="1" x14ac:dyDescent="0.25"/>
    <row r="960" s="270" customFormat="1" ht="15.75" customHeight="1" x14ac:dyDescent="0.25"/>
    <row r="961" s="270" customFormat="1" ht="15.75" customHeight="1" x14ac:dyDescent="0.25"/>
    <row r="962" s="270" customFormat="1" ht="15.75" customHeight="1" x14ac:dyDescent="0.25"/>
    <row r="963" s="270" customFormat="1" ht="15.75" customHeight="1" x14ac:dyDescent="0.25"/>
    <row r="964" s="270" customFormat="1" ht="15.75" customHeight="1" x14ac:dyDescent="0.25"/>
    <row r="965" s="270" customFormat="1" ht="15.75" customHeight="1" x14ac:dyDescent="0.25"/>
    <row r="966" s="270" customFormat="1" ht="15.75" customHeight="1" x14ac:dyDescent="0.25"/>
    <row r="967" s="270" customFormat="1" ht="15.75" customHeight="1" x14ac:dyDescent="0.25"/>
    <row r="968" s="270" customFormat="1" ht="15.75" customHeight="1" x14ac:dyDescent="0.25"/>
    <row r="969" s="270" customFormat="1" ht="15.75" customHeight="1" x14ac:dyDescent="0.25"/>
    <row r="970" s="270" customFormat="1" ht="15.75" customHeight="1" x14ac:dyDescent="0.25"/>
    <row r="971" s="270" customFormat="1" ht="15.75" customHeight="1" x14ac:dyDescent="0.25"/>
    <row r="972" s="270" customFormat="1" ht="15.75" customHeight="1" x14ac:dyDescent="0.25"/>
    <row r="973" s="270" customFormat="1" ht="15.75" customHeight="1" x14ac:dyDescent="0.25"/>
    <row r="974" s="270" customFormat="1" ht="15.75" customHeight="1" x14ac:dyDescent="0.25"/>
    <row r="975" s="270" customFormat="1" ht="15.75" customHeight="1" x14ac:dyDescent="0.25"/>
    <row r="976" s="270" customFormat="1" ht="15.75" customHeight="1" x14ac:dyDescent="0.25"/>
    <row r="977" s="270" customFormat="1" ht="15.75" customHeight="1" x14ac:dyDescent="0.25"/>
    <row r="978" s="270" customFormat="1" ht="15.75" customHeight="1" x14ac:dyDescent="0.25"/>
    <row r="979" s="270" customFormat="1" ht="15.75" customHeight="1" x14ac:dyDescent="0.25"/>
    <row r="980" s="270" customFormat="1" ht="15.75" customHeight="1" x14ac:dyDescent="0.25"/>
    <row r="981" s="270" customFormat="1" ht="15.75" customHeight="1" x14ac:dyDescent="0.25"/>
    <row r="982" s="270" customFormat="1" ht="15.75" customHeight="1" x14ac:dyDescent="0.25"/>
    <row r="983" s="270" customFormat="1" ht="15.75" customHeight="1" x14ac:dyDescent="0.25"/>
    <row r="984" s="270" customFormat="1" ht="15.75" customHeight="1" x14ac:dyDescent="0.25"/>
    <row r="985" s="270" customFormat="1" ht="15.75" customHeight="1" x14ac:dyDescent="0.25"/>
    <row r="986" s="270" customFormat="1" ht="15.75" customHeight="1" x14ac:dyDescent="0.25"/>
    <row r="987" s="270" customFormat="1" ht="15.75" customHeight="1" x14ac:dyDescent="0.25"/>
    <row r="988" s="270" customFormat="1" ht="15.75" customHeight="1" x14ac:dyDescent="0.25"/>
    <row r="989" s="270" customFormat="1" ht="15.75" customHeight="1" x14ac:dyDescent="0.25"/>
    <row r="990" s="270" customFormat="1" ht="15.75" customHeight="1" x14ac:dyDescent="0.25"/>
    <row r="991" s="270" customFormat="1" ht="15.75" customHeight="1" x14ac:dyDescent="0.25"/>
    <row r="992" s="270" customFormat="1" ht="15.75" customHeight="1" x14ac:dyDescent="0.25"/>
    <row r="993" s="270" customFormat="1" ht="15.75" customHeight="1" x14ac:dyDescent="0.25"/>
    <row r="994" s="270" customFormat="1" ht="15.75" customHeight="1" x14ac:dyDescent="0.25"/>
    <row r="995" s="270" customFormat="1" ht="15.75" customHeight="1" x14ac:dyDescent="0.25"/>
    <row r="996" s="270" customFormat="1" ht="15.75" customHeight="1" x14ac:dyDescent="0.25"/>
    <row r="997" s="270" customFormat="1" ht="15.75" customHeight="1" x14ac:dyDescent="0.25"/>
    <row r="998" s="270" customFormat="1" ht="15.75" customHeight="1" x14ac:dyDescent="0.25"/>
    <row r="999" s="270" customFormat="1" ht="15.75" customHeight="1" x14ac:dyDescent="0.25"/>
    <row r="1000" s="270" customFormat="1" ht="15.75" customHeight="1" x14ac:dyDescent="0.25"/>
    <row r="1001" s="270" customFormat="1" ht="15.75" customHeight="1" x14ac:dyDescent="0.25"/>
  </sheetData>
  <mergeCells count="82">
    <mergeCell ref="S16:S17"/>
    <mergeCell ref="X25:X26"/>
    <mergeCell ref="Y25:Y26"/>
    <mergeCell ref="H25:I25"/>
    <mergeCell ref="J25:K25"/>
    <mergeCell ref="L25:M25"/>
    <mergeCell ref="N25:O25"/>
    <mergeCell ref="P25:P26"/>
    <mergeCell ref="Q25:Q26"/>
    <mergeCell ref="R25:R26"/>
    <mergeCell ref="S25:S26"/>
    <mergeCell ref="T25:T26"/>
    <mergeCell ref="U25:U26"/>
    <mergeCell ref="V25:V26"/>
    <mergeCell ref="W25:W26"/>
    <mergeCell ref="X54:X55"/>
    <mergeCell ref="Y54:Y55"/>
    <mergeCell ref="H54:I54"/>
    <mergeCell ref="J54:K54"/>
    <mergeCell ref="L54:M54"/>
    <mergeCell ref="N54:O54"/>
    <mergeCell ref="P54:P55"/>
    <mergeCell ref="Q54:Q55"/>
    <mergeCell ref="R54:R55"/>
    <mergeCell ref="S54:S55"/>
    <mergeCell ref="T54:T55"/>
    <mergeCell ref="U54:U55"/>
    <mergeCell ref="V54:V55"/>
    <mergeCell ref="W54:W55"/>
    <mergeCell ref="AG2:AG3"/>
    <mergeCell ref="U2:U3"/>
    <mergeCell ref="V2:V3"/>
    <mergeCell ref="W2:W3"/>
    <mergeCell ref="X2:X3"/>
    <mergeCell ref="Y2:Y3"/>
    <mergeCell ref="Z2:Z3"/>
    <mergeCell ref="AA2:AA3"/>
    <mergeCell ref="AB2:AB3"/>
    <mergeCell ref="AC2:AC3"/>
    <mergeCell ref="AD2:AD3"/>
    <mergeCell ref="AE2:AE3"/>
    <mergeCell ref="AF2:AF3"/>
    <mergeCell ref="H2:I2"/>
    <mergeCell ref="J2:K2"/>
    <mergeCell ref="L2:M2"/>
    <mergeCell ref="N2:O2"/>
    <mergeCell ref="P2:Q2"/>
    <mergeCell ref="R2:S2"/>
    <mergeCell ref="T2:T3"/>
    <mergeCell ref="AA9:AA10"/>
    <mergeCell ref="AB9:AB10"/>
    <mergeCell ref="AC9:AC10"/>
    <mergeCell ref="T9:T10"/>
    <mergeCell ref="U9:U10"/>
    <mergeCell ref="V9:V10"/>
    <mergeCell ref="W9:W10"/>
    <mergeCell ref="X9:X10"/>
    <mergeCell ref="Y9:Y10"/>
    <mergeCell ref="Z9:Z10"/>
    <mergeCell ref="R9:R10"/>
    <mergeCell ref="S9:S10"/>
    <mergeCell ref="H9:I9"/>
    <mergeCell ref="J9:K9"/>
    <mergeCell ref="L9:M9"/>
    <mergeCell ref="N9:O9"/>
    <mergeCell ref="P9:Q9"/>
    <mergeCell ref="AC16:AC17"/>
    <mergeCell ref="H16:I16"/>
    <mergeCell ref="J16:K16"/>
    <mergeCell ref="L16:M16"/>
    <mergeCell ref="N16:O16"/>
    <mergeCell ref="P16:Q16"/>
    <mergeCell ref="AA16:AA17"/>
    <mergeCell ref="AB16:AB17"/>
    <mergeCell ref="T16:T17"/>
    <mergeCell ref="U16:U17"/>
    <mergeCell ref="V16:V17"/>
    <mergeCell ref="W16:W17"/>
    <mergeCell ref="X16:X17"/>
    <mergeCell ref="Y16:Y17"/>
    <mergeCell ref="Z16:Z17"/>
    <mergeCell ref="R16:R1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N990"/>
  <sheetViews>
    <sheetView workbookViewId="0">
      <pane xSplit="3" topLeftCell="D1" activePane="topRight" state="frozen"/>
      <selection pane="topRight" activeCell="E2" sqref="E2"/>
    </sheetView>
  </sheetViews>
  <sheetFormatPr defaultColWidth="12.6640625" defaultRowHeight="15" customHeight="1" x14ac:dyDescent="0.25"/>
  <cols>
    <col min="1" max="1" width="8.44140625" customWidth="1"/>
    <col min="2" max="2" width="12.6640625" customWidth="1"/>
    <col min="3" max="3" width="19.77734375" customWidth="1"/>
    <col min="4" max="5" width="19.109375" customWidth="1"/>
    <col min="6" max="6" width="12.6640625" customWidth="1"/>
    <col min="16" max="16" width="19.33203125" customWidth="1"/>
    <col min="17" max="17" width="11" customWidth="1"/>
    <col min="18" max="18" width="13.88671875" customWidth="1"/>
    <col min="19" max="19" width="18" customWidth="1"/>
    <col min="20" max="20" width="18.44140625" customWidth="1"/>
    <col min="21" max="21" width="20" customWidth="1"/>
    <col min="22" max="22" width="31.109375" customWidth="1"/>
    <col min="23" max="23" width="20.44140625" customWidth="1"/>
    <col min="24" max="24" width="18" customWidth="1"/>
    <col min="25" max="25" width="21.77734375" customWidth="1"/>
    <col min="26" max="26" width="23" customWidth="1"/>
    <col min="27" max="27" width="24.109375" customWidth="1"/>
    <col min="28" max="28" width="18.109375" customWidth="1"/>
    <col min="29" max="29" width="17.88671875" customWidth="1"/>
    <col min="30" max="30" width="19.6640625" customWidth="1"/>
    <col min="31" max="31" width="19.77734375" customWidth="1"/>
  </cols>
  <sheetData>
    <row r="1" spans="1:40" ht="15.75" customHeight="1" x14ac:dyDescent="0.3">
      <c r="A1" s="110"/>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1"/>
      <c r="AH1" s="112"/>
      <c r="AI1" s="112"/>
      <c r="AJ1" s="112"/>
      <c r="AK1" s="112"/>
      <c r="AL1" s="112"/>
      <c r="AM1" s="112"/>
      <c r="AN1" s="112"/>
    </row>
    <row r="2" spans="1:40" ht="15.75" customHeight="1" x14ac:dyDescent="0.3">
      <c r="A2" s="93" t="s">
        <v>64</v>
      </c>
      <c r="B2" s="78" t="s">
        <v>205</v>
      </c>
      <c r="C2" s="78" t="s">
        <v>206</v>
      </c>
      <c r="D2" s="78" t="s">
        <v>207</v>
      </c>
      <c r="E2" s="78" t="s">
        <v>208</v>
      </c>
      <c r="F2" s="78" t="s">
        <v>209</v>
      </c>
      <c r="G2" s="78" t="s">
        <v>210</v>
      </c>
      <c r="H2" s="251" t="s">
        <v>211</v>
      </c>
      <c r="I2" s="252"/>
      <c r="J2" s="251" t="s">
        <v>212</v>
      </c>
      <c r="K2" s="252"/>
      <c r="L2" s="251" t="s">
        <v>213</v>
      </c>
      <c r="M2" s="252"/>
      <c r="N2" s="251" t="s">
        <v>9</v>
      </c>
      <c r="O2" s="252"/>
      <c r="P2" s="251" t="s">
        <v>214</v>
      </c>
      <c r="Q2" s="252"/>
      <c r="R2" s="251" t="s">
        <v>215</v>
      </c>
      <c r="S2" s="252"/>
      <c r="T2" s="256" t="s">
        <v>216</v>
      </c>
      <c r="U2" s="256" t="s">
        <v>217</v>
      </c>
      <c r="V2" s="255" t="s">
        <v>218</v>
      </c>
      <c r="W2" s="255" t="s">
        <v>219</v>
      </c>
      <c r="X2" s="255" t="s">
        <v>220</v>
      </c>
      <c r="Y2" s="255" t="s">
        <v>221</v>
      </c>
      <c r="Z2" s="256" t="s">
        <v>222</v>
      </c>
      <c r="AA2" s="256" t="s">
        <v>223</v>
      </c>
      <c r="AB2" s="253" t="s">
        <v>213</v>
      </c>
      <c r="AC2" s="253" t="s">
        <v>9</v>
      </c>
      <c r="AD2" s="256" t="s">
        <v>214</v>
      </c>
      <c r="AE2" s="256" t="s">
        <v>215</v>
      </c>
      <c r="AF2" s="253" t="s">
        <v>224</v>
      </c>
      <c r="AG2" s="249"/>
      <c r="AH2" s="112"/>
      <c r="AI2" s="112"/>
      <c r="AJ2" s="112"/>
      <c r="AK2" s="112"/>
      <c r="AL2" s="112"/>
      <c r="AM2" s="112"/>
      <c r="AN2" s="112"/>
    </row>
    <row r="3" spans="1:40" ht="15.75" customHeight="1" x14ac:dyDescent="0.3">
      <c r="A3" s="113"/>
      <c r="B3" s="114"/>
      <c r="C3" s="114"/>
      <c r="D3" s="114"/>
      <c r="E3" s="114"/>
      <c r="F3" s="114"/>
      <c r="G3" s="114"/>
      <c r="H3" s="80" t="s">
        <v>225</v>
      </c>
      <c r="I3" s="80" t="s">
        <v>226</v>
      </c>
      <c r="J3" s="80" t="s">
        <v>225</v>
      </c>
      <c r="K3" s="80" t="s">
        <v>226</v>
      </c>
      <c r="L3" s="80" t="s">
        <v>225</v>
      </c>
      <c r="M3" s="80" t="s">
        <v>226</v>
      </c>
      <c r="N3" s="80" t="s">
        <v>225</v>
      </c>
      <c r="O3" s="80" t="s">
        <v>226</v>
      </c>
      <c r="P3" s="80" t="s">
        <v>225</v>
      </c>
      <c r="Q3" s="80" t="s">
        <v>226</v>
      </c>
      <c r="R3" s="80" t="s">
        <v>225</v>
      </c>
      <c r="S3" s="80" t="s">
        <v>226</v>
      </c>
      <c r="T3" s="252"/>
      <c r="U3" s="252"/>
      <c r="V3" s="252"/>
      <c r="W3" s="252"/>
      <c r="X3" s="252"/>
      <c r="Y3" s="252"/>
      <c r="Z3" s="252"/>
      <c r="AA3" s="252"/>
      <c r="AB3" s="254"/>
      <c r="AC3" s="254"/>
      <c r="AD3" s="252"/>
      <c r="AE3" s="252"/>
      <c r="AF3" s="254"/>
      <c r="AG3" s="250"/>
      <c r="AH3" s="112"/>
      <c r="AI3" s="112"/>
      <c r="AJ3" s="112"/>
      <c r="AK3" s="112"/>
      <c r="AL3" s="112"/>
      <c r="AM3" s="112"/>
      <c r="AN3" s="112"/>
    </row>
    <row r="4" spans="1:40" ht="15.75" customHeight="1" x14ac:dyDescent="0.3">
      <c r="A4" s="81">
        <v>1</v>
      </c>
      <c r="B4" s="82" t="s">
        <v>227</v>
      </c>
      <c r="C4" s="83" t="s">
        <v>228</v>
      </c>
      <c r="D4" s="84" t="s">
        <v>229</v>
      </c>
      <c r="E4" s="84" t="s">
        <v>24</v>
      </c>
      <c r="F4" s="84" t="s">
        <v>89</v>
      </c>
      <c r="G4" s="84" t="s">
        <v>333</v>
      </c>
      <c r="H4" s="85">
        <v>150</v>
      </c>
      <c r="I4" s="85">
        <v>148</v>
      </c>
      <c r="J4" s="115"/>
      <c r="K4" s="115"/>
      <c r="L4" s="116">
        <v>1</v>
      </c>
      <c r="M4" s="86">
        <v>1</v>
      </c>
      <c r="N4" s="86">
        <v>1</v>
      </c>
      <c r="O4" s="86">
        <v>0.98</v>
      </c>
      <c r="P4" s="116">
        <v>1</v>
      </c>
      <c r="Q4" s="116">
        <v>0.8</v>
      </c>
      <c r="R4" s="116">
        <v>1</v>
      </c>
      <c r="S4" s="116">
        <v>0.7</v>
      </c>
      <c r="T4" s="87">
        <f t="shared" ref="T4:T7" si="0">I4/H4</f>
        <v>0.98666666666666669</v>
      </c>
      <c r="U4" s="117"/>
      <c r="V4" s="87">
        <f t="shared" ref="V4:V7" si="1">M4/L4</f>
        <v>1</v>
      </c>
      <c r="W4" s="87">
        <f t="shared" ref="W4:W7" si="2">O4/N4</f>
        <v>0.98</v>
      </c>
      <c r="X4" s="87">
        <f t="shared" ref="X4:X7" si="3">Q4/P4</f>
        <v>0.8</v>
      </c>
      <c r="Y4" s="87">
        <f t="shared" ref="Y4:Y7" si="4">S4/R4</f>
        <v>0.7</v>
      </c>
      <c r="Z4" s="88">
        <f t="shared" ref="Z4:AA4" si="5">T4*0.35</f>
        <v>0.34533333333333333</v>
      </c>
      <c r="AA4" s="88">
        <f t="shared" si="5"/>
        <v>0</v>
      </c>
      <c r="AB4" s="89">
        <f t="shared" ref="AB4:AB7" si="6">V4*0.1</f>
        <v>0.1</v>
      </c>
      <c r="AC4" s="89">
        <f t="shared" ref="AC4:AC7" si="7">W4*0.3</f>
        <v>0.29399999999999998</v>
      </c>
      <c r="AD4" s="88">
        <f t="shared" ref="AD4:AD7" si="8">X4*0.1</f>
        <v>8.0000000000000016E-2</v>
      </c>
      <c r="AE4" s="88">
        <f t="shared" ref="AE4:AE7" si="9">Y4*0.15</f>
        <v>0.105</v>
      </c>
      <c r="AF4" s="89">
        <f t="shared" ref="AF4:AF7" si="10">SUM(Z4:AE4)</f>
        <v>0.92433333333333345</v>
      </c>
      <c r="AG4" s="118"/>
      <c r="AH4" s="112"/>
      <c r="AI4" s="112"/>
      <c r="AJ4" s="112"/>
      <c r="AK4" s="112"/>
      <c r="AL4" s="112"/>
      <c r="AM4" s="112"/>
      <c r="AN4" s="112"/>
    </row>
    <row r="5" spans="1:40" ht="15.75" customHeight="1" x14ac:dyDescent="0.3">
      <c r="A5" s="81">
        <v>2</v>
      </c>
      <c r="B5" s="82" t="s">
        <v>231</v>
      </c>
      <c r="C5" s="83" t="s">
        <v>134</v>
      </c>
      <c r="D5" s="84" t="s">
        <v>232</v>
      </c>
      <c r="E5" s="84" t="s">
        <v>24</v>
      </c>
      <c r="F5" s="84" t="s">
        <v>104</v>
      </c>
      <c r="G5" s="84" t="s">
        <v>333</v>
      </c>
      <c r="H5" s="85">
        <v>125</v>
      </c>
      <c r="I5" s="85">
        <v>113</v>
      </c>
      <c r="J5" s="119"/>
      <c r="K5" s="119"/>
      <c r="L5" s="116">
        <v>1</v>
      </c>
      <c r="M5" s="86">
        <v>1</v>
      </c>
      <c r="N5" s="86">
        <v>1</v>
      </c>
      <c r="O5" s="86">
        <v>0.98</v>
      </c>
      <c r="P5" s="116">
        <v>1</v>
      </c>
      <c r="Q5" s="116">
        <v>0.8</v>
      </c>
      <c r="R5" s="116">
        <v>1</v>
      </c>
      <c r="S5" s="116">
        <v>0.7</v>
      </c>
      <c r="T5" s="87">
        <f t="shared" si="0"/>
        <v>0.90400000000000003</v>
      </c>
      <c r="U5" s="87"/>
      <c r="V5" s="87">
        <f t="shared" si="1"/>
        <v>1</v>
      </c>
      <c r="W5" s="87">
        <f t="shared" si="2"/>
        <v>0.98</v>
      </c>
      <c r="X5" s="87">
        <f t="shared" si="3"/>
        <v>0.8</v>
      </c>
      <c r="Y5" s="87">
        <f t="shared" si="4"/>
        <v>0.7</v>
      </c>
      <c r="Z5" s="88">
        <f t="shared" ref="Z5:Z7" si="11">T5*0.35</f>
        <v>0.31640000000000001</v>
      </c>
      <c r="AA5" s="88">
        <f>U5*0.2</f>
        <v>0</v>
      </c>
      <c r="AB5" s="89">
        <f t="shared" si="6"/>
        <v>0.1</v>
      </c>
      <c r="AC5" s="89">
        <f t="shared" si="7"/>
        <v>0.29399999999999998</v>
      </c>
      <c r="AD5" s="88">
        <f t="shared" si="8"/>
        <v>8.0000000000000016E-2</v>
      </c>
      <c r="AE5" s="88">
        <f t="shared" si="9"/>
        <v>0.105</v>
      </c>
      <c r="AF5" s="89">
        <f t="shared" si="10"/>
        <v>0.89539999999999997</v>
      </c>
      <c r="AG5" s="118"/>
      <c r="AH5" s="112"/>
      <c r="AI5" s="112"/>
      <c r="AJ5" s="112"/>
      <c r="AK5" s="112"/>
      <c r="AL5" s="112"/>
      <c r="AM5" s="112"/>
      <c r="AN5" s="112"/>
    </row>
    <row r="6" spans="1:40" ht="15.75" customHeight="1" x14ac:dyDescent="0.3">
      <c r="A6" s="81">
        <v>3</v>
      </c>
      <c r="B6" s="103" t="s">
        <v>231</v>
      </c>
      <c r="C6" s="120" t="s">
        <v>105</v>
      </c>
      <c r="D6" s="91" t="s">
        <v>233</v>
      </c>
      <c r="E6" s="109" t="s">
        <v>24</v>
      </c>
      <c r="F6" s="109" t="s">
        <v>89</v>
      </c>
      <c r="G6" s="84" t="s">
        <v>333</v>
      </c>
      <c r="H6" s="85">
        <v>150</v>
      </c>
      <c r="I6" s="85">
        <v>148</v>
      </c>
      <c r="J6" s="115"/>
      <c r="K6" s="115"/>
      <c r="L6" s="116">
        <v>1</v>
      </c>
      <c r="M6" s="86">
        <v>1</v>
      </c>
      <c r="N6" s="86">
        <v>1</v>
      </c>
      <c r="O6" s="86">
        <v>0.98</v>
      </c>
      <c r="P6" s="116">
        <v>1</v>
      </c>
      <c r="Q6" s="116">
        <v>0.8</v>
      </c>
      <c r="R6" s="116">
        <v>1</v>
      </c>
      <c r="S6" s="116">
        <v>0.7</v>
      </c>
      <c r="T6" s="87">
        <f t="shared" si="0"/>
        <v>0.98666666666666669</v>
      </c>
      <c r="U6" s="117"/>
      <c r="V6" s="87">
        <f t="shared" si="1"/>
        <v>1</v>
      </c>
      <c r="W6" s="87">
        <f t="shared" si="2"/>
        <v>0.98</v>
      </c>
      <c r="X6" s="87">
        <f t="shared" si="3"/>
        <v>0.8</v>
      </c>
      <c r="Y6" s="87">
        <f t="shared" si="4"/>
        <v>0.7</v>
      </c>
      <c r="Z6" s="88">
        <f t="shared" si="11"/>
        <v>0.34533333333333333</v>
      </c>
      <c r="AA6" s="88">
        <f>U6*0.35</f>
        <v>0</v>
      </c>
      <c r="AB6" s="89">
        <f t="shared" si="6"/>
        <v>0.1</v>
      </c>
      <c r="AC6" s="89">
        <f t="shared" si="7"/>
        <v>0.29399999999999998</v>
      </c>
      <c r="AD6" s="88">
        <f t="shared" si="8"/>
        <v>8.0000000000000016E-2</v>
      </c>
      <c r="AE6" s="88">
        <f t="shared" si="9"/>
        <v>0.105</v>
      </c>
      <c r="AF6" s="89">
        <f t="shared" si="10"/>
        <v>0.92433333333333345</v>
      </c>
      <c r="AG6" s="118"/>
      <c r="AH6" s="112"/>
      <c r="AI6" s="112"/>
      <c r="AJ6" s="112"/>
      <c r="AK6" s="112"/>
      <c r="AL6" s="112"/>
      <c r="AM6" s="112"/>
      <c r="AN6" s="112"/>
    </row>
    <row r="7" spans="1:40" ht="15.75" customHeight="1" x14ac:dyDescent="0.3">
      <c r="A7" s="81">
        <v>4</v>
      </c>
      <c r="B7" s="103" t="s">
        <v>231</v>
      </c>
      <c r="C7" s="120" t="s">
        <v>137</v>
      </c>
      <c r="D7" s="91" t="s">
        <v>234</v>
      </c>
      <c r="E7" s="109" t="s">
        <v>24</v>
      </c>
      <c r="F7" s="109" t="s">
        <v>136</v>
      </c>
      <c r="G7" s="84" t="s">
        <v>333</v>
      </c>
      <c r="H7" s="85">
        <v>85</v>
      </c>
      <c r="I7" s="85">
        <v>80</v>
      </c>
      <c r="J7" s="119"/>
      <c r="K7" s="121"/>
      <c r="L7" s="116">
        <v>1</v>
      </c>
      <c r="M7" s="86">
        <v>1</v>
      </c>
      <c r="N7" s="116">
        <v>1</v>
      </c>
      <c r="O7" s="116">
        <v>0.98</v>
      </c>
      <c r="P7" s="116">
        <v>1</v>
      </c>
      <c r="Q7" s="116">
        <v>0.8</v>
      </c>
      <c r="R7" s="116">
        <v>1</v>
      </c>
      <c r="S7" s="116">
        <v>0.7</v>
      </c>
      <c r="T7" s="87">
        <f t="shared" si="0"/>
        <v>0.94117647058823528</v>
      </c>
      <c r="U7" s="87"/>
      <c r="V7" s="87">
        <f t="shared" si="1"/>
        <v>1</v>
      </c>
      <c r="W7" s="87">
        <f t="shared" si="2"/>
        <v>0.98</v>
      </c>
      <c r="X7" s="87">
        <f t="shared" si="3"/>
        <v>0.8</v>
      </c>
      <c r="Y7" s="87">
        <f t="shared" si="4"/>
        <v>0.7</v>
      </c>
      <c r="Z7" s="89">
        <f t="shared" si="11"/>
        <v>0.32941176470588235</v>
      </c>
      <c r="AA7" s="89">
        <f>U7*0.2</f>
        <v>0</v>
      </c>
      <c r="AB7" s="89">
        <f t="shared" si="6"/>
        <v>0.1</v>
      </c>
      <c r="AC7" s="89">
        <f t="shared" si="7"/>
        <v>0.29399999999999998</v>
      </c>
      <c r="AD7" s="88">
        <f t="shared" si="8"/>
        <v>8.0000000000000016E-2</v>
      </c>
      <c r="AE7" s="88">
        <f t="shared" si="9"/>
        <v>0.105</v>
      </c>
      <c r="AF7" s="89">
        <f t="shared" si="10"/>
        <v>0.90841176470588247</v>
      </c>
      <c r="AG7" s="118"/>
      <c r="AH7" s="112"/>
      <c r="AI7" s="112"/>
      <c r="AJ7" s="112"/>
      <c r="AK7" s="112"/>
      <c r="AL7" s="112"/>
      <c r="AM7" s="112"/>
      <c r="AN7" s="112"/>
    </row>
    <row r="8" spans="1:40" ht="15.75" customHeight="1" x14ac:dyDescent="0.3">
      <c r="A8" s="122"/>
      <c r="B8" s="122"/>
      <c r="C8" s="123"/>
      <c r="D8" s="124"/>
      <c r="E8" s="125"/>
      <c r="F8" s="125"/>
      <c r="G8" s="125"/>
      <c r="H8" s="126"/>
      <c r="I8" s="126"/>
      <c r="J8" s="127"/>
      <c r="K8" s="126"/>
      <c r="L8" s="128"/>
      <c r="M8" s="105"/>
      <c r="N8" s="128"/>
      <c r="O8" s="128"/>
      <c r="P8" s="128"/>
      <c r="Q8" s="128"/>
      <c r="R8" s="128"/>
      <c r="S8" s="128"/>
      <c r="T8" s="129"/>
      <c r="U8" s="129"/>
      <c r="V8" s="129"/>
      <c r="W8" s="129"/>
      <c r="X8" s="129"/>
      <c r="Y8" s="130"/>
      <c r="Z8" s="131"/>
      <c r="AA8" s="131"/>
      <c r="AB8" s="131"/>
      <c r="AC8" s="131"/>
      <c r="AD8" s="131"/>
      <c r="AE8" s="131"/>
      <c r="AF8" s="131"/>
      <c r="AG8" s="118"/>
      <c r="AH8" s="112"/>
      <c r="AI8" s="112"/>
      <c r="AJ8" s="112"/>
      <c r="AK8" s="112"/>
      <c r="AL8" s="112"/>
      <c r="AM8" s="112"/>
      <c r="AN8" s="112"/>
    </row>
    <row r="9" spans="1:40" ht="15.75" customHeight="1" x14ac:dyDescent="0.3">
      <c r="A9" s="93" t="s">
        <v>64</v>
      </c>
      <c r="B9" s="78" t="s">
        <v>205</v>
      </c>
      <c r="C9" s="78" t="s">
        <v>206</v>
      </c>
      <c r="D9" s="78" t="s">
        <v>207</v>
      </c>
      <c r="E9" s="78" t="s">
        <v>208</v>
      </c>
      <c r="F9" s="78" t="s">
        <v>209</v>
      </c>
      <c r="G9" s="78" t="s">
        <v>210</v>
      </c>
      <c r="H9" s="251" t="s">
        <v>7</v>
      </c>
      <c r="I9" s="252"/>
      <c r="J9" s="251" t="s">
        <v>11</v>
      </c>
      <c r="K9" s="252"/>
      <c r="L9" s="251" t="s">
        <v>9</v>
      </c>
      <c r="M9" s="252"/>
      <c r="N9" s="251" t="s">
        <v>15</v>
      </c>
      <c r="O9" s="252"/>
      <c r="P9" s="132" t="s">
        <v>313</v>
      </c>
      <c r="Q9" s="133" t="s">
        <v>314</v>
      </c>
      <c r="R9" s="133" t="s">
        <v>220</v>
      </c>
      <c r="S9" s="133" t="s">
        <v>237</v>
      </c>
      <c r="T9" s="132" t="s">
        <v>7</v>
      </c>
      <c r="U9" s="132" t="s">
        <v>9</v>
      </c>
      <c r="V9" s="132" t="s">
        <v>11</v>
      </c>
      <c r="W9" s="132" t="s">
        <v>214</v>
      </c>
      <c r="X9" s="134" t="s">
        <v>224</v>
      </c>
      <c r="Y9" s="79"/>
      <c r="Z9" s="112"/>
      <c r="AA9" s="112"/>
      <c r="AB9" s="112"/>
      <c r="AC9" s="112"/>
      <c r="AD9" s="112"/>
      <c r="AE9" s="112"/>
      <c r="AF9" s="112"/>
      <c r="AG9" s="112"/>
      <c r="AH9" s="112"/>
      <c r="AI9" s="112"/>
      <c r="AJ9" s="112"/>
      <c r="AK9" s="112"/>
      <c r="AL9" s="112"/>
      <c r="AM9" s="112"/>
      <c r="AN9" s="112"/>
    </row>
    <row r="10" spans="1:40" ht="15.75" customHeight="1" x14ac:dyDescent="0.3">
      <c r="A10" s="122">
        <v>5</v>
      </c>
      <c r="B10" s="103" t="s">
        <v>293</v>
      </c>
      <c r="C10" s="83" t="s">
        <v>334</v>
      </c>
      <c r="D10" s="124" t="s">
        <v>335</v>
      </c>
      <c r="E10" s="103" t="s">
        <v>0</v>
      </c>
      <c r="F10" s="84" t="s">
        <v>325</v>
      </c>
      <c r="G10" s="125" t="s">
        <v>333</v>
      </c>
      <c r="H10" s="126">
        <v>140</v>
      </c>
      <c r="I10" s="126">
        <v>136</v>
      </c>
      <c r="J10" s="135">
        <v>26</v>
      </c>
      <c r="K10" s="126">
        <v>25</v>
      </c>
      <c r="L10" s="128">
        <v>1</v>
      </c>
      <c r="M10" s="105">
        <v>0.98</v>
      </c>
      <c r="N10" s="128">
        <v>1</v>
      </c>
      <c r="O10" s="128">
        <v>0.5</v>
      </c>
      <c r="P10" s="128"/>
      <c r="Q10" s="128"/>
      <c r="R10" s="128"/>
      <c r="S10" s="128"/>
      <c r="T10" s="129"/>
      <c r="U10" s="129"/>
      <c r="V10" s="129"/>
      <c r="W10" s="129"/>
      <c r="X10" s="129"/>
      <c r="Y10" s="130"/>
      <c r="Z10" s="131"/>
      <c r="AA10" s="131"/>
      <c r="AB10" s="131"/>
      <c r="AC10" s="131"/>
      <c r="AD10" s="131"/>
      <c r="AE10" s="131"/>
      <c r="AF10" s="131"/>
      <c r="AG10" s="118"/>
      <c r="AH10" s="112"/>
      <c r="AI10" s="112"/>
      <c r="AJ10" s="112"/>
      <c r="AK10" s="112"/>
      <c r="AL10" s="112"/>
      <c r="AM10" s="112"/>
      <c r="AN10" s="112"/>
    </row>
    <row r="11" spans="1:40" ht="15.75" customHeight="1" x14ac:dyDescent="0.3">
      <c r="A11" s="122"/>
      <c r="B11" s="122"/>
      <c r="C11" s="123"/>
      <c r="D11" s="124"/>
      <c r="E11" s="125"/>
      <c r="F11" s="125"/>
      <c r="G11" s="125"/>
      <c r="H11" s="126"/>
      <c r="I11" s="126"/>
      <c r="J11" s="127"/>
      <c r="K11" s="126"/>
      <c r="L11" s="128"/>
      <c r="M11" s="105"/>
      <c r="N11" s="128"/>
      <c r="O11" s="128"/>
      <c r="P11" s="128"/>
      <c r="Q11" s="128"/>
      <c r="R11" s="128"/>
      <c r="S11" s="128"/>
      <c r="T11" s="129"/>
      <c r="U11" s="129"/>
      <c r="V11" s="129"/>
      <c r="W11" s="129"/>
      <c r="X11" s="129"/>
      <c r="Y11" s="130"/>
      <c r="Z11" s="131"/>
      <c r="AA11" s="131"/>
      <c r="AB11" s="131"/>
      <c r="AC11" s="131"/>
      <c r="AD11" s="131"/>
      <c r="AE11" s="131"/>
      <c r="AF11" s="131"/>
      <c r="AG11" s="118"/>
      <c r="AH11" s="112"/>
      <c r="AI11" s="112"/>
      <c r="AJ11" s="112"/>
      <c r="AK11" s="112"/>
      <c r="AL11" s="112"/>
      <c r="AM11" s="112"/>
      <c r="AN11" s="112"/>
    </row>
    <row r="12" spans="1:40" ht="15.75" customHeight="1" x14ac:dyDescent="0.3">
      <c r="A12" s="136"/>
      <c r="B12" s="136"/>
      <c r="C12" s="136"/>
      <c r="D12" s="136"/>
      <c r="E12" s="136"/>
      <c r="F12" s="136"/>
      <c r="G12" s="136"/>
      <c r="H12" s="136"/>
      <c r="I12" s="136"/>
      <c r="J12" s="136"/>
      <c r="K12" s="136"/>
      <c r="L12" s="136"/>
      <c r="M12" s="136"/>
      <c r="N12" s="136"/>
      <c r="O12" s="136"/>
      <c r="P12" s="136"/>
      <c r="Q12" s="136"/>
      <c r="R12" s="136"/>
      <c r="S12" s="137"/>
      <c r="T12" s="137"/>
      <c r="U12" s="137"/>
      <c r="V12" s="137"/>
      <c r="W12" s="136"/>
      <c r="X12" s="136"/>
      <c r="Y12" s="138"/>
      <c r="Z12" s="138"/>
      <c r="AA12" s="138"/>
      <c r="AB12" s="138"/>
      <c r="AC12" s="138"/>
      <c r="AD12" s="138"/>
      <c r="AE12" s="138"/>
      <c r="AF12" s="138"/>
      <c r="AG12" s="111"/>
      <c r="AH12" s="138"/>
      <c r="AI12" s="138"/>
      <c r="AJ12" s="138"/>
      <c r="AK12" s="138"/>
      <c r="AL12" s="138"/>
      <c r="AM12" s="138"/>
      <c r="AN12" s="138"/>
    </row>
    <row r="13" spans="1:40" ht="15.75" customHeight="1" x14ac:dyDescent="0.3">
      <c r="A13" s="93" t="s">
        <v>64</v>
      </c>
      <c r="B13" s="78" t="s">
        <v>205</v>
      </c>
      <c r="C13" s="78" t="s">
        <v>206</v>
      </c>
      <c r="D13" s="78" t="s">
        <v>207</v>
      </c>
      <c r="E13" s="78" t="s">
        <v>208</v>
      </c>
      <c r="F13" s="78" t="s">
        <v>209</v>
      </c>
      <c r="G13" s="78" t="s">
        <v>210</v>
      </c>
      <c r="H13" s="251" t="s">
        <v>7</v>
      </c>
      <c r="I13" s="252"/>
      <c r="J13" s="251" t="s">
        <v>11</v>
      </c>
      <c r="K13" s="252"/>
      <c r="L13" s="251" t="s">
        <v>9</v>
      </c>
      <c r="M13" s="252"/>
      <c r="N13" s="251" t="s">
        <v>15</v>
      </c>
      <c r="O13" s="252"/>
      <c r="P13" s="256" t="s">
        <v>313</v>
      </c>
      <c r="Q13" s="255" t="s">
        <v>314</v>
      </c>
      <c r="R13" s="255" t="s">
        <v>220</v>
      </c>
      <c r="S13" s="255" t="s">
        <v>237</v>
      </c>
      <c r="T13" s="256" t="s">
        <v>7</v>
      </c>
      <c r="U13" s="256" t="s">
        <v>9</v>
      </c>
      <c r="V13" s="256" t="s">
        <v>11</v>
      </c>
      <c r="W13" s="256" t="s">
        <v>214</v>
      </c>
      <c r="X13" s="253" t="s">
        <v>224</v>
      </c>
      <c r="Y13" s="249"/>
      <c r="Z13" s="112"/>
      <c r="AA13" s="112"/>
      <c r="AB13" s="112"/>
      <c r="AC13" s="112"/>
      <c r="AD13" s="112"/>
      <c r="AE13" s="112"/>
      <c r="AF13" s="112"/>
      <c r="AG13" s="112"/>
      <c r="AH13" s="112"/>
      <c r="AI13" s="112"/>
      <c r="AJ13" s="112"/>
      <c r="AK13" s="112"/>
      <c r="AL13" s="112"/>
      <c r="AM13" s="112"/>
      <c r="AN13" s="112"/>
    </row>
    <row r="14" spans="1:40" ht="15.75" customHeight="1" x14ac:dyDescent="0.3">
      <c r="A14" s="113"/>
      <c r="B14" s="114"/>
      <c r="C14" s="114"/>
      <c r="D14" s="114"/>
      <c r="E14" s="114"/>
      <c r="F14" s="114"/>
      <c r="G14" s="114"/>
      <c r="H14" s="80" t="s">
        <v>225</v>
      </c>
      <c r="I14" s="80" t="s">
        <v>226</v>
      </c>
      <c r="J14" s="80" t="s">
        <v>225</v>
      </c>
      <c r="K14" s="80" t="s">
        <v>226</v>
      </c>
      <c r="L14" s="80" t="s">
        <v>225</v>
      </c>
      <c r="M14" s="80" t="s">
        <v>226</v>
      </c>
      <c r="N14" s="80" t="s">
        <v>225</v>
      </c>
      <c r="O14" s="80" t="s">
        <v>226</v>
      </c>
      <c r="P14" s="252"/>
      <c r="Q14" s="252"/>
      <c r="R14" s="252"/>
      <c r="S14" s="252"/>
      <c r="T14" s="252"/>
      <c r="U14" s="252"/>
      <c r="V14" s="252"/>
      <c r="W14" s="252"/>
      <c r="X14" s="254"/>
      <c r="Y14" s="250"/>
      <c r="Z14" s="112"/>
      <c r="AA14" s="112"/>
      <c r="AB14" s="112"/>
      <c r="AC14" s="112"/>
      <c r="AD14" s="112"/>
      <c r="AE14" s="112"/>
      <c r="AF14" s="112"/>
      <c r="AG14" s="112"/>
      <c r="AH14" s="112"/>
      <c r="AI14" s="112"/>
      <c r="AJ14" s="112"/>
      <c r="AK14" s="112"/>
      <c r="AL14" s="112"/>
      <c r="AM14" s="112"/>
      <c r="AN14" s="112"/>
    </row>
    <row r="15" spans="1:40" ht="15.75" customHeight="1" x14ac:dyDescent="0.3">
      <c r="A15" s="81">
        <v>6</v>
      </c>
      <c r="B15" s="82" t="s">
        <v>227</v>
      </c>
      <c r="C15" s="83" t="s">
        <v>125</v>
      </c>
      <c r="D15" s="84" t="s">
        <v>318</v>
      </c>
      <c r="E15" s="84" t="s">
        <v>266</v>
      </c>
      <c r="F15" s="84" t="s">
        <v>126</v>
      </c>
      <c r="G15" s="84" t="s">
        <v>333</v>
      </c>
      <c r="H15" s="97">
        <v>150</v>
      </c>
      <c r="I15" s="73">
        <v>148</v>
      </c>
      <c r="J15" s="135">
        <v>26</v>
      </c>
      <c r="K15" s="98">
        <v>26</v>
      </c>
      <c r="L15" s="86">
        <v>1</v>
      </c>
      <c r="M15" s="99">
        <v>0.93</v>
      </c>
      <c r="N15" s="116">
        <v>1</v>
      </c>
      <c r="O15" s="86">
        <v>0.7</v>
      </c>
      <c r="P15" s="87">
        <f t="shared" ref="P15:P20" si="12">I15/H15</f>
        <v>0.98666666666666669</v>
      </c>
      <c r="Q15" s="87">
        <f t="shared" ref="Q15:Q20" si="13">(M15/100)*100</f>
        <v>0.93</v>
      </c>
      <c r="R15" s="87">
        <f t="shared" ref="R15:R16" si="14">O15/N16</f>
        <v>0.7</v>
      </c>
      <c r="S15" s="87">
        <f t="shared" ref="S15:S20" si="15">K15/J15</f>
        <v>1</v>
      </c>
      <c r="T15" s="88">
        <f t="shared" ref="T15:U15" si="16">P15*0.4</f>
        <v>0.39466666666666672</v>
      </c>
      <c r="U15" s="88">
        <f t="shared" si="16"/>
        <v>0.37200000000000005</v>
      </c>
      <c r="V15" s="88">
        <f t="shared" ref="V15:V20" si="17">S15*0.1</f>
        <v>0.1</v>
      </c>
      <c r="W15" s="88">
        <f t="shared" ref="W15:W20" si="18">R15*0.1</f>
        <v>6.9999999999999993E-2</v>
      </c>
      <c r="X15" s="89">
        <f t="shared" ref="X15:X20" si="19">SUM(T15:W15)</f>
        <v>0.93666666666666676</v>
      </c>
      <c r="Y15" s="118"/>
      <c r="Z15" s="112"/>
      <c r="AA15" s="112"/>
      <c r="AB15" s="112"/>
      <c r="AC15" s="112"/>
      <c r="AD15" s="112"/>
      <c r="AE15" s="112"/>
      <c r="AF15" s="112"/>
      <c r="AG15" s="112"/>
      <c r="AH15" s="112"/>
      <c r="AI15" s="112"/>
      <c r="AJ15" s="112"/>
      <c r="AK15" s="112"/>
      <c r="AL15" s="112"/>
      <c r="AM15" s="112"/>
      <c r="AN15" s="112"/>
    </row>
    <row r="16" spans="1:40" ht="15.75" customHeight="1" x14ac:dyDescent="0.3">
      <c r="A16" s="81">
        <v>7</v>
      </c>
      <c r="B16" s="82" t="s">
        <v>293</v>
      </c>
      <c r="C16" s="83" t="s">
        <v>113</v>
      </c>
      <c r="D16" s="91" t="s">
        <v>319</v>
      </c>
      <c r="E16" s="97" t="s">
        <v>0</v>
      </c>
      <c r="F16" s="84" t="s">
        <v>89</v>
      </c>
      <c r="G16" s="84" t="s">
        <v>333</v>
      </c>
      <c r="H16" s="97">
        <v>150</v>
      </c>
      <c r="I16" s="73">
        <v>91</v>
      </c>
      <c r="J16" s="135">
        <v>26</v>
      </c>
      <c r="K16" s="98">
        <v>25</v>
      </c>
      <c r="L16" s="86">
        <v>1</v>
      </c>
      <c r="M16" s="99">
        <v>0.9</v>
      </c>
      <c r="N16" s="116">
        <v>1</v>
      </c>
      <c r="O16" s="86">
        <v>0.7</v>
      </c>
      <c r="P16" s="87">
        <f t="shared" si="12"/>
        <v>0.60666666666666669</v>
      </c>
      <c r="Q16" s="87">
        <f t="shared" si="13"/>
        <v>0.90000000000000013</v>
      </c>
      <c r="R16" s="87">
        <f t="shared" si="14"/>
        <v>0.7</v>
      </c>
      <c r="S16" s="87">
        <f t="shared" si="15"/>
        <v>0.96153846153846156</v>
      </c>
      <c r="T16" s="88">
        <f t="shared" ref="T16:U16" si="20">P16*0.4</f>
        <v>0.2426666666666667</v>
      </c>
      <c r="U16" s="88">
        <f t="shared" si="20"/>
        <v>0.3600000000000001</v>
      </c>
      <c r="V16" s="88">
        <f t="shared" si="17"/>
        <v>9.6153846153846159E-2</v>
      </c>
      <c r="W16" s="88">
        <f t="shared" si="18"/>
        <v>6.9999999999999993E-2</v>
      </c>
      <c r="X16" s="89">
        <f t="shared" si="19"/>
        <v>0.76882051282051289</v>
      </c>
      <c r="Y16" s="118"/>
      <c r="Z16" s="112"/>
      <c r="AA16" s="112"/>
      <c r="AB16" s="112"/>
      <c r="AC16" s="112"/>
      <c r="AD16" s="112"/>
      <c r="AE16" s="112"/>
      <c r="AF16" s="112"/>
      <c r="AG16" s="112"/>
      <c r="AH16" s="112"/>
      <c r="AI16" s="112"/>
      <c r="AJ16" s="112"/>
      <c r="AK16" s="112"/>
      <c r="AL16" s="112"/>
      <c r="AM16" s="112"/>
      <c r="AN16" s="112"/>
    </row>
    <row r="17" spans="1:40" ht="15.75" customHeight="1" x14ac:dyDescent="0.3">
      <c r="A17" s="81">
        <v>8</v>
      </c>
      <c r="B17" s="82" t="s">
        <v>227</v>
      </c>
      <c r="C17" s="83" t="s">
        <v>320</v>
      </c>
      <c r="D17" s="91" t="s">
        <v>321</v>
      </c>
      <c r="E17" s="97" t="s">
        <v>0</v>
      </c>
      <c r="F17" s="84" t="s">
        <v>89</v>
      </c>
      <c r="G17" s="84" t="s">
        <v>333</v>
      </c>
      <c r="H17" s="97">
        <v>150</v>
      </c>
      <c r="I17" s="73">
        <v>114</v>
      </c>
      <c r="J17" s="135">
        <v>26</v>
      </c>
      <c r="K17" s="98">
        <v>25</v>
      </c>
      <c r="L17" s="86">
        <v>1</v>
      </c>
      <c r="M17" s="99">
        <v>0.9</v>
      </c>
      <c r="N17" s="116">
        <v>1</v>
      </c>
      <c r="O17" s="86">
        <v>0.7</v>
      </c>
      <c r="P17" s="87">
        <f t="shared" si="12"/>
        <v>0.76</v>
      </c>
      <c r="Q17" s="87">
        <f t="shared" si="13"/>
        <v>0.90000000000000013</v>
      </c>
      <c r="R17" s="87">
        <f t="shared" ref="R17:R20" si="21">O17/N17</f>
        <v>0.7</v>
      </c>
      <c r="S17" s="87">
        <f t="shared" si="15"/>
        <v>0.96153846153846156</v>
      </c>
      <c r="T17" s="88">
        <f t="shared" ref="T17:U17" si="22">P17*0.4</f>
        <v>0.30400000000000005</v>
      </c>
      <c r="U17" s="88">
        <f t="shared" si="22"/>
        <v>0.3600000000000001</v>
      </c>
      <c r="V17" s="88">
        <f t="shared" si="17"/>
        <v>9.6153846153846159E-2</v>
      </c>
      <c r="W17" s="88">
        <f t="shared" si="18"/>
        <v>6.9999999999999993E-2</v>
      </c>
      <c r="X17" s="89">
        <f t="shared" si="19"/>
        <v>0.83015384615384624</v>
      </c>
      <c r="Y17" s="118"/>
      <c r="Z17" s="112"/>
      <c r="AA17" s="112"/>
      <c r="AB17" s="112"/>
      <c r="AC17" s="112"/>
      <c r="AD17" s="112"/>
      <c r="AE17" s="112"/>
      <c r="AF17" s="112"/>
      <c r="AG17" s="112"/>
      <c r="AH17" s="112"/>
      <c r="AI17" s="112"/>
      <c r="AJ17" s="112"/>
      <c r="AK17" s="112"/>
      <c r="AL17" s="112"/>
      <c r="AM17" s="112"/>
      <c r="AN17" s="112"/>
    </row>
    <row r="18" spans="1:40" ht="15.75" customHeight="1" x14ac:dyDescent="0.3">
      <c r="A18" s="81">
        <v>9</v>
      </c>
      <c r="B18" s="103" t="s">
        <v>227</v>
      </c>
      <c r="C18" s="120" t="s">
        <v>115</v>
      </c>
      <c r="D18" s="91" t="s">
        <v>322</v>
      </c>
      <c r="E18" s="91" t="s">
        <v>0</v>
      </c>
      <c r="F18" s="109" t="s">
        <v>89</v>
      </c>
      <c r="G18" s="84" t="s">
        <v>333</v>
      </c>
      <c r="H18" s="97">
        <v>150</v>
      </c>
      <c r="I18" s="73">
        <v>136</v>
      </c>
      <c r="J18" s="139">
        <v>26</v>
      </c>
      <c r="K18" s="104">
        <v>26</v>
      </c>
      <c r="L18" s="86">
        <v>1</v>
      </c>
      <c r="M18" s="140">
        <v>0.92</v>
      </c>
      <c r="N18" s="116">
        <v>1</v>
      </c>
      <c r="O18" s="86">
        <v>0.7</v>
      </c>
      <c r="P18" s="101">
        <f t="shared" si="12"/>
        <v>0.90666666666666662</v>
      </c>
      <c r="Q18" s="101">
        <f t="shared" si="13"/>
        <v>0.91999999999999993</v>
      </c>
      <c r="R18" s="101">
        <f t="shared" si="21"/>
        <v>0.7</v>
      </c>
      <c r="S18" s="101">
        <f t="shared" si="15"/>
        <v>1</v>
      </c>
      <c r="T18" s="89">
        <f t="shared" ref="T18:U18" si="23">P18*0.4</f>
        <v>0.36266666666666669</v>
      </c>
      <c r="U18" s="89">
        <f t="shared" si="23"/>
        <v>0.36799999999999999</v>
      </c>
      <c r="V18" s="89">
        <f t="shared" si="17"/>
        <v>0.1</v>
      </c>
      <c r="W18" s="89">
        <f t="shared" si="18"/>
        <v>6.9999999999999993E-2</v>
      </c>
      <c r="X18" s="89">
        <f t="shared" si="19"/>
        <v>0.90066666666666662</v>
      </c>
      <c r="Y18" s="118"/>
      <c r="Z18" s="112"/>
      <c r="AA18" s="112"/>
      <c r="AB18" s="112"/>
      <c r="AC18" s="112"/>
      <c r="AD18" s="112"/>
      <c r="AE18" s="112"/>
      <c r="AF18" s="112"/>
      <c r="AG18" s="112"/>
      <c r="AH18" s="112"/>
      <c r="AI18" s="112"/>
      <c r="AJ18" s="112"/>
      <c r="AK18" s="112"/>
      <c r="AL18" s="112"/>
      <c r="AM18" s="112"/>
      <c r="AN18" s="112"/>
    </row>
    <row r="19" spans="1:40" ht="15.75" customHeight="1" x14ac:dyDescent="0.3">
      <c r="A19" s="81">
        <v>10</v>
      </c>
      <c r="B19" s="103" t="s">
        <v>227</v>
      </c>
      <c r="C19" s="120" t="s">
        <v>323</v>
      </c>
      <c r="D19" s="91" t="s">
        <v>324</v>
      </c>
      <c r="E19" s="103" t="s">
        <v>0</v>
      </c>
      <c r="F19" s="103" t="s">
        <v>325</v>
      </c>
      <c r="G19" s="84" t="s">
        <v>333</v>
      </c>
      <c r="H19" s="91">
        <v>140</v>
      </c>
      <c r="I19" s="91">
        <v>139</v>
      </c>
      <c r="J19" s="139">
        <v>26</v>
      </c>
      <c r="K19" s="104">
        <v>26</v>
      </c>
      <c r="L19" s="100">
        <v>1</v>
      </c>
      <c r="M19" s="100">
        <v>0.97</v>
      </c>
      <c r="N19" s="116">
        <v>1</v>
      </c>
      <c r="O19" s="86">
        <v>0.7</v>
      </c>
      <c r="P19" s="101">
        <f t="shared" si="12"/>
        <v>0.99285714285714288</v>
      </c>
      <c r="Q19" s="101">
        <f t="shared" si="13"/>
        <v>0.97</v>
      </c>
      <c r="R19" s="101">
        <f t="shared" si="21"/>
        <v>0.7</v>
      </c>
      <c r="S19" s="101">
        <f t="shared" si="15"/>
        <v>1</v>
      </c>
      <c r="T19" s="89">
        <f t="shared" ref="T19:U19" si="24">P19*0.4</f>
        <v>0.39714285714285719</v>
      </c>
      <c r="U19" s="89">
        <f t="shared" si="24"/>
        <v>0.38800000000000001</v>
      </c>
      <c r="V19" s="89">
        <f t="shared" si="17"/>
        <v>0.1</v>
      </c>
      <c r="W19" s="89">
        <f t="shared" si="18"/>
        <v>6.9999999999999993E-2</v>
      </c>
      <c r="X19" s="89">
        <f t="shared" si="19"/>
        <v>0.95514285714285707</v>
      </c>
      <c r="Y19" s="118"/>
      <c r="Z19" s="112"/>
      <c r="AA19" s="112"/>
      <c r="AB19" s="112"/>
      <c r="AC19" s="112"/>
      <c r="AD19" s="112"/>
      <c r="AE19" s="112"/>
      <c r="AF19" s="112"/>
      <c r="AG19" s="112"/>
      <c r="AH19" s="112"/>
      <c r="AI19" s="112"/>
      <c r="AJ19" s="112"/>
      <c r="AK19" s="112"/>
      <c r="AL19" s="112"/>
      <c r="AM19" s="112"/>
      <c r="AN19" s="112"/>
    </row>
    <row r="20" spans="1:40" ht="15.75" customHeight="1" x14ac:dyDescent="0.3">
      <c r="A20" s="81">
        <v>11</v>
      </c>
      <c r="B20" s="103" t="s">
        <v>293</v>
      </c>
      <c r="C20" s="120" t="s">
        <v>326</v>
      </c>
      <c r="D20" s="91" t="s">
        <v>327</v>
      </c>
      <c r="E20" s="103" t="s">
        <v>0</v>
      </c>
      <c r="F20" s="103" t="s">
        <v>325</v>
      </c>
      <c r="G20" s="84" t="s">
        <v>333</v>
      </c>
      <c r="H20" s="91">
        <v>140</v>
      </c>
      <c r="I20" s="91">
        <v>137</v>
      </c>
      <c r="J20" s="139">
        <v>26</v>
      </c>
      <c r="K20" s="104">
        <v>26</v>
      </c>
      <c r="L20" s="100">
        <v>1</v>
      </c>
      <c r="M20" s="100">
        <v>0.97</v>
      </c>
      <c r="N20" s="116">
        <v>1</v>
      </c>
      <c r="O20" s="86">
        <v>0.7</v>
      </c>
      <c r="P20" s="101">
        <f t="shared" si="12"/>
        <v>0.97857142857142854</v>
      </c>
      <c r="Q20" s="101">
        <f t="shared" si="13"/>
        <v>0.97</v>
      </c>
      <c r="R20" s="101">
        <f t="shared" si="21"/>
        <v>0.7</v>
      </c>
      <c r="S20" s="101">
        <f t="shared" si="15"/>
        <v>1</v>
      </c>
      <c r="T20" s="89">
        <f t="shared" ref="T20:U20" si="25">P20*0.4</f>
        <v>0.39142857142857146</v>
      </c>
      <c r="U20" s="89">
        <f t="shared" si="25"/>
        <v>0.38800000000000001</v>
      </c>
      <c r="V20" s="89">
        <f t="shared" si="17"/>
        <v>0.1</v>
      </c>
      <c r="W20" s="89">
        <f t="shared" si="18"/>
        <v>6.9999999999999993E-2</v>
      </c>
      <c r="X20" s="89">
        <f t="shared" si="19"/>
        <v>0.9494285714285714</v>
      </c>
      <c r="Y20" s="118"/>
      <c r="Z20" s="112"/>
      <c r="AA20" s="112"/>
      <c r="AB20" s="112"/>
      <c r="AC20" s="112"/>
      <c r="AD20" s="112"/>
      <c r="AE20" s="112"/>
      <c r="AF20" s="112"/>
      <c r="AG20" s="112"/>
      <c r="AH20" s="112"/>
      <c r="AI20" s="112"/>
      <c r="AJ20" s="112"/>
      <c r="AK20" s="112"/>
      <c r="AL20" s="112"/>
      <c r="AM20" s="112"/>
      <c r="AN20" s="112"/>
    </row>
    <row r="21" spans="1:40" ht="15.75" customHeight="1" x14ac:dyDescent="0.3">
      <c r="A21" s="106">
        <v>7</v>
      </c>
      <c r="B21" s="107" t="s">
        <v>336</v>
      </c>
      <c r="C21" s="141"/>
      <c r="D21" s="141"/>
      <c r="E21" s="141"/>
      <c r="F21" s="141"/>
      <c r="G21" s="141"/>
      <c r="H21" s="136"/>
      <c r="I21" s="141"/>
      <c r="J21" s="136"/>
      <c r="K21" s="141"/>
      <c r="L21" s="136"/>
      <c r="M21" s="141"/>
      <c r="N21" s="136"/>
      <c r="O21" s="141"/>
      <c r="P21" s="136"/>
      <c r="Q21" s="141"/>
      <c r="R21" s="141"/>
      <c r="S21" s="142"/>
      <c r="T21" s="142"/>
      <c r="U21" s="142"/>
      <c r="V21" s="141"/>
      <c r="W21" s="141"/>
      <c r="X21" s="143"/>
      <c r="Y21" s="144"/>
      <c r="Z21" s="145"/>
      <c r="AA21" s="138"/>
      <c r="AB21" s="138"/>
      <c r="AC21" s="138"/>
      <c r="AD21" s="138"/>
      <c r="AE21" s="138"/>
      <c r="AF21" s="138"/>
      <c r="AG21" s="138"/>
      <c r="AH21" s="138"/>
      <c r="AI21" s="138"/>
      <c r="AJ21" s="138"/>
      <c r="AK21" s="138"/>
      <c r="AL21" s="138"/>
      <c r="AM21" s="138"/>
      <c r="AN21" s="138"/>
    </row>
    <row r="22" spans="1:40" ht="15.75" customHeight="1" x14ac:dyDescent="0.3">
      <c r="A22" s="93" t="s">
        <v>64</v>
      </c>
      <c r="B22" s="78" t="s">
        <v>205</v>
      </c>
      <c r="C22" s="78" t="s">
        <v>206</v>
      </c>
      <c r="D22" s="78" t="s">
        <v>207</v>
      </c>
      <c r="E22" s="78" t="s">
        <v>208</v>
      </c>
      <c r="F22" s="78" t="s">
        <v>209</v>
      </c>
      <c r="G22" s="78" t="s">
        <v>210</v>
      </c>
      <c r="H22" s="251" t="s">
        <v>7</v>
      </c>
      <c r="I22" s="252"/>
      <c r="J22" s="251" t="s">
        <v>11</v>
      </c>
      <c r="K22" s="252"/>
      <c r="L22" s="251" t="s">
        <v>9</v>
      </c>
      <c r="M22" s="252"/>
      <c r="N22" s="251" t="s">
        <v>15</v>
      </c>
      <c r="O22" s="252"/>
      <c r="P22" s="256" t="s">
        <v>236</v>
      </c>
      <c r="Q22" s="255" t="s">
        <v>263</v>
      </c>
      <c r="R22" s="255" t="s">
        <v>220</v>
      </c>
      <c r="S22" s="255" t="s">
        <v>237</v>
      </c>
      <c r="T22" s="256" t="s">
        <v>7</v>
      </c>
      <c r="U22" s="256" t="s">
        <v>9</v>
      </c>
      <c r="V22" s="256" t="s">
        <v>11</v>
      </c>
      <c r="W22" s="256" t="s">
        <v>214</v>
      </c>
      <c r="X22" s="253" t="s">
        <v>224</v>
      </c>
      <c r="Y22" s="249"/>
      <c r="Z22" s="112"/>
      <c r="AA22" s="112"/>
      <c r="AB22" s="112"/>
      <c r="AC22" s="112"/>
      <c r="AD22" s="112"/>
      <c r="AE22" s="112"/>
      <c r="AF22" s="112"/>
      <c r="AG22" s="112"/>
      <c r="AH22" s="112"/>
      <c r="AI22" s="112"/>
      <c r="AJ22" s="112"/>
      <c r="AK22" s="112"/>
      <c r="AL22" s="112"/>
      <c r="AM22" s="112"/>
      <c r="AN22" s="112"/>
    </row>
    <row r="23" spans="1:40" ht="15.75" customHeight="1" x14ac:dyDescent="0.3">
      <c r="A23" s="113"/>
      <c r="B23" s="114"/>
      <c r="C23" s="114"/>
      <c r="D23" s="114"/>
      <c r="E23" s="114"/>
      <c r="F23" s="114"/>
      <c r="G23" s="114"/>
      <c r="H23" s="80" t="s">
        <v>225</v>
      </c>
      <c r="I23" s="80" t="s">
        <v>226</v>
      </c>
      <c r="J23" s="80" t="s">
        <v>225</v>
      </c>
      <c r="K23" s="80" t="s">
        <v>226</v>
      </c>
      <c r="L23" s="80" t="s">
        <v>225</v>
      </c>
      <c r="M23" s="80" t="s">
        <v>226</v>
      </c>
      <c r="N23" s="80" t="s">
        <v>225</v>
      </c>
      <c r="O23" s="80" t="s">
        <v>226</v>
      </c>
      <c r="P23" s="252"/>
      <c r="Q23" s="252"/>
      <c r="R23" s="252"/>
      <c r="S23" s="252"/>
      <c r="T23" s="252"/>
      <c r="U23" s="252"/>
      <c r="V23" s="252"/>
      <c r="W23" s="252"/>
      <c r="X23" s="254"/>
      <c r="Y23" s="250"/>
      <c r="Z23" s="112"/>
      <c r="AA23" s="112"/>
      <c r="AB23" s="112"/>
      <c r="AC23" s="112"/>
      <c r="AD23" s="112"/>
      <c r="AE23" s="112"/>
      <c r="AF23" s="112"/>
      <c r="AG23" s="112"/>
      <c r="AH23" s="112"/>
      <c r="AI23" s="112"/>
      <c r="AJ23" s="112"/>
      <c r="AK23" s="112"/>
      <c r="AL23" s="112"/>
      <c r="AM23" s="112"/>
      <c r="AN23" s="112"/>
    </row>
    <row r="24" spans="1:40" ht="15.75" customHeight="1" x14ac:dyDescent="0.3">
      <c r="A24" s="81">
        <v>12</v>
      </c>
      <c r="B24" s="82" t="s">
        <v>227</v>
      </c>
      <c r="C24" s="83" t="s">
        <v>264</v>
      </c>
      <c r="D24" s="84" t="s">
        <v>265</v>
      </c>
      <c r="E24" s="84" t="s">
        <v>266</v>
      </c>
      <c r="F24" s="84" t="s">
        <v>104</v>
      </c>
      <c r="G24" s="84" t="s">
        <v>333</v>
      </c>
      <c r="H24" s="73">
        <v>125</v>
      </c>
      <c r="I24" s="97">
        <v>120</v>
      </c>
      <c r="J24" s="135">
        <v>26</v>
      </c>
      <c r="K24" s="98">
        <v>24</v>
      </c>
      <c r="L24" s="86">
        <v>1</v>
      </c>
      <c r="M24" s="99">
        <v>0.98</v>
      </c>
      <c r="N24" s="116">
        <v>1</v>
      </c>
      <c r="O24" s="86">
        <v>0.7</v>
      </c>
      <c r="P24" s="87">
        <f t="shared" ref="P24:P51" si="26">I24/H24</f>
        <v>0.96</v>
      </c>
      <c r="Q24" s="87">
        <f t="shared" ref="Q24:Q51" si="27">(M24/100)*100</f>
        <v>0.98</v>
      </c>
      <c r="R24" s="87">
        <f t="shared" ref="R24:R49" si="28">O24/N24</f>
        <v>0.7</v>
      </c>
      <c r="S24" s="87">
        <f t="shared" ref="S24:S51" si="29">K24/J24</f>
        <v>0.92307692307692313</v>
      </c>
      <c r="T24" s="88">
        <f t="shared" ref="T24:T47" si="30">P24*0.45</f>
        <v>0.432</v>
      </c>
      <c r="U24" s="88">
        <f t="shared" ref="U24:U47" si="31">Q24*0.35</f>
        <v>0.34299999999999997</v>
      </c>
      <c r="V24" s="88">
        <f t="shared" ref="V24:V51" si="32">S24*0.1</f>
        <v>9.2307692307692313E-2</v>
      </c>
      <c r="W24" s="88">
        <f t="shared" ref="W24:W51" si="33">R24*0.1</f>
        <v>6.9999999999999993E-2</v>
      </c>
      <c r="X24" s="89">
        <f t="shared" ref="X24:X51" si="34">SUM(T24:W24)</f>
        <v>0.93730769230769218</v>
      </c>
      <c r="Y24" s="118"/>
      <c r="Z24" s="112"/>
      <c r="AA24" s="112"/>
      <c r="AB24" s="112"/>
      <c r="AC24" s="112"/>
      <c r="AD24" s="112"/>
      <c r="AE24" s="112"/>
      <c r="AF24" s="112"/>
      <c r="AG24" s="112"/>
      <c r="AH24" s="112"/>
      <c r="AI24" s="112"/>
      <c r="AJ24" s="112"/>
      <c r="AK24" s="112"/>
      <c r="AL24" s="112"/>
      <c r="AM24" s="112"/>
      <c r="AN24" s="112"/>
    </row>
    <row r="25" spans="1:40" ht="15.75" customHeight="1" x14ac:dyDescent="0.3">
      <c r="A25" s="81">
        <v>13</v>
      </c>
      <c r="B25" s="82" t="s">
        <v>227</v>
      </c>
      <c r="C25" s="83" t="s">
        <v>118</v>
      </c>
      <c r="D25" s="91" t="s">
        <v>267</v>
      </c>
      <c r="E25" s="84" t="s">
        <v>266</v>
      </c>
      <c r="F25" s="84" t="s">
        <v>89</v>
      </c>
      <c r="G25" s="84" t="s">
        <v>333</v>
      </c>
      <c r="H25" s="97">
        <v>150</v>
      </c>
      <c r="I25" s="97">
        <v>94</v>
      </c>
      <c r="J25" s="135">
        <v>26</v>
      </c>
      <c r="K25" s="98">
        <v>24.5</v>
      </c>
      <c r="L25" s="86">
        <v>1</v>
      </c>
      <c r="M25" s="99">
        <v>0.89</v>
      </c>
      <c r="N25" s="116">
        <v>1</v>
      </c>
      <c r="O25" s="86">
        <v>0.7</v>
      </c>
      <c r="P25" s="87">
        <f t="shared" si="26"/>
        <v>0.62666666666666671</v>
      </c>
      <c r="Q25" s="87">
        <f t="shared" si="27"/>
        <v>0.89</v>
      </c>
      <c r="R25" s="87">
        <f t="shared" si="28"/>
        <v>0.7</v>
      </c>
      <c r="S25" s="87">
        <f t="shared" si="29"/>
        <v>0.94230769230769229</v>
      </c>
      <c r="T25" s="88">
        <f t="shared" si="30"/>
        <v>0.28200000000000003</v>
      </c>
      <c r="U25" s="88">
        <f t="shared" si="31"/>
        <v>0.3115</v>
      </c>
      <c r="V25" s="88">
        <f t="shared" si="32"/>
        <v>9.4230769230769229E-2</v>
      </c>
      <c r="W25" s="88">
        <f t="shared" si="33"/>
        <v>6.9999999999999993E-2</v>
      </c>
      <c r="X25" s="89">
        <f t="shared" si="34"/>
        <v>0.75773076923076921</v>
      </c>
      <c r="Y25" s="118"/>
      <c r="Z25" s="112"/>
      <c r="AA25" s="112"/>
      <c r="AB25" s="112"/>
      <c r="AC25" s="112"/>
      <c r="AD25" s="112"/>
      <c r="AE25" s="112"/>
      <c r="AF25" s="112"/>
      <c r="AG25" s="112"/>
      <c r="AH25" s="112"/>
      <c r="AI25" s="112"/>
      <c r="AJ25" s="112"/>
      <c r="AK25" s="112"/>
      <c r="AL25" s="112"/>
      <c r="AM25" s="112"/>
      <c r="AN25" s="112"/>
    </row>
    <row r="26" spans="1:40" ht="15.75" customHeight="1" x14ac:dyDescent="0.3">
      <c r="A26" s="81">
        <v>14</v>
      </c>
      <c r="B26" s="82" t="s">
        <v>227</v>
      </c>
      <c r="C26" s="83" t="s">
        <v>270</v>
      </c>
      <c r="D26" s="91" t="s">
        <v>271</v>
      </c>
      <c r="E26" s="84" t="s">
        <v>266</v>
      </c>
      <c r="F26" s="84" t="s">
        <v>89</v>
      </c>
      <c r="G26" s="84" t="s">
        <v>333</v>
      </c>
      <c r="H26" s="97">
        <v>150</v>
      </c>
      <c r="I26" s="97">
        <v>140</v>
      </c>
      <c r="J26" s="135">
        <v>26</v>
      </c>
      <c r="K26" s="98">
        <v>25</v>
      </c>
      <c r="L26" s="86">
        <v>1</v>
      </c>
      <c r="M26" s="99">
        <v>0.92</v>
      </c>
      <c r="N26" s="116">
        <v>1</v>
      </c>
      <c r="O26" s="86">
        <v>0.7</v>
      </c>
      <c r="P26" s="87">
        <f t="shared" si="26"/>
        <v>0.93333333333333335</v>
      </c>
      <c r="Q26" s="87">
        <f t="shared" si="27"/>
        <v>0.91999999999999993</v>
      </c>
      <c r="R26" s="87">
        <f t="shared" si="28"/>
        <v>0.7</v>
      </c>
      <c r="S26" s="87">
        <f t="shared" si="29"/>
        <v>0.96153846153846156</v>
      </c>
      <c r="T26" s="88">
        <f t="shared" si="30"/>
        <v>0.42000000000000004</v>
      </c>
      <c r="U26" s="88">
        <f t="shared" si="31"/>
        <v>0.32199999999999995</v>
      </c>
      <c r="V26" s="88">
        <f t="shared" si="32"/>
        <v>9.6153846153846159E-2</v>
      </c>
      <c r="W26" s="88">
        <f t="shared" si="33"/>
        <v>6.9999999999999993E-2</v>
      </c>
      <c r="X26" s="89">
        <f t="shared" si="34"/>
        <v>0.90815384615384609</v>
      </c>
      <c r="Y26" s="118"/>
      <c r="Z26" s="112"/>
      <c r="AA26" s="112"/>
      <c r="AB26" s="112"/>
      <c r="AC26" s="112"/>
      <c r="AD26" s="112"/>
      <c r="AE26" s="112"/>
      <c r="AF26" s="112"/>
      <c r="AG26" s="112"/>
      <c r="AH26" s="112"/>
      <c r="AI26" s="112"/>
      <c r="AJ26" s="112"/>
      <c r="AK26" s="112"/>
      <c r="AL26" s="112"/>
      <c r="AM26" s="112"/>
      <c r="AN26" s="112"/>
    </row>
    <row r="27" spans="1:40" ht="15.75" customHeight="1" x14ac:dyDescent="0.3">
      <c r="A27" s="81">
        <v>15</v>
      </c>
      <c r="B27" s="82" t="s">
        <v>227</v>
      </c>
      <c r="C27" s="83" t="s">
        <v>272</v>
      </c>
      <c r="D27" s="91" t="s">
        <v>273</v>
      </c>
      <c r="E27" s="84" t="s">
        <v>266</v>
      </c>
      <c r="F27" s="84" t="s">
        <v>274</v>
      </c>
      <c r="G27" s="84" t="s">
        <v>333</v>
      </c>
      <c r="H27" s="146">
        <v>140</v>
      </c>
      <c r="I27" s="97">
        <v>108</v>
      </c>
      <c r="J27" s="135">
        <v>26</v>
      </c>
      <c r="K27" s="98">
        <v>26</v>
      </c>
      <c r="L27" s="86">
        <v>1</v>
      </c>
      <c r="M27" s="86">
        <v>0.98</v>
      </c>
      <c r="N27" s="116">
        <v>1</v>
      </c>
      <c r="O27" s="86">
        <v>0.7</v>
      </c>
      <c r="P27" s="87">
        <f t="shared" si="26"/>
        <v>0.77142857142857146</v>
      </c>
      <c r="Q27" s="87">
        <f t="shared" si="27"/>
        <v>0.98</v>
      </c>
      <c r="R27" s="87">
        <f t="shared" si="28"/>
        <v>0.7</v>
      </c>
      <c r="S27" s="87">
        <f t="shared" si="29"/>
        <v>1</v>
      </c>
      <c r="T27" s="88">
        <f t="shared" si="30"/>
        <v>0.34714285714285714</v>
      </c>
      <c r="U27" s="88">
        <f t="shared" si="31"/>
        <v>0.34299999999999997</v>
      </c>
      <c r="V27" s="88">
        <f t="shared" si="32"/>
        <v>0.1</v>
      </c>
      <c r="W27" s="88">
        <f t="shared" si="33"/>
        <v>6.9999999999999993E-2</v>
      </c>
      <c r="X27" s="89">
        <f t="shared" si="34"/>
        <v>0.8601428571428571</v>
      </c>
      <c r="Y27" s="118"/>
      <c r="Z27" s="112"/>
      <c r="AA27" s="112"/>
      <c r="AB27" s="112"/>
      <c r="AC27" s="112"/>
      <c r="AD27" s="112"/>
      <c r="AE27" s="112"/>
      <c r="AF27" s="112"/>
      <c r="AG27" s="112"/>
      <c r="AH27" s="112"/>
      <c r="AI27" s="112"/>
      <c r="AJ27" s="112"/>
      <c r="AK27" s="147"/>
      <c r="AL27" s="147"/>
      <c r="AM27" s="147"/>
      <c r="AN27" s="147"/>
    </row>
    <row r="28" spans="1:40" ht="15.75" customHeight="1" x14ac:dyDescent="0.3">
      <c r="A28" s="81">
        <v>16</v>
      </c>
      <c r="B28" s="82" t="s">
        <v>227</v>
      </c>
      <c r="C28" s="83" t="s">
        <v>124</v>
      </c>
      <c r="D28" s="91" t="s">
        <v>275</v>
      </c>
      <c r="E28" s="84" t="s">
        <v>266</v>
      </c>
      <c r="F28" s="84" t="s">
        <v>325</v>
      </c>
      <c r="G28" s="84" t="s">
        <v>333</v>
      </c>
      <c r="H28" s="146">
        <v>140</v>
      </c>
      <c r="I28" s="97">
        <v>101</v>
      </c>
      <c r="J28" s="135">
        <v>26</v>
      </c>
      <c r="K28" s="98">
        <v>24</v>
      </c>
      <c r="L28" s="86">
        <v>1</v>
      </c>
      <c r="M28" s="86">
        <v>0.97</v>
      </c>
      <c r="N28" s="116">
        <v>1</v>
      </c>
      <c r="O28" s="86">
        <v>0.7</v>
      </c>
      <c r="P28" s="87">
        <f t="shared" si="26"/>
        <v>0.72142857142857142</v>
      </c>
      <c r="Q28" s="87">
        <f t="shared" si="27"/>
        <v>0.97</v>
      </c>
      <c r="R28" s="87">
        <f t="shared" si="28"/>
        <v>0.7</v>
      </c>
      <c r="S28" s="87">
        <f t="shared" si="29"/>
        <v>0.92307692307692313</v>
      </c>
      <c r="T28" s="88">
        <f t="shared" si="30"/>
        <v>0.32464285714285712</v>
      </c>
      <c r="U28" s="88">
        <f t="shared" si="31"/>
        <v>0.33949999999999997</v>
      </c>
      <c r="V28" s="88">
        <f t="shared" si="32"/>
        <v>9.2307692307692313E-2</v>
      </c>
      <c r="W28" s="88">
        <f t="shared" si="33"/>
        <v>6.9999999999999993E-2</v>
      </c>
      <c r="X28" s="89">
        <f t="shared" si="34"/>
        <v>0.82645054945054941</v>
      </c>
      <c r="Y28" s="118"/>
      <c r="Z28" s="112"/>
      <c r="AA28" s="112"/>
      <c r="AB28" s="112"/>
      <c r="AC28" s="112"/>
      <c r="AD28" s="112"/>
      <c r="AE28" s="112"/>
      <c r="AF28" s="112"/>
      <c r="AG28" s="112"/>
      <c r="AH28" s="112"/>
      <c r="AI28" s="112"/>
      <c r="AJ28" s="112"/>
      <c r="AK28" s="112"/>
      <c r="AL28" s="112"/>
      <c r="AM28" s="112"/>
      <c r="AN28" s="112"/>
    </row>
    <row r="29" spans="1:40" ht="15.75" customHeight="1" x14ac:dyDescent="0.3">
      <c r="A29" s="81">
        <v>17</v>
      </c>
      <c r="B29" s="82" t="s">
        <v>276</v>
      </c>
      <c r="C29" s="83" t="s">
        <v>121</v>
      </c>
      <c r="D29" s="91" t="s">
        <v>277</v>
      </c>
      <c r="E29" s="84" t="s">
        <v>266</v>
      </c>
      <c r="F29" s="84" t="s">
        <v>89</v>
      </c>
      <c r="G29" s="84" t="s">
        <v>333</v>
      </c>
      <c r="H29" s="97">
        <v>150</v>
      </c>
      <c r="I29" s="97">
        <v>85</v>
      </c>
      <c r="J29" s="135">
        <v>26</v>
      </c>
      <c r="K29" s="98">
        <v>26</v>
      </c>
      <c r="L29" s="86">
        <v>1</v>
      </c>
      <c r="M29" s="99">
        <v>0.86</v>
      </c>
      <c r="N29" s="116">
        <v>1</v>
      </c>
      <c r="O29" s="86">
        <v>0.7</v>
      </c>
      <c r="P29" s="87">
        <f t="shared" si="26"/>
        <v>0.56666666666666665</v>
      </c>
      <c r="Q29" s="87">
        <f t="shared" si="27"/>
        <v>0.86</v>
      </c>
      <c r="R29" s="87">
        <f t="shared" si="28"/>
        <v>0.7</v>
      </c>
      <c r="S29" s="87">
        <f t="shared" si="29"/>
        <v>1</v>
      </c>
      <c r="T29" s="88">
        <f t="shared" si="30"/>
        <v>0.255</v>
      </c>
      <c r="U29" s="88">
        <f t="shared" si="31"/>
        <v>0.30099999999999999</v>
      </c>
      <c r="V29" s="88">
        <f t="shared" si="32"/>
        <v>0.1</v>
      </c>
      <c r="W29" s="88">
        <f t="shared" si="33"/>
        <v>6.9999999999999993E-2</v>
      </c>
      <c r="X29" s="89">
        <f t="shared" si="34"/>
        <v>0.72599999999999998</v>
      </c>
      <c r="Y29" s="118"/>
      <c r="Z29" s="112"/>
      <c r="AA29" s="112"/>
      <c r="AB29" s="112"/>
      <c r="AC29" s="112"/>
      <c r="AD29" s="112"/>
      <c r="AE29" s="112"/>
      <c r="AF29" s="112"/>
      <c r="AG29" s="112"/>
      <c r="AH29" s="112"/>
      <c r="AI29" s="112"/>
      <c r="AJ29" s="112"/>
      <c r="AK29" s="112"/>
      <c r="AL29" s="112"/>
      <c r="AM29" s="112"/>
      <c r="AN29" s="112"/>
    </row>
    <row r="30" spans="1:40" ht="15.75" customHeight="1" x14ac:dyDescent="0.3">
      <c r="A30" s="81">
        <v>18</v>
      </c>
      <c r="B30" s="82" t="s">
        <v>276</v>
      </c>
      <c r="C30" s="83" t="s">
        <v>278</v>
      </c>
      <c r="D30" s="91" t="s">
        <v>279</v>
      </c>
      <c r="E30" s="84" t="s">
        <v>266</v>
      </c>
      <c r="F30" s="84" t="s">
        <v>260</v>
      </c>
      <c r="G30" s="84" t="s">
        <v>333</v>
      </c>
      <c r="H30" s="97">
        <v>140</v>
      </c>
      <c r="I30" s="97">
        <v>130</v>
      </c>
      <c r="J30" s="135">
        <v>26</v>
      </c>
      <c r="K30" s="98">
        <v>25</v>
      </c>
      <c r="L30" s="86">
        <v>1</v>
      </c>
      <c r="M30" s="99">
        <v>0.97</v>
      </c>
      <c r="N30" s="116">
        <v>1</v>
      </c>
      <c r="O30" s="86">
        <v>0.7</v>
      </c>
      <c r="P30" s="87">
        <f t="shared" si="26"/>
        <v>0.9285714285714286</v>
      </c>
      <c r="Q30" s="87">
        <f t="shared" si="27"/>
        <v>0.97</v>
      </c>
      <c r="R30" s="87">
        <f t="shared" si="28"/>
        <v>0.7</v>
      </c>
      <c r="S30" s="87">
        <f t="shared" si="29"/>
        <v>0.96153846153846156</v>
      </c>
      <c r="T30" s="88">
        <f t="shared" si="30"/>
        <v>0.41785714285714287</v>
      </c>
      <c r="U30" s="88">
        <f t="shared" si="31"/>
        <v>0.33949999999999997</v>
      </c>
      <c r="V30" s="88">
        <f t="shared" si="32"/>
        <v>9.6153846153846159E-2</v>
      </c>
      <c r="W30" s="88">
        <f t="shared" si="33"/>
        <v>6.9999999999999993E-2</v>
      </c>
      <c r="X30" s="89">
        <f t="shared" si="34"/>
        <v>0.92351098901098894</v>
      </c>
      <c r="Y30" s="118"/>
      <c r="Z30" s="112"/>
      <c r="AA30" s="112"/>
      <c r="AB30" s="112"/>
      <c r="AC30" s="112"/>
      <c r="AD30" s="112"/>
      <c r="AE30" s="112"/>
      <c r="AF30" s="112"/>
      <c r="AG30" s="112"/>
      <c r="AH30" s="112"/>
      <c r="AI30" s="112"/>
      <c r="AJ30" s="112"/>
      <c r="AK30" s="112"/>
      <c r="AL30" s="112"/>
      <c r="AM30" s="112"/>
      <c r="AN30" s="112"/>
    </row>
    <row r="31" spans="1:40" ht="15.75" customHeight="1" x14ac:dyDescent="0.3">
      <c r="A31" s="81">
        <v>19</v>
      </c>
      <c r="B31" s="82" t="s">
        <v>276</v>
      </c>
      <c r="C31" s="83" t="s">
        <v>280</v>
      </c>
      <c r="D31" s="91" t="s">
        <v>281</v>
      </c>
      <c r="E31" s="84" t="s">
        <v>241</v>
      </c>
      <c r="F31" s="82" t="s">
        <v>260</v>
      </c>
      <c r="G31" s="84" t="s">
        <v>333</v>
      </c>
      <c r="H31" s="97">
        <v>140</v>
      </c>
      <c r="I31" s="97">
        <v>130</v>
      </c>
      <c r="J31" s="135">
        <v>26</v>
      </c>
      <c r="K31" s="98">
        <v>22</v>
      </c>
      <c r="L31" s="86">
        <v>1</v>
      </c>
      <c r="M31" s="99">
        <v>0.97</v>
      </c>
      <c r="N31" s="116">
        <v>1</v>
      </c>
      <c r="O31" s="86">
        <v>0.7</v>
      </c>
      <c r="P31" s="87">
        <f t="shared" si="26"/>
        <v>0.9285714285714286</v>
      </c>
      <c r="Q31" s="87">
        <f t="shared" si="27"/>
        <v>0.97</v>
      </c>
      <c r="R31" s="87">
        <f t="shared" si="28"/>
        <v>0.7</v>
      </c>
      <c r="S31" s="87">
        <f t="shared" si="29"/>
        <v>0.84615384615384615</v>
      </c>
      <c r="T31" s="88">
        <f t="shared" si="30"/>
        <v>0.41785714285714287</v>
      </c>
      <c r="U31" s="88">
        <f t="shared" si="31"/>
        <v>0.33949999999999997</v>
      </c>
      <c r="V31" s="88">
        <f t="shared" si="32"/>
        <v>8.461538461538462E-2</v>
      </c>
      <c r="W31" s="88">
        <f t="shared" si="33"/>
        <v>6.9999999999999993E-2</v>
      </c>
      <c r="X31" s="89">
        <f t="shared" si="34"/>
        <v>0.91197252747252744</v>
      </c>
      <c r="Y31" s="118"/>
      <c r="Z31" s="112"/>
      <c r="AA31" s="112"/>
      <c r="AB31" s="112"/>
      <c r="AC31" s="112"/>
      <c r="AD31" s="112"/>
      <c r="AE31" s="112"/>
      <c r="AF31" s="112"/>
      <c r="AG31" s="112"/>
      <c r="AH31" s="112"/>
      <c r="AI31" s="112"/>
      <c r="AJ31" s="112"/>
      <c r="AK31" s="112"/>
      <c r="AL31" s="112"/>
      <c r="AM31" s="112"/>
      <c r="AN31" s="112"/>
    </row>
    <row r="32" spans="1:40" ht="15.75" customHeight="1" x14ac:dyDescent="0.3">
      <c r="A32" s="81">
        <v>20</v>
      </c>
      <c r="B32" s="82" t="s">
        <v>276</v>
      </c>
      <c r="C32" s="83" t="s">
        <v>282</v>
      </c>
      <c r="D32" s="91" t="s">
        <v>283</v>
      </c>
      <c r="E32" s="84" t="s">
        <v>241</v>
      </c>
      <c r="F32" s="84" t="s">
        <v>97</v>
      </c>
      <c r="G32" s="84" t="s">
        <v>333</v>
      </c>
      <c r="H32" s="97">
        <v>150</v>
      </c>
      <c r="I32" s="97">
        <v>150</v>
      </c>
      <c r="J32" s="135">
        <v>26</v>
      </c>
      <c r="K32" s="98">
        <v>26</v>
      </c>
      <c r="L32" s="86">
        <v>1</v>
      </c>
      <c r="M32" s="99">
        <v>0.96</v>
      </c>
      <c r="N32" s="116">
        <v>1</v>
      </c>
      <c r="O32" s="86">
        <v>0.7</v>
      </c>
      <c r="P32" s="87">
        <f t="shared" si="26"/>
        <v>1</v>
      </c>
      <c r="Q32" s="87">
        <f t="shared" si="27"/>
        <v>0.96</v>
      </c>
      <c r="R32" s="87">
        <f t="shared" si="28"/>
        <v>0.7</v>
      </c>
      <c r="S32" s="87">
        <f t="shared" si="29"/>
        <v>1</v>
      </c>
      <c r="T32" s="88">
        <f t="shared" si="30"/>
        <v>0.45</v>
      </c>
      <c r="U32" s="88">
        <f t="shared" si="31"/>
        <v>0.33599999999999997</v>
      </c>
      <c r="V32" s="88">
        <f t="shared" si="32"/>
        <v>0.1</v>
      </c>
      <c r="W32" s="88">
        <f t="shared" si="33"/>
        <v>6.9999999999999993E-2</v>
      </c>
      <c r="X32" s="89">
        <f t="shared" si="34"/>
        <v>0.95599999999999996</v>
      </c>
      <c r="Y32" s="118"/>
      <c r="Z32" s="112"/>
      <c r="AA32" s="112"/>
      <c r="AB32" s="112"/>
      <c r="AC32" s="112"/>
      <c r="AD32" s="112"/>
      <c r="AE32" s="112"/>
      <c r="AF32" s="112"/>
      <c r="AG32" s="112"/>
      <c r="AH32" s="112"/>
      <c r="AI32" s="112"/>
      <c r="AJ32" s="112"/>
      <c r="AK32" s="112"/>
      <c r="AL32" s="112"/>
      <c r="AM32" s="112"/>
      <c r="AN32" s="112"/>
    </row>
    <row r="33" spans="1:40" ht="15.75" customHeight="1" x14ac:dyDescent="0.3">
      <c r="A33" s="81">
        <v>21</v>
      </c>
      <c r="B33" s="82" t="s">
        <v>276</v>
      </c>
      <c r="C33" s="83" t="s">
        <v>284</v>
      </c>
      <c r="D33" s="91" t="s">
        <v>285</v>
      </c>
      <c r="E33" s="84" t="s">
        <v>266</v>
      </c>
      <c r="F33" s="84" t="s">
        <v>99</v>
      </c>
      <c r="G33" s="84" t="s">
        <v>333</v>
      </c>
      <c r="H33" s="97">
        <v>100</v>
      </c>
      <c r="I33" s="97">
        <v>100</v>
      </c>
      <c r="J33" s="135">
        <v>26</v>
      </c>
      <c r="K33" s="98">
        <v>24</v>
      </c>
      <c r="L33" s="86">
        <v>1</v>
      </c>
      <c r="M33" s="99">
        <v>0.97</v>
      </c>
      <c r="N33" s="116">
        <v>1</v>
      </c>
      <c r="O33" s="86">
        <v>0.7</v>
      </c>
      <c r="P33" s="87">
        <f t="shared" si="26"/>
        <v>1</v>
      </c>
      <c r="Q33" s="87">
        <f t="shared" si="27"/>
        <v>0.97</v>
      </c>
      <c r="R33" s="87">
        <f t="shared" si="28"/>
        <v>0.7</v>
      </c>
      <c r="S33" s="87">
        <f t="shared" si="29"/>
        <v>0.92307692307692313</v>
      </c>
      <c r="T33" s="88">
        <f t="shared" si="30"/>
        <v>0.45</v>
      </c>
      <c r="U33" s="88">
        <f t="shared" si="31"/>
        <v>0.33949999999999997</v>
      </c>
      <c r="V33" s="88">
        <f t="shared" si="32"/>
        <v>9.2307692307692313E-2</v>
      </c>
      <c r="W33" s="88">
        <f t="shared" si="33"/>
        <v>6.9999999999999993E-2</v>
      </c>
      <c r="X33" s="89">
        <f t="shared" si="34"/>
        <v>0.95180769230769224</v>
      </c>
      <c r="Y33" s="118"/>
      <c r="Z33" s="112"/>
      <c r="AA33" s="112"/>
      <c r="AB33" s="112"/>
      <c r="AC33" s="112"/>
      <c r="AD33" s="112"/>
      <c r="AE33" s="112"/>
      <c r="AF33" s="112"/>
      <c r="AG33" s="112"/>
      <c r="AH33" s="112"/>
      <c r="AI33" s="112"/>
      <c r="AJ33" s="112"/>
      <c r="AK33" s="112"/>
      <c r="AL33" s="112"/>
      <c r="AM33" s="112"/>
      <c r="AN33" s="112"/>
    </row>
    <row r="34" spans="1:40" ht="15.75" customHeight="1" x14ac:dyDescent="0.3">
      <c r="A34" s="81">
        <v>22</v>
      </c>
      <c r="B34" s="82" t="s">
        <v>276</v>
      </c>
      <c r="C34" s="83" t="s">
        <v>135</v>
      </c>
      <c r="D34" s="91" t="s">
        <v>289</v>
      </c>
      <c r="E34" s="84" t="s">
        <v>266</v>
      </c>
      <c r="F34" s="84" t="s">
        <v>136</v>
      </c>
      <c r="G34" s="84" t="s">
        <v>333</v>
      </c>
      <c r="H34" s="97">
        <v>65</v>
      </c>
      <c r="I34" s="97">
        <v>60</v>
      </c>
      <c r="J34" s="135">
        <v>26</v>
      </c>
      <c r="K34" s="98">
        <v>25</v>
      </c>
      <c r="L34" s="86">
        <v>1</v>
      </c>
      <c r="M34" s="116">
        <v>1</v>
      </c>
      <c r="N34" s="116">
        <v>1</v>
      </c>
      <c r="O34" s="86">
        <v>0.7</v>
      </c>
      <c r="P34" s="87">
        <f t="shared" si="26"/>
        <v>0.92307692307692313</v>
      </c>
      <c r="Q34" s="87">
        <f t="shared" si="27"/>
        <v>1</v>
      </c>
      <c r="R34" s="87">
        <f t="shared" si="28"/>
        <v>0.7</v>
      </c>
      <c r="S34" s="87">
        <f t="shared" si="29"/>
        <v>0.96153846153846156</v>
      </c>
      <c r="T34" s="88">
        <f t="shared" si="30"/>
        <v>0.41538461538461541</v>
      </c>
      <c r="U34" s="88">
        <f t="shared" si="31"/>
        <v>0.35</v>
      </c>
      <c r="V34" s="88">
        <f t="shared" si="32"/>
        <v>9.6153846153846159E-2</v>
      </c>
      <c r="W34" s="88">
        <f t="shared" si="33"/>
        <v>6.9999999999999993E-2</v>
      </c>
      <c r="X34" s="89">
        <f t="shared" si="34"/>
        <v>0.93153846153846143</v>
      </c>
      <c r="Y34" s="118"/>
      <c r="Z34" s="112"/>
      <c r="AA34" s="112"/>
      <c r="AB34" s="112"/>
      <c r="AC34" s="112"/>
      <c r="AD34" s="112"/>
      <c r="AE34" s="112"/>
      <c r="AF34" s="112"/>
      <c r="AG34" s="112"/>
      <c r="AH34" s="112"/>
      <c r="AI34" s="112"/>
      <c r="AJ34" s="112"/>
      <c r="AK34" s="112"/>
      <c r="AL34" s="112"/>
      <c r="AM34" s="112"/>
      <c r="AN34" s="112"/>
    </row>
    <row r="35" spans="1:40" ht="15.75" customHeight="1" x14ac:dyDescent="0.3">
      <c r="A35" s="81">
        <v>23</v>
      </c>
      <c r="B35" s="82" t="s">
        <v>276</v>
      </c>
      <c r="C35" s="83" t="s">
        <v>100</v>
      </c>
      <c r="D35" s="91" t="s">
        <v>290</v>
      </c>
      <c r="E35" s="84" t="s">
        <v>266</v>
      </c>
      <c r="F35" s="82" t="s">
        <v>99</v>
      </c>
      <c r="G35" s="84" t="s">
        <v>333</v>
      </c>
      <c r="H35" s="148">
        <v>83</v>
      </c>
      <c r="I35" s="97">
        <v>90</v>
      </c>
      <c r="J35" s="135">
        <v>26</v>
      </c>
      <c r="K35" s="135">
        <v>25</v>
      </c>
      <c r="L35" s="86">
        <v>1</v>
      </c>
      <c r="M35" s="99">
        <v>0.95379999999999998</v>
      </c>
      <c r="N35" s="116">
        <v>1</v>
      </c>
      <c r="O35" s="86">
        <v>0.7</v>
      </c>
      <c r="P35" s="87">
        <f t="shared" si="26"/>
        <v>1.0843373493975903</v>
      </c>
      <c r="Q35" s="87">
        <f t="shared" si="27"/>
        <v>0.95379999999999998</v>
      </c>
      <c r="R35" s="87">
        <f t="shared" si="28"/>
        <v>0.7</v>
      </c>
      <c r="S35" s="87">
        <f t="shared" si="29"/>
        <v>0.96153846153846156</v>
      </c>
      <c r="T35" s="88">
        <f t="shared" si="30"/>
        <v>0.48795180722891562</v>
      </c>
      <c r="U35" s="88">
        <f t="shared" si="31"/>
        <v>0.33382999999999996</v>
      </c>
      <c r="V35" s="88">
        <f t="shared" si="32"/>
        <v>9.6153846153846159E-2</v>
      </c>
      <c r="W35" s="88">
        <f t="shared" si="33"/>
        <v>6.9999999999999993E-2</v>
      </c>
      <c r="X35" s="89">
        <f t="shared" si="34"/>
        <v>0.98793565338276168</v>
      </c>
      <c r="Y35" s="118"/>
      <c r="Z35" s="112"/>
      <c r="AA35" s="112"/>
      <c r="AB35" s="112"/>
      <c r="AC35" s="112"/>
      <c r="AD35" s="112"/>
      <c r="AE35" s="112"/>
      <c r="AF35" s="112"/>
      <c r="AG35" s="112"/>
      <c r="AH35" s="112"/>
      <c r="AI35" s="112"/>
      <c r="AJ35" s="112"/>
      <c r="AK35" s="112"/>
      <c r="AL35" s="112"/>
      <c r="AM35" s="112"/>
      <c r="AN35" s="112"/>
    </row>
    <row r="36" spans="1:40" ht="15.75" customHeight="1" x14ac:dyDescent="0.3">
      <c r="A36" s="81">
        <v>24</v>
      </c>
      <c r="B36" s="82" t="s">
        <v>276</v>
      </c>
      <c r="C36" s="83" t="s">
        <v>291</v>
      </c>
      <c r="D36" s="91" t="s">
        <v>292</v>
      </c>
      <c r="E36" s="84" t="s">
        <v>266</v>
      </c>
      <c r="F36" s="82" t="s">
        <v>89</v>
      </c>
      <c r="G36" s="84" t="s">
        <v>333</v>
      </c>
      <c r="H36" s="97">
        <v>150</v>
      </c>
      <c r="I36" s="97">
        <v>148</v>
      </c>
      <c r="J36" s="135">
        <v>26</v>
      </c>
      <c r="K36" s="98">
        <v>24.5</v>
      </c>
      <c r="L36" s="86">
        <v>1</v>
      </c>
      <c r="M36" s="99">
        <v>0.98</v>
      </c>
      <c r="N36" s="116">
        <v>1</v>
      </c>
      <c r="O36" s="86">
        <v>0.7</v>
      </c>
      <c r="P36" s="87">
        <f t="shared" si="26"/>
        <v>0.98666666666666669</v>
      </c>
      <c r="Q36" s="87">
        <f t="shared" si="27"/>
        <v>0.98</v>
      </c>
      <c r="R36" s="87">
        <f t="shared" si="28"/>
        <v>0.7</v>
      </c>
      <c r="S36" s="87">
        <f t="shared" si="29"/>
        <v>0.94230769230769229</v>
      </c>
      <c r="T36" s="88">
        <f t="shared" si="30"/>
        <v>0.44400000000000001</v>
      </c>
      <c r="U36" s="88">
        <f t="shared" si="31"/>
        <v>0.34299999999999997</v>
      </c>
      <c r="V36" s="88">
        <f t="shared" si="32"/>
        <v>9.4230769230769229E-2</v>
      </c>
      <c r="W36" s="88">
        <f t="shared" si="33"/>
        <v>6.9999999999999993E-2</v>
      </c>
      <c r="X36" s="89">
        <f t="shared" si="34"/>
        <v>0.9512307692307691</v>
      </c>
      <c r="Y36" s="118"/>
      <c r="Z36" s="112"/>
      <c r="AA36" s="112"/>
      <c r="AB36" s="112"/>
      <c r="AC36" s="112"/>
      <c r="AD36" s="112"/>
      <c r="AE36" s="112"/>
      <c r="AF36" s="112"/>
      <c r="AG36" s="112"/>
      <c r="AH36" s="112"/>
      <c r="AI36" s="112"/>
      <c r="AJ36" s="112"/>
      <c r="AK36" s="112"/>
      <c r="AL36" s="112"/>
      <c r="AM36" s="112"/>
      <c r="AN36" s="112"/>
    </row>
    <row r="37" spans="1:40" ht="15.75" customHeight="1" x14ac:dyDescent="0.3">
      <c r="A37" s="81">
        <v>25</v>
      </c>
      <c r="B37" s="82" t="s">
        <v>293</v>
      </c>
      <c r="C37" s="83" t="s">
        <v>98</v>
      </c>
      <c r="D37" s="91" t="s">
        <v>294</v>
      </c>
      <c r="E37" s="84" t="s">
        <v>266</v>
      </c>
      <c r="F37" s="84" t="s">
        <v>99</v>
      </c>
      <c r="G37" s="84" t="s">
        <v>333</v>
      </c>
      <c r="H37" s="148">
        <v>86</v>
      </c>
      <c r="I37" s="97">
        <v>98</v>
      </c>
      <c r="J37" s="135">
        <v>26</v>
      </c>
      <c r="K37" s="98">
        <v>25</v>
      </c>
      <c r="L37" s="86">
        <v>1</v>
      </c>
      <c r="M37" s="99">
        <v>0.94</v>
      </c>
      <c r="N37" s="116">
        <v>1</v>
      </c>
      <c r="O37" s="86">
        <v>0.7</v>
      </c>
      <c r="P37" s="87">
        <f t="shared" si="26"/>
        <v>1.1395348837209303</v>
      </c>
      <c r="Q37" s="87">
        <f t="shared" si="27"/>
        <v>0.93999999999999984</v>
      </c>
      <c r="R37" s="87">
        <f t="shared" si="28"/>
        <v>0.7</v>
      </c>
      <c r="S37" s="87">
        <f t="shared" si="29"/>
        <v>0.96153846153846156</v>
      </c>
      <c r="T37" s="88">
        <f t="shared" si="30"/>
        <v>0.51279069767441865</v>
      </c>
      <c r="U37" s="88">
        <f t="shared" si="31"/>
        <v>0.3289999999999999</v>
      </c>
      <c r="V37" s="88">
        <f t="shared" si="32"/>
        <v>9.6153846153846159E-2</v>
      </c>
      <c r="W37" s="88">
        <f t="shared" si="33"/>
        <v>6.9999999999999993E-2</v>
      </c>
      <c r="X37" s="89">
        <f t="shared" si="34"/>
        <v>1.0079445438282646</v>
      </c>
      <c r="Y37" s="118"/>
      <c r="Z37" s="112"/>
      <c r="AA37" s="112"/>
      <c r="AB37" s="112"/>
      <c r="AC37" s="112"/>
      <c r="AD37" s="112"/>
      <c r="AE37" s="112"/>
      <c r="AF37" s="112"/>
      <c r="AG37" s="112"/>
      <c r="AH37" s="112"/>
      <c r="AI37" s="112"/>
      <c r="AJ37" s="112"/>
      <c r="AK37" s="112"/>
      <c r="AL37" s="112"/>
      <c r="AM37" s="112"/>
      <c r="AN37" s="112"/>
    </row>
    <row r="38" spans="1:40" ht="15.75" customHeight="1" x14ac:dyDescent="0.3">
      <c r="A38" s="81">
        <v>26</v>
      </c>
      <c r="B38" s="82" t="s">
        <v>227</v>
      </c>
      <c r="C38" s="83" t="s">
        <v>110</v>
      </c>
      <c r="D38" s="91" t="s">
        <v>295</v>
      </c>
      <c r="E38" s="84" t="s">
        <v>266</v>
      </c>
      <c r="F38" s="84" t="s">
        <v>89</v>
      </c>
      <c r="G38" s="84" t="s">
        <v>333</v>
      </c>
      <c r="H38" s="97">
        <v>150</v>
      </c>
      <c r="I38" s="97">
        <v>104</v>
      </c>
      <c r="J38" s="135">
        <v>26</v>
      </c>
      <c r="K38" s="98">
        <v>24.5</v>
      </c>
      <c r="L38" s="86">
        <v>1</v>
      </c>
      <c r="M38" s="99">
        <v>0.96</v>
      </c>
      <c r="N38" s="116">
        <v>1</v>
      </c>
      <c r="O38" s="86">
        <v>0.7</v>
      </c>
      <c r="P38" s="87">
        <f t="shared" si="26"/>
        <v>0.69333333333333336</v>
      </c>
      <c r="Q38" s="87">
        <f t="shared" si="27"/>
        <v>0.96</v>
      </c>
      <c r="R38" s="87">
        <f t="shared" si="28"/>
        <v>0.7</v>
      </c>
      <c r="S38" s="87">
        <f t="shared" si="29"/>
        <v>0.94230769230769229</v>
      </c>
      <c r="T38" s="88">
        <f t="shared" si="30"/>
        <v>0.312</v>
      </c>
      <c r="U38" s="88">
        <f t="shared" si="31"/>
        <v>0.33599999999999997</v>
      </c>
      <c r="V38" s="88">
        <f t="shared" si="32"/>
        <v>9.4230769230769229E-2</v>
      </c>
      <c r="W38" s="88">
        <f t="shared" si="33"/>
        <v>6.9999999999999993E-2</v>
      </c>
      <c r="X38" s="89">
        <f t="shared" si="34"/>
        <v>0.81223076923076909</v>
      </c>
      <c r="Y38" s="118"/>
      <c r="Z38" s="112"/>
      <c r="AA38" s="112"/>
      <c r="AB38" s="112"/>
      <c r="AC38" s="112"/>
      <c r="AD38" s="112"/>
      <c r="AE38" s="112"/>
      <c r="AF38" s="112"/>
      <c r="AG38" s="112"/>
      <c r="AH38" s="112"/>
      <c r="AI38" s="112"/>
      <c r="AJ38" s="112"/>
      <c r="AK38" s="112"/>
      <c r="AL38" s="112"/>
      <c r="AM38" s="112"/>
      <c r="AN38" s="112"/>
    </row>
    <row r="39" spans="1:40" ht="15.75" customHeight="1" x14ac:dyDescent="0.3">
      <c r="A39" s="81">
        <v>27</v>
      </c>
      <c r="B39" s="82" t="s">
        <v>293</v>
      </c>
      <c r="C39" s="83" t="s">
        <v>296</v>
      </c>
      <c r="D39" s="91" t="s">
        <v>297</v>
      </c>
      <c r="E39" s="84" t="s">
        <v>266</v>
      </c>
      <c r="F39" s="82" t="s">
        <v>136</v>
      </c>
      <c r="G39" s="84" t="s">
        <v>333</v>
      </c>
      <c r="H39" s="97">
        <v>65</v>
      </c>
      <c r="I39" s="97">
        <v>80</v>
      </c>
      <c r="J39" s="135">
        <v>26</v>
      </c>
      <c r="K39" s="98">
        <v>23.5</v>
      </c>
      <c r="L39" s="86">
        <v>1</v>
      </c>
      <c r="M39" s="116">
        <v>0.98</v>
      </c>
      <c r="N39" s="116">
        <v>1</v>
      </c>
      <c r="O39" s="86">
        <v>0.7</v>
      </c>
      <c r="P39" s="87">
        <f t="shared" si="26"/>
        <v>1.2307692307692308</v>
      </c>
      <c r="Q39" s="87">
        <f t="shared" si="27"/>
        <v>0.98</v>
      </c>
      <c r="R39" s="87">
        <f t="shared" si="28"/>
        <v>0.7</v>
      </c>
      <c r="S39" s="87">
        <f t="shared" si="29"/>
        <v>0.90384615384615385</v>
      </c>
      <c r="T39" s="88">
        <f t="shared" si="30"/>
        <v>0.55384615384615388</v>
      </c>
      <c r="U39" s="88">
        <f t="shared" si="31"/>
        <v>0.34299999999999997</v>
      </c>
      <c r="V39" s="88">
        <f t="shared" si="32"/>
        <v>9.0384615384615397E-2</v>
      </c>
      <c r="W39" s="88">
        <f t="shared" si="33"/>
        <v>6.9999999999999993E-2</v>
      </c>
      <c r="X39" s="89">
        <f t="shared" si="34"/>
        <v>1.0572307692307692</v>
      </c>
      <c r="Y39" s="118"/>
      <c r="Z39" s="112"/>
      <c r="AA39" s="112"/>
      <c r="AB39" s="112"/>
      <c r="AC39" s="112"/>
      <c r="AD39" s="112"/>
      <c r="AE39" s="112"/>
      <c r="AF39" s="112"/>
      <c r="AG39" s="112"/>
      <c r="AH39" s="112"/>
      <c r="AI39" s="112"/>
      <c r="AJ39" s="112"/>
      <c r="AK39" s="112"/>
      <c r="AL39" s="112"/>
      <c r="AM39" s="112"/>
      <c r="AN39" s="112"/>
    </row>
    <row r="40" spans="1:40" ht="15.75" customHeight="1" x14ac:dyDescent="0.3">
      <c r="A40" s="81">
        <v>28</v>
      </c>
      <c r="B40" s="82" t="s">
        <v>276</v>
      </c>
      <c r="C40" s="83" t="s">
        <v>298</v>
      </c>
      <c r="D40" s="91" t="s">
        <v>299</v>
      </c>
      <c r="E40" s="84" t="s">
        <v>266</v>
      </c>
      <c r="F40" s="84" t="s">
        <v>89</v>
      </c>
      <c r="G40" s="84" t="s">
        <v>333</v>
      </c>
      <c r="H40" s="97">
        <v>150</v>
      </c>
      <c r="I40" s="97">
        <v>134</v>
      </c>
      <c r="J40" s="135">
        <v>26</v>
      </c>
      <c r="K40" s="98">
        <v>25</v>
      </c>
      <c r="L40" s="86">
        <v>1</v>
      </c>
      <c r="M40" s="99">
        <v>0.96</v>
      </c>
      <c r="N40" s="116">
        <v>1</v>
      </c>
      <c r="O40" s="86">
        <v>0.7</v>
      </c>
      <c r="P40" s="87">
        <f t="shared" si="26"/>
        <v>0.89333333333333331</v>
      </c>
      <c r="Q40" s="87">
        <f t="shared" si="27"/>
        <v>0.96</v>
      </c>
      <c r="R40" s="87">
        <f t="shared" si="28"/>
        <v>0.7</v>
      </c>
      <c r="S40" s="87">
        <f t="shared" si="29"/>
        <v>0.96153846153846156</v>
      </c>
      <c r="T40" s="88">
        <f t="shared" si="30"/>
        <v>0.40200000000000002</v>
      </c>
      <c r="U40" s="88">
        <f t="shared" si="31"/>
        <v>0.33599999999999997</v>
      </c>
      <c r="V40" s="88">
        <f t="shared" si="32"/>
        <v>9.6153846153846159E-2</v>
      </c>
      <c r="W40" s="88">
        <f t="shared" si="33"/>
        <v>6.9999999999999993E-2</v>
      </c>
      <c r="X40" s="89">
        <f t="shared" si="34"/>
        <v>0.90415384615384609</v>
      </c>
      <c r="Y40" s="118"/>
      <c r="Z40" s="112"/>
      <c r="AA40" s="112"/>
      <c r="AB40" s="112"/>
      <c r="AC40" s="112"/>
      <c r="AD40" s="112"/>
      <c r="AE40" s="112"/>
      <c r="AF40" s="112"/>
      <c r="AG40" s="112"/>
      <c r="AH40" s="112"/>
      <c r="AI40" s="112"/>
      <c r="AJ40" s="112"/>
      <c r="AK40" s="112"/>
      <c r="AL40" s="112"/>
      <c r="AM40" s="112"/>
      <c r="AN40" s="112"/>
    </row>
    <row r="41" spans="1:40" ht="15.75" customHeight="1" x14ac:dyDescent="0.3">
      <c r="A41" s="81">
        <v>29</v>
      </c>
      <c r="B41" s="82" t="s">
        <v>293</v>
      </c>
      <c r="C41" s="83" t="s">
        <v>300</v>
      </c>
      <c r="D41" s="84" t="s">
        <v>301</v>
      </c>
      <c r="E41" s="84" t="s">
        <v>266</v>
      </c>
      <c r="F41" s="84" t="s">
        <v>89</v>
      </c>
      <c r="G41" s="84" t="s">
        <v>333</v>
      </c>
      <c r="H41" s="97">
        <v>150</v>
      </c>
      <c r="I41" s="97">
        <v>91</v>
      </c>
      <c r="J41" s="135">
        <v>26</v>
      </c>
      <c r="K41" s="98">
        <v>24</v>
      </c>
      <c r="L41" s="86">
        <v>1</v>
      </c>
      <c r="M41" s="99">
        <v>0.88</v>
      </c>
      <c r="N41" s="116">
        <v>1</v>
      </c>
      <c r="O41" s="86">
        <v>0.7</v>
      </c>
      <c r="P41" s="87">
        <f t="shared" si="26"/>
        <v>0.60666666666666669</v>
      </c>
      <c r="Q41" s="87">
        <f t="shared" si="27"/>
        <v>0.88</v>
      </c>
      <c r="R41" s="87">
        <f t="shared" si="28"/>
        <v>0.7</v>
      </c>
      <c r="S41" s="87">
        <f t="shared" si="29"/>
        <v>0.92307692307692313</v>
      </c>
      <c r="T41" s="88">
        <f t="shared" si="30"/>
        <v>0.27300000000000002</v>
      </c>
      <c r="U41" s="88">
        <f t="shared" si="31"/>
        <v>0.308</v>
      </c>
      <c r="V41" s="88">
        <f t="shared" si="32"/>
        <v>9.2307692307692313E-2</v>
      </c>
      <c r="W41" s="88">
        <f t="shared" si="33"/>
        <v>6.9999999999999993E-2</v>
      </c>
      <c r="X41" s="89">
        <f t="shared" si="34"/>
        <v>0.74330769230769222</v>
      </c>
      <c r="Y41" s="118"/>
      <c r="Z41" s="112"/>
      <c r="AA41" s="112"/>
      <c r="AB41" s="112"/>
      <c r="AC41" s="112"/>
      <c r="AD41" s="112"/>
      <c r="AE41" s="112"/>
      <c r="AF41" s="112"/>
      <c r="AG41" s="112"/>
      <c r="AH41" s="112"/>
      <c r="AI41" s="112"/>
      <c r="AJ41" s="112"/>
      <c r="AK41" s="112"/>
      <c r="AL41" s="112"/>
      <c r="AM41" s="112"/>
      <c r="AN41" s="112"/>
    </row>
    <row r="42" spans="1:40" ht="15.75" customHeight="1" x14ac:dyDescent="0.3">
      <c r="A42" s="81">
        <v>30</v>
      </c>
      <c r="B42" s="82" t="s">
        <v>293</v>
      </c>
      <c r="C42" s="83" t="s">
        <v>302</v>
      </c>
      <c r="D42" s="84" t="s">
        <v>303</v>
      </c>
      <c r="E42" s="84" t="s">
        <v>266</v>
      </c>
      <c r="F42" s="84" t="s">
        <v>104</v>
      </c>
      <c r="G42" s="84" t="s">
        <v>333</v>
      </c>
      <c r="H42" s="73">
        <v>125</v>
      </c>
      <c r="I42" s="97">
        <v>120</v>
      </c>
      <c r="J42" s="135">
        <v>26</v>
      </c>
      <c r="K42" s="98">
        <v>26</v>
      </c>
      <c r="L42" s="86">
        <v>1</v>
      </c>
      <c r="M42" s="99">
        <v>0.99</v>
      </c>
      <c r="N42" s="116">
        <v>1</v>
      </c>
      <c r="O42" s="86">
        <v>0.7</v>
      </c>
      <c r="P42" s="87">
        <f t="shared" si="26"/>
        <v>0.96</v>
      </c>
      <c r="Q42" s="87">
        <f t="shared" si="27"/>
        <v>0.98999999999999988</v>
      </c>
      <c r="R42" s="87">
        <f t="shared" si="28"/>
        <v>0.7</v>
      </c>
      <c r="S42" s="87">
        <f t="shared" si="29"/>
        <v>1</v>
      </c>
      <c r="T42" s="88">
        <f t="shared" si="30"/>
        <v>0.432</v>
      </c>
      <c r="U42" s="88">
        <f t="shared" si="31"/>
        <v>0.34649999999999992</v>
      </c>
      <c r="V42" s="88">
        <f t="shared" si="32"/>
        <v>0.1</v>
      </c>
      <c r="W42" s="88">
        <f t="shared" si="33"/>
        <v>6.9999999999999993E-2</v>
      </c>
      <c r="X42" s="89">
        <f t="shared" si="34"/>
        <v>0.9484999999999999</v>
      </c>
      <c r="Y42" s="118"/>
      <c r="Z42" s="112"/>
      <c r="AA42" s="112"/>
      <c r="AB42" s="112"/>
      <c r="AC42" s="112"/>
      <c r="AD42" s="112"/>
      <c r="AE42" s="112"/>
      <c r="AF42" s="112"/>
      <c r="AG42" s="112"/>
      <c r="AH42" s="112"/>
      <c r="AI42" s="112"/>
      <c r="AJ42" s="112"/>
      <c r="AK42" s="112"/>
      <c r="AL42" s="112"/>
      <c r="AM42" s="112"/>
      <c r="AN42" s="112"/>
    </row>
    <row r="43" spans="1:40" ht="15.75" customHeight="1" x14ac:dyDescent="0.3">
      <c r="A43" s="81">
        <v>31</v>
      </c>
      <c r="B43" s="82" t="s">
        <v>293</v>
      </c>
      <c r="C43" s="83" t="s">
        <v>304</v>
      </c>
      <c r="D43" s="91" t="s">
        <v>305</v>
      </c>
      <c r="E43" s="84" t="s">
        <v>266</v>
      </c>
      <c r="F43" s="84" t="s">
        <v>89</v>
      </c>
      <c r="G43" s="84" t="s">
        <v>333</v>
      </c>
      <c r="H43" s="97">
        <v>150</v>
      </c>
      <c r="I43" s="97">
        <v>109</v>
      </c>
      <c r="J43" s="135">
        <v>26</v>
      </c>
      <c r="K43" s="98">
        <v>25</v>
      </c>
      <c r="L43" s="86">
        <v>1</v>
      </c>
      <c r="M43" s="99">
        <v>0.95</v>
      </c>
      <c r="N43" s="116">
        <v>1</v>
      </c>
      <c r="O43" s="86">
        <v>0.7</v>
      </c>
      <c r="P43" s="87">
        <f t="shared" si="26"/>
        <v>0.72666666666666668</v>
      </c>
      <c r="Q43" s="87">
        <f t="shared" si="27"/>
        <v>0.95</v>
      </c>
      <c r="R43" s="87">
        <f t="shared" si="28"/>
        <v>0.7</v>
      </c>
      <c r="S43" s="87">
        <f t="shared" si="29"/>
        <v>0.96153846153846156</v>
      </c>
      <c r="T43" s="88">
        <f t="shared" si="30"/>
        <v>0.32700000000000001</v>
      </c>
      <c r="U43" s="88">
        <f t="shared" si="31"/>
        <v>0.33249999999999996</v>
      </c>
      <c r="V43" s="88">
        <f t="shared" si="32"/>
        <v>9.6153846153846159E-2</v>
      </c>
      <c r="W43" s="88">
        <f t="shared" si="33"/>
        <v>6.9999999999999993E-2</v>
      </c>
      <c r="X43" s="89">
        <f t="shared" si="34"/>
        <v>0.82565384615384607</v>
      </c>
      <c r="Y43" s="118"/>
      <c r="Z43" s="112"/>
      <c r="AA43" s="112"/>
      <c r="AB43" s="112"/>
      <c r="AC43" s="112"/>
      <c r="AD43" s="112"/>
      <c r="AE43" s="112"/>
      <c r="AF43" s="112"/>
      <c r="AG43" s="112"/>
      <c r="AH43" s="112"/>
      <c r="AI43" s="112"/>
      <c r="AJ43" s="112"/>
      <c r="AK43" s="112"/>
      <c r="AL43" s="112"/>
      <c r="AM43" s="112"/>
      <c r="AN43" s="112"/>
    </row>
    <row r="44" spans="1:40" ht="15.75" customHeight="1" x14ac:dyDescent="0.3">
      <c r="A44" s="81">
        <v>32</v>
      </c>
      <c r="B44" s="82" t="s">
        <v>293</v>
      </c>
      <c r="C44" s="83" t="s">
        <v>306</v>
      </c>
      <c r="D44" s="91" t="s">
        <v>307</v>
      </c>
      <c r="E44" s="84" t="s">
        <v>266</v>
      </c>
      <c r="F44" s="84" t="s">
        <v>89</v>
      </c>
      <c r="G44" s="84" t="s">
        <v>333</v>
      </c>
      <c r="H44" s="97">
        <v>150</v>
      </c>
      <c r="I44" s="97">
        <v>101</v>
      </c>
      <c r="J44" s="135">
        <v>26</v>
      </c>
      <c r="K44" s="98">
        <v>26</v>
      </c>
      <c r="L44" s="86">
        <v>1</v>
      </c>
      <c r="M44" s="99">
        <v>0.9</v>
      </c>
      <c r="N44" s="116">
        <v>1</v>
      </c>
      <c r="O44" s="86">
        <v>0.7</v>
      </c>
      <c r="P44" s="87">
        <f t="shared" si="26"/>
        <v>0.67333333333333334</v>
      </c>
      <c r="Q44" s="87">
        <f t="shared" si="27"/>
        <v>0.90000000000000013</v>
      </c>
      <c r="R44" s="87">
        <f t="shared" si="28"/>
        <v>0.7</v>
      </c>
      <c r="S44" s="87">
        <f t="shared" si="29"/>
        <v>1</v>
      </c>
      <c r="T44" s="88">
        <f t="shared" si="30"/>
        <v>0.30299999999999999</v>
      </c>
      <c r="U44" s="88">
        <f t="shared" si="31"/>
        <v>0.315</v>
      </c>
      <c r="V44" s="88">
        <f t="shared" si="32"/>
        <v>0.1</v>
      </c>
      <c r="W44" s="88">
        <f t="shared" si="33"/>
        <v>6.9999999999999993E-2</v>
      </c>
      <c r="X44" s="89">
        <f t="shared" si="34"/>
        <v>0.78799999999999992</v>
      </c>
      <c r="Y44" s="118"/>
      <c r="Z44" s="112"/>
      <c r="AA44" s="112"/>
      <c r="AB44" s="112"/>
      <c r="AC44" s="112"/>
      <c r="AD44" s="112"/>
      <c r="AE44" s="112"/>
      <c r="AF44" s="112"/>
      <c r="AG44" s="112"/>
      <c r="AH44" s="112"/>
      <c r="AI44" s="112"/>
      <c r="AJ44" s="112"/>
      <c r="AK44" s="112"/>
      <c r="AL44" s="112"/>
      <c r="AM44" s="112"/>
      <c r="AN44" s="112"/>
    </row>
    <row r="45" spans="1:40" ht="15.75" customHeight="1" x14ac:dyDescent="0.3">
      <c r="A45" s="81">
        <v>33</v>
      </c>
      <c r="B45" s="82" t="s">
        <v>293</v>
      </c>
      <c r="C45" s="120" t="s">
        <v>308</v>
      </c>
      <c r="D45" s="84" t="s">
        <v>309</v>
      </c>
      <c r="E45" s="84" t="s">
        <v>266</v>
      </c>
      <c r="F45" s="84" t="s">
        <v>104</v>
      </c>
      <c r="G45" s="84" t="s">
        <v>333</v>
      </c>
      <c r="H45" s="73">
        <v>125</v>
      </c>
      <c r="I45" s="97">
        <v>120</v>
      </c>
      <c r="J45" s="135">
        <v>26</v>
      </c>
      <c r="K45" s="98">
        <v>26</v>
      </c>
      <c r="L45" s="86">
        <v>1</v>
      </c>
      <c r="M45" s="99">
        <v>0.99</v>
      </c>
      <c r="N45" s="116">
        <v>1</v>
      </c>
      <c r="O45" s="86">
        <v>0.7</v>
      </c>
      <c r="P45" s="87">
        <f t="shared" si="26"/>
        <v>0.96</v>
      </c>
      <c r="Q45" s="87">
        <f t="shared" si="27"/>
        <v>0.98999999999999988</v>
      </c>
      <c r="R45" s="87">
        <f t="shared" si="28"/>
        <v>0.7</v>
      </c>
      <c r="S45" s="87">
        <f t="shared" si="29"/>
        <v>1</v>
      </c>
      <c r="T45" s="88">
        <f t="shared" si="30"/>
        <v>0.432</v>
      </c>
      <c r="U45" s="88">
        <f t="shared" si="31"/>
        <v>0.34649999999999992</v>
      </c>
      <c r="V45" s="88">
        <f t="shared" si="32"/>
        <v>0.1</v>
      </c>
      <c r="W45" s="88">
        <f t="shared" si="33"/>
        <v>6.9999999999999993E-2</v>
      </c>
      <c r="X45" s="89">
        <f t="shared" si="34"/>
        <v>0.9484999999999999</v>
      </c>
      <c r="Y45" s="118"/>
      <c r="Z45" s="112"/>
      <c r="AA45" s="112"/>
      <c r="AB45" s="112"/>
      <c r="AC45" s="112"/>
      <c r="AD45" s="112"/>
      <c r="AE45" s="112"/>
      <c r="AF45" s="112"/>
      <c r="AG45" s="112"/>
      <c r="AH45" s="112"/>
      <c r="AI45" s="112"/>
      <c r="AJ45" s="112"/>
      <c r="AK45" s="112"/>
      <c r="AL45" s="112"/>
      <c r="AM45" s="112"/>
      <c r="AN45" s="112"/>
    </row>
    <row r="46" spans="1:40" ht="15.75" customHeight="1" x14ac:dyDescent="0.3">
      <c r="A46" s="81">
        <v>34</v>
      </c>
      <c r="B46" s="82" t="s">
        <v>231</v>
      </c>
      <c r="C46" s="120" t="s">
        <v>123</v>
      </c>
      <c r="D46" s="91" t="s">
        <v>310</v>
      </c>
      <c r="E46" s="84" t="s">
        <v>266</v>
      </c>
      <c r="F46" s="84" t="s">
        <v>89</v>
      </c>
      <c r="G46" s="84" t="s">
        <v>333</v>
      </c>
      <c r="H46" s="21">
        <v>150</v>
      </c>
      <c r="I46" s="97">
        <v>103</v>
      </c>
      <c r="J46" s="135">
        <v>26</v>
      </c>
      <c r="K46" s="98">
        <v>23.5</v>
      </c>
      <c r="L46" s="86">
        <v>1</v>
      </c>
      <c r="M46" s="99">
        <v>0.9</v>
      </c>
      <c r="N46" s="116">
        <v>1</v>
      </c>
      <c r="O46" s="99">
        <v>0.7</v>
      </c>
      <c r="P46" s="87">
        <f t="shared" si="26"/>
        <v>0.68666666666666665</v>
      </c>
      <c r="Q46" s="87">
        <f t="shared" si="27"/>
        <v>0.90000000000000013</v>
      </c>
      <c r="R46" s="87">
        <f t="shared" si="28"/>
        <v>0.7</v>
      </c>
      <c r="S46" s="87">
        <f t="shared" si="29"/>
        <v>0.90384615384615385</v>
      </c>
      <c r="T46" s="88">
        <f t="shared" si="30"/>
        <v>0.309</v>
      </c>
      <c r="U46" s="88">
        <f t="shared" si="31"/>
        <v>0.315</v>
      </c>
      <c r="V46" s="88">
        <f t="shared" si="32"/>
        <v>9.0384615384615397E-2</v>
      </c>
      <c r="W46" s="88">
        <f t="shared" si="33"/>
        <v>6.9999999999999993E-2</v>
      </c>
      <c r="X46" s="89">
        <f t="shared" si="34"/>
        <v>0.78438461538461535</v>
      </c>
      <c r="Y46" s="118"/>
      <c r="Z46" s="112"/>
      <c r="AA46" s="112"/>
      <c r="AB46" s="112"/>
      <c r="AC46" s="112"/>
      <c r="AD46" s="112"/>
      <c r="AE46" s="112"/>
      <c r="AF46" s="112"/>
      <c r="AG46" s="112"/>
      <c r="AH46" s="112"/>
      <c r="AI46" s="112"/>
      <c r="AJ46" s="112"/>
      <c r="AK46" s="112"/>
      <c r="AL46" s="112"/>
      <c r="AM46" s="112"/>
      <c r="AN46" s="112"/>
    </row>
    <row r="47" spans="1:40" ht="15.75" customHeight="1" x14ac:dyDescent="0.3">
      <c r="A47" s="81">
        <v>35</v>
      </c>
      <c r="B47" s="82" t="s">
        <v>227</v>
      </c>
      <c r="C47" s="83" t="s">
        <v>311</v>
      </c>
      <c r="D47" s="91" t="s">
        <v>312</v>
      </c>
      <c r="E47" s="84" t="s">
        <v>266</v>
      </c>
      <c r="F47" s="84" t="s">
        <v>89</v>
      </c>
      <c r="G47" s="84" t="s">
        <v>333</v>
      </c>
      <c r="H47" s="73">
        <v>150</v>
      </c>
      <c r="I47" s="73">
        <v>101</v>
      </c>
      <c r="J47" s="135">
        <v>26</v>
      </c>
      <c r="K47" s="98">
        <v>25</v>
      </c>
      <c r="L47" s="86">
        <v>1</v>
      </c>
      <c r="M47" s="99">
        <v>0.95</v>
      </c>
      <c r="N47" s="116">
        <v>1</v>
      </c>
      <c r="O47" s="86">
        <v>0.7</v>
      </c>
      <c r="P47" s="87">
        <f t="shared" si="26"/>
        <v>0.67333333333333334</v>
      </c>
      <c r="Q47" s="87">
        <f t="shared" si="27"/>
        <v>0.95</v>
      </c>
      <c r="R47" s="87">
        <f t="shared" si="28"/>
        <v>0.7</v>
      </c>
      <c r="S47" s="87">
        <f t="shared" si="29"/>
        <v>0.96153846153846156</v>
      </c>
      <c r="T47" s="88">
        <f t="shared" si="30"/>
        <v>0.30299999999999999</v>
      </c>
      <c r="U47" s="88">
        <f t="shared" si="31"/>
        <v>0.33249999999999996</v>
      </c>
      <c r="V47" s="88">
        <f t="shared" si="32"/>
        <v>9.6153846153846159E-2</v>
      </c>
      <c r="W47" s="88">
        <f t="shared" si="33"/>
        <v>6.9999999999999993E-2</v>
      </c>
      <c r="X47" s="89">
        <f t="shared" si="34"/>
        <v>0.80165384615384605</v>
      </c>
      <c r="Y47" s="118"/>
      <c r="Z47" s="112"/>
      <c r="AA47" s="112"/>
      <c r="AB47" s="112"/>
      <c r="AC47" s="112"/>
      <c r="AD47" s="112"/>
      <c r="AE47" s="112"/>
      <c r="AF47" s="112"/>
      <c r="AG47" s="112"/>
      <c r="AH47" s="112"/>
      <c r="AI47" s="112"/>
      <c r="AJ47" s="112"/>
      <c r="AK47" s="112"/>
      <c r="AL47" s="112"/>
      <c r="AM47" s="112"/>
      <c r="AN47" s="112"/>
    </row>
    <row r="48" spans="1:40" ht="15.75" customHeight="1" x14ac:dyDescent="0.3">
      <c r="A48" s="81">
        <v>36</v>
      </c>
      <c r="B48" s="103" t="s">
        <v>227</v>
      </c>
      <c r="C48" s="120" t="s">
        <v>331</v>
      </c>
      <c r="D48" s="84" t="s">
        <v>332</v>
      </c>
      <c r="E48" s="84" t="s">
        <v>266</v>
      </c>
      <c r="F48" s="103" t="s">
        <v>325</v>
      </c>
      <c r="G48" s="84" t="s">
        <v>333</v>
      </c>
      <c r="H48" s="91">
        <v>140</v>
      </c>
      <c r="I48" s="91">
        <v>127</v>
      </c>
      <c r="J48" s="139">
        <v>26</v>
      </c>
      <c r="K48" s="104">
        <v>25</v>
      </c>
      <c r="L48" s="100">
        <v>1</v>
      </c>
      <c r="M48" s="100">
        <v>0.98</v>
      </c>
      <c r="N48" s="116">
        <v>1</v>
      </c>
      <c r="O48" s="86">
        <v>0.7</v>
      </c>
      <c r="P48" s="101">
        <f t="shared" si="26"/>
        <v>0.90714285714285714</v>
      </c>
      <c r="Q48" s="101">
        <f t="shared" si="27"/>
        <v>0.98</v>
      </c>
      <c r="R48" s="101">
        <f t="shared" si="28"/>
        <v>0.7</v>
      </c>
      <c r="S48" s="101">
        <f t="shared" si="29"/>
        <v>0.96153846153846156</v>
      </c>
      <c r="T48" s="89">
        <f t="shared" ref="T48:U48" si="35">P48*0.4</f>
        <v>0.36285714285714288</v>
      </c>
      <c r="U48" s="89">
        <f t="shared" si="35"/>
        <v>0.39200000000000002</v>
      </c>
      <c r="V48" s="89">
        <f t="shared" si="32"/>
        <v>9.6153846153846159E-2</v>
      </c>
      <c r="W48" s="89">
        <f t="shared" si="33"/>
        <v>6.9999999999999993E-2</v>
      </c>
      <c r="X48" s="89">
        <f t="shared" si="34"/>
        <v>0.92101098901098899</v>
      </c>
      <c r="Y48" s="90"/>
    </row>
    <row r="49" spans="1:40" ht="15.75" customHeight="1" x14ac:dyDescent="0.3">
      <c r="A49" s="81">
        <v>37</v>
      </c>
      <c r="B49" s="103" t="s">
        <v>231</v>
      </c>
      <c r="C49" s="120" t="s">
        <v>328</v>
      </c>
      <c r="D49" s="91" t="s">
        <v>329</v>
      </c>
      <c r="E49" s="103" t="s">
        <v>330</v>
      </c>
      <c r="F49" s="103" t="s">
        <v>102</v>
      </c>
      <c r="G49" s="84" t="s">
        <v>333</v>
      </c>
      <c r="H49" s="91">
        <v>150</v>
      </c>
      <c r="I49" s="21">
        <v>145</v>
      </c>
      <c r="J49" s="139">
        <v>26</v>
      </c>
      <c r="K49" s="104">
        <v>26</v>
      </c>
      <c r="L49" s="100">
        <v>1</v>
      </c>
      <c r="M49" s="100">
        <v>0.97</v>
      </c>
      <c r="N49" s="116">
        <v>1</v>
      </c>
      <c r="O49" s="86">
        <v>0.7</v>
      </c>
      <c r="P49" s="101">
        <f t="shared" si="26"/>
        <v>0.96666666666666667</v>
      </c>
      <c r="Q49" s="101">
        <f t="shared" si="27"/>
        <v>0.97</v>
      </c>
      <c r="R49" s="101">
        <f t="shared" si="28"/>
        <v>0.7</v>
      </c>
      <c r="S49" s="101">
        <f t="shared" si="29"/>
        <v>1</v>
      </c>
      <c r="T49" s="89">
        <f t="shared" ref="T49:U49" si="36">P49*0.4</f>
        <v>0.38666666666666671</v>
      </c>
      <c r="U49" s="89">
        <f t="shared" si="36"/>
        <v>0.38800000000000001</v>
      </c>
      <c r="V49" s="89">
        <f t="shared" si="32"/>
        <v>0.1</v>
      </c>
      <c r="W49" s="89">
        <f t="shared" si="33"/>
        <v>6.9999999999999993E-2</v>
      </c>
      <c r="X49" s="89">
        <f t="shared" si="34"/>
        <v>0.94466666666666665</v>
      </c>
      <c r="Y49" s="90"/>
    </row>
    <row r="50" spans="1:40" ht="15.75" customHeight="1" x14ac:dyDescent="0.3">
      <c r="A50" s="81">
        <v>38</v>
      </c>
      <c r="B50" s="82" t="s">
        <v>293</v>
      </c>
      <c r="C50" s="83" t="s">
        <v>315</v>
      </c>
      <c r="D50" s="91" t="s">
        <v>316</v>
      </c>
      <c r="E50" s="84" t="s">
        <v>266</v>
      </c>
      <c r="F50" s="84" t="s">
        <v>89</v>
      </c>
      <c r="G50" s="84" t="s">
        <v>333</v>
      </c>
      <c r="H50" s="97">
        <v>150</v>
      </c>
      <c r="I50" s="97">
        <v>147</v>
      </c>
      <c r="J50" s="135">
        <v>26</v>
      </c>
      <c r="K50" s="98">
        <v>25</v>
      </c>
      <c r="L50" s="86">
        <v>1</v>
      </c>
      <c r="M50" s="99">
        <v>0.97</v>
      </c>
      <c r="N50" s="116">
        <v>1</v>
      </c>
      <c r="O50" s="86">
        <v>0.7</v>
      </c>
      <c r="P50" s="87">
        <f t="shared" si="26"/>
        <v>0.98</v>
      </c>
      <c r="Q50" s="87">
        <f t="shared" si="27"/>
        <v>0.97</v>
      </c>
      <c r="R50" s="87">
        <f>O50/N51</f>
        <v>0.7</v>
      </c>
      <c r="S50" s="87">
        <f t="shared" si="29"/>
        <v>0.96153846153846156</v>
      </c>
      <c r="T50" s="88">
        <f t="shared" ref="T50:U50" si="37">P50*0.4</f>
        <v>0.39200000000000002</v>
      </c>
      <c r="U50" s="88">
        <f t="shared" si="37"/>
        <v>0.38800000000000001</v>
      </c>
      <c r="V50" s="88">
        <f t="shared" si="32"/>
        <v>9.6153846153846159E-2</v>
      </c>
      <c r="W50" s="88">
        <f t="shared" si="33"/>
        <v>6.9999999999999993E-2</v>
      </c>
      <c r="X50" s="89">
        <f t="shared" si="34"/>
        <v>0.94615384615384612</v>
      </c>
      <c r="Y50" s="118"/>
      <c r="Z50" s="112"/>
      <c r="AA50" s="112"/>
      <c r="AB50" s="112"/>
      <c r="AC50" s="112"/>
      <c r="AD50" s="112"/>
      <c r="AE50" s="112"/>
      <c r="AF50" s="112"/>
      <c r="AG50" s="112"/>
      <c r="AH50" s="112"/>
      <c r="AI50" s="112"/>
      <c r="AJ50" s="112"/>
      <c r="AK50" s="112"/>
      <c r="AL50" s="112"/>
      <c r="AM50" s="112"/>
      <c r="AN50" s="112"/>
    </row>
    <row r="51" spans="1:40" ht="15.75" customHeight="1" x14ac:dyDescent="0.3">
      <c r="A51" s="81">
        <v>39</v>
      </c>
      <c r="B51" s="82" t="s">
        <v>293</v>
      </c>
      <c r="C51" s="83" t="s">
        <v>127</v>
      </c>
      <c r="D51" s="84" t="s">
        <v>317</v>
      </c>
      <c r="E51" s="84" t="s">
        <v>266</v>
      </c>
      <c r="F51" s="84" t="s">
        <v>126</v>
      </c>
      <c r="G51" s="84" t="s">
        <v>333</v>
      </c>
      <c r="H51" s="73">
        <v>150</v>
      </c>
      <c r="I51" s="73">
        <v>148</v>
      </c>
      <c r="J51" s="135">
        <v>26</v>
      </c>
      <c r="K51" s="135">
        <v>26</v>
      </c>
      <c r="L51" s="86">
        <v>1</v>
      </c>
      <c r="M51" s="86">
        <v>0.82</v>
      </c>
      <c r="N51" s="116">
        <v>1</v>
      </c>
      <c r="O51" s="86">
        <v>0.7</v>
      </c>
      <c r="P51" s="87">
        <f t="shared" si="26"/>
        <v>0.98666666666666669</v>
      </c>
      <c r="Q51" s="87">
        <f t="shared" si="27"/>
        <v>0.81999999999999984</v>
      </c>
      <c r="R51" s="87">
        <f>O51/N15</f>
        <v>0.7</v>
      </c>
      <c r="S51" s="87">
        <f t="shared" si="29"/>
        <v>1</v>
      </c>
      <c r="T51" s="88">
        <f t="shared" ref="T51:U51" si="38">P51*0.4</f>
        <v>0.39466666666666672</v>
      </c>
      <c r="U51" s="88">
        <f t="shared" si="38"/>
        <v>0.32799999999999996</v>
      </c>
      <c r="V51" s="88">
        <f t="shared" si="32"/>
        <v>0.1</v>
      </c>
      <c r="W51" s="88">
        <f t="shared" si="33"/>
        <v>6.9999999999999993E-2</v>
      </c>
      <c r="X51" s="89">
        <f t="shared" si="34"/>
        <v>0.89266666666666661</v>
      </c>
      <c r="Y51" s="118"/>
      <c r="Z51" s="112"/>
      <c r="AA51" s="112"/>
      <c r="AB51" s="112"/>
      <c r="AC51" s="111"/>
      <c r="AD51" s="112"/>
      <c r="AE51" s="112"/>
      <c r="AF51" s="112"/>
      <c r="AG51" s="112"/>
      <c r="AH51" s="112"/>
      <c r="AI51" s="112"/>
      <c r="AJ51" s="112"/>
      <c r="AK51" s="112"/>
      <c r="AL51" s="112"/>
      <c r="AM51" s="112"/>
      <c r="AN51" s="112"/>
    </row>
    <row r="52" spans="1:40" ht="15.75" customHeight="1" x14ac:dyDescent="0.25">
      <c r="AC52" s="108"/>
    </row>
    <row r="53" spans="1:40" ht="15.75" customHeight="1" x14ac:dyDescent="0.3">
      <c r="A53" s="149" t="s">
        <v>64</v>
      </c>
      <c r="B53" s="150" t="s">
        <v>205</v>
      </c>
      <c r="C53" s="150" t="s">
        <v>206</v>
      </c>
      <c r="D53" s="78" t="s">
        <v>207</v>
      </c>
      <c r="E53" s="150" t="s">
        <v>208</v>
      </c>
      <c r="F53" s="150" t="s">
        <v>209</v>
      </c>
      <c r="G53" s="150" t="s">
        <v>210</v>
      </c>
      <c r="H53" s="251" t="s">
        <v>7</v>
      </c>
      <c r="I53" s="252"/>
      <c r="J53" s="251" t="s">
        <v>11</v>
      </c>
      <c r="K53" s="252"/>
      <c r="L53" s="251" t="s">
        <v>9</v>
      </c>
      <c r="M53" s="252"/>
      <c r="N53" s="251" t="s">
        <v>214</v>
      </c>
      <c r="O53" s="252"/>
      <c r="P53" s="251" t="s">
        <v>337</v>
      </c>
      <c r="Q53" s="252"/>
      <c r="R53" s="256" t="s">
        <v>236</v>
      </c>
      <c r="S53" s="256" t="s">
        <v>219</v>
      </c>
      <c r="T53" s="256" t="s">
        <v>220</v>
      </c>
      <c r="U53" s="256" t="s">
        <v>237</v>
      </c>
      <c r="V53" s="256" t="s">
        <v>338</v>
      </c>
      <c r="W53" s="256" t="s">
        <v>7</v>
      </c>
      <c r="X53" s="256" t="s">
        <v>9</v>
      </c>
      <c r="Y53" s="256" t="s">
        <v>11</v>
      </c>
      <c r="Z53" s="256" t="s">
        <v>214</v>
      </c>
      <c r="AA53" s="256" t="s">
        <v>337</v>
      </c>
      <c r="AB53" s="253" t="s">
        <v>224</v>
      </c>
      <c r="AC53" s="249"/>
      <c r="AD53" s="112"/>
      <c r="AE53" s="112"/>
      <c r="AF53" s="112"/>
      <c r="AG53" s="112"/>
      <c r="AH53" s="112"/>
      <c r="AI53" s="112"/>
      <c r="AJ53" s="112"/>
      <c r="AK53" s="112"/>
      <c r="AL53" s="112"/>
      <c r="AM53" s="112"/>
      <c r="AN53" s="112"/>
    </row>
    <row r="54" spans="1:40" ht="15.75" customHeight="1" x14ac:dyDescent="0.3">
      <c r="A54" s="151"/>
      <c r="B54" s="152"/>
      <c r="C54" s="152"/>
      <c r="D54" s="152"/>
      <c r="E54" s="152"/>
      <c r="F54" s="152"/>
      <c r="G54" s="152"/>
      <c r="H54" s="80" t="s">
        <v>225</v>
      </c>
      <c r="I54" s="80" t="s">
        <v>226</v>
      </c>
      <c r="J54" s="80" t="s">
        <v>225</v>
      </c>
      <c r="K54" s="80" t="s">
        <v>226</v>
      </c>
      <c r="L54" s="80" t="s">
        <v>225</v>
      </c>
      <c r="M54" s="80" t="s">
        <v>226</v>
      </c>
      <c r="N54" s="80" t="s">
        <v>225</v>
      </c>
      <c r="O54" s="80" t="s">
        <v>226</v>
      </c>
      <c r="P54" s="80" t="s">
        <v>225</v>
      </c>
      <c r="Q54" s="80" t="s">
        <v>226</v>
      </c>
      <c r="R54" s="252"/>
      <c r="S54" s="252"/>
      <c r="T54" s="252"/>
      <c r="U54" s="252"/>
      <c r="V54" s="252"/>
      <c r="W54" s="252"/>
      <c r="X54" s="252"/>
      <c r="Y54" s="252"/>
      <c r="Z54" s="252"/>
      <c r="AA54" s="252"/>
      <c r="AB54" s="254"/>
      <c r="AC54" s="250"/>
      <c r="AD54" s="112"/>
      <c r="AE54" s="112"/>
      <c r="AF54" s="112"/>
      <c r="AG54" s="112"/>
      <c r="AH54" s="112"/>
      <c r="AI54" s="112"/>
      <c r="AJ54" s="112"/>
      <c r="AK54" s="112"/>
      <c r="AL54" s="112"/>
      <c r="AM54" s="112"/>
      <c r="AN54" s="112"/>
    </row>
    <row r="55" spans="1:40" ht="15.75" customHeight="1" x14ac:dyDescent="0.3">
      <c r="A55" s="153">
        <v>40</v>
      </c>
      <c r="B55" s="154" t="s">
        <v>227</v>
      </c>
      <c r="C55" s="155" t="s">
        <v>103</v>
      </c>
      <c r="D55" s="156" t="s">
        <v>240</v>
      </c>
      <c r="E55" s="156" t="s">
        <v>241</v>
      </c>
      <c r="F55" s="156" t="s">
        <v>139</v>
      </c>
      <c r="G55" s="84" t="s">
        <v>333</v>
      </c>
      <c r="H55" s="156">
        <v>125</v>
      </c>
      <c r="I55" s="156">
        <v>135</v>
      </c>
      <c r="J55" s="135">
        <v>26</v>
      </c>
      <c r="K55" s="135">
        <v>22</v>
      </c>
      <c r="L55" s="116">
        <v>1</v>
      </c>
      <c r="M55" s="116">
        <v>0.92</v>
      </c>
      <c r="N55" s="116">
        <v>1</v>
      </c>
      <c r="O55" s="116">
        <v>0.7</v>
      </c>
      <c r="P55" s="116">
        <v>1</v>
      </c>
      <c r="Q55" s="86">
        <v>0.5</v>
      </c>
      <c r="R55" s="157">
        <f t="shared" ref="R55:R58" si="39">I55/H55</f>
        <v>1.08</v>
      </c>
      <c r="S55" s="157">
        <f t="shared" ref="S55:S58" si="40">(M55/100)*100</f>
        <v>0.91999999999999993</v>
      </c>
      <c r="T55" s="157">
        <f t="shared" ref="T55:T58" si="41">O55/N55</f>
        <v>0.7</v>
      </c>
      <c r="U55" s="157">
        <f t="shared" ref="U55:U58" si="42">K55/J55</f>
        <v>0.84615384615384615</v>
      </c>
      <c r="V55" s="157">
        <f t="shared" ref="V55:V56" si="43">Q55/P55</f>
        <v>0.5</v>
      </c>
      <c r="W55" s="158">
        <f t="shared" ref="W55:W58" si="44">R55*0.45</f>
        <v>0.48600000000000004</v>
      </c>
      <c r="X55" s="158">
        <f t="shared" ref="X55:X58" si="45">S55*0.3</f>
        <v>0.27599999999999997</v>
      </c>
      <c r="Y55" s="158">
        <f t="shared" ref="Y55:Y58" si="46">U55*0.1</f>
        <v>8.461538461538462E-2</v>
      </c>
      <c r="Z55" s="158">
        <f t="shared" ref="Z55:Z58" si="47">T55*0.1</f>
        <v>6.9999999999999993E-2</v>
      </c>
      <c r="AA55" s="158">
        <f t="shared" ref="AA55:AA58" si="48">U55*0.05</f>
        <v>4.230769230769231E-2</v>
      </c>
      <c r="AB55" s="159">
        <f t="shared" ref="AB55:AB58" si="49">SUM(W55:AA55)</f>
        <v>0.95892307692307688</v>
      </c>
      <c r="AC55" s="160"/>
      <c r="AD55" s="112"/>
      <c r="AE55" s="112"/>
      <c r="AF55" s="112"/>
      <c r="AG55" s="112"/>
      <c r="AH55" s="112"/>
      <c r="AI55" s="112"/>
      <c r="AJ55" s="112"/>
      <c r="AK55" s="112"/>
      <c r="AL55" s="112"/>
      <c r="AM55" s="112"/>
      <c r="AN55" s="112"/>
    </row>
    <row r="56" spans="1:40" ht="15.75" customHeight="1" x14ac:dyDescent="0.3">
      <c r="A56" s="161">
        <v>41</v>
      </c>
      <c r="B56" s="156" t="s">
        <v>227</v>
      </c>
      <c r="C56" s="155" t="s">
        <v>339</v>
      </c>
      <c r="D56" s="91" t="s">
        <v>243</v>
      </c>
      <c r="E56" s="156" t="s">
        <v>241</v>
      </c>
      <c r="F56" s="156" t="s">
        <v>91</v>
      </c>
      <c r="G56" s="84" t="s">
        <v>333</v>
      </c>
      <c r="H56" s="156">
        <v>140</v>
      </c>
      <c r="I56" s="156">
        <v>117</v>
      </c>
      <c r="J56" s="135">
        <v>26</v>
      </c>
      <c r="K56" s="135">
        <v>26</v>
      </c>
      <c r="L56" s="116">
        <v>1</v>
      </c>
      <c r="M56" s="116">
        <v>0.98</v>
      </c>
      <c r="N56" s="116">
        <v>1</v>
      </c>
      <c r="O56" s="116">
        <v>0.5</v>
      </c>
      <c r="P56" s="116">
        <v>1</v>
      </c>
      <c r="Q56" s="86">
        <v>0.5</v>
      </c>
      <c r="R56" s="157">
        <f t="shared" si="39"/>
        <v>0.83571428571428574</v>
      </c>
      <c r="S56" s="157">
        <f t="shared" si="40"/>
        <v>0.98</v>
      </c>
      <c r="T56" s="157">
        <f t="shared" si="41"/>
        <v>0.5</v>
      </c>
      <c r="U56" s="157">
        <f t="shared" si="42"/>
        <v>1</v>
      </c>
      <c r="V56" s="157">
        <f t="shared" si="43"/>
        <v>0.5</v>
      </c>
      <c r="W56" s="158">
        <f t="shared" si="44"/>
        <v>0.37607142857142861</v>
      </c>
      <c r="X56" s="158">
        <f t="shared" si="45"/>
        <v>0.29399999999999998</v>
      </c>
      <c r="Y56" s="158">
        <f t="shared" si="46"/>
        <v>0.1</v>
      </c>
      <c r="Z56" s="158">
        <f t="shared" si="47"/>
        <v>0.05</v>
      </c>
      <c r="AA56" s="158">
        <f t="shared" si="48"/>
        <v>0.05</v>
      </c>
      <c r="AB56" s="159">
        <f t="shared" si="49"/>
        <v>0.87007142857142872</v>
      </c>
      <c r="AC56" s="160"/>
      <c r="AD56" s="112"/>
      <c r="AE56" s="112"/>
      <c r="AF56" s="112"/>
      <c r="AG56" s="112"/>
      <c r="AH56" s="112"/>
      <c r="AI56" s="112"/>
      <c r="AJ56" s="112"/>
      <c r="AK56" s="112"/>
      <c r="AL56" s="112"/>
      <c r="AM56" s="112"/>
      <c r="AN56" s="112"/>
    </row>
    <row r="57" spans="1:40" ht="15.75" customHeight="1" x14ac:dyDescent="0.3">
      <c r="A57" s="153">
        <v>42</v>
      </c>
      <c r="B57" s="154" t="s">
        <v>244</v>
      </c>
      <c r="C57" s="155" t="s">
        <v>109</v>
      </c>
      <c r="D57" s="156" t="s">
        <v>245</v>
      </c>
      <c r="E57" s="156" t="s">
        <v>241</v>
      </c>
      <c r="F57" s="156" t="s">
        <v>89</v>
      </c>
      <c r="G57" s="84" t="s">
        <v>333</v>
      </c>
      <c r="H57" s="156">
        <v>150</v>
      </c>
      <c r="I57" s="156">
        <v>112</v>
      </c>
      <c r="J57" s="135">
        <v>26</v>
      </c>
      <c r="K57" s="135">
        <v>20</v>
      </c>
      <c r="L57" s="86">
        <v>1</v>
      </c>
      <c r="M57" s="162">
        <v>0.86</v>
      </c>
      <c r="N57" s="116">
        <v>1</v>
      </c>
      <c r="O57" s="116">
        <v>1</v>
      </c>
      <c r="P57" s="116">
        <v>1</v>
      </c>
      <c r="Q57" s="86">
        <v>0.5</v>
      </c>
      <c r="R57" s="157">
        <f t="shared" si="39"/>
        <v>0.7466666666666667</v>
      </c>
      <c r="S57" s="157">
        <f t="shared" si="40"/>
        <v>0.86</v>
      </c>
      <c r="T57" s="157">
        <f t="shared" si="41"/>
        <v>1</v>
      </c>
      <c r="U57" s="157">
        <f t="shared" si="42"/>
        <v>0.76923076923076927</v>
      </c>
      <c r="V57" s="157">
        <v>0.5</v>
      </c>
      <c r="W57" s="158">
        <f t="shared" si="44"/>
        <v>0.33600000000000002</v>
      </c>
      <c r="X57" s="158">
        <f t="shared" si="45"/>
        <v>0.25800000000000001</v>
      </c>
      <c r="Y57" s="158">
        <f t="shared" si="46"/>
        <v>7.6923076923076927E-2</v>
      </c>
      <c r="Z57" s="158">
        <f t="shared" si="47"/>
        <v>0.1</v>
      </c>
      <c r="AA57" s="158">
        <f t="shared" si="48"/>
        <v>3.8461538461538464E-2</v>
      </c>
      <c r="AB57" s="159">
        <f t="shared" si="49"/>
        <v>0.80938461538461537</v>
      </c>
      <c r="AC57" s="160"/>
      <c r="AD57" s="112"/>
      <c r="AE57" s="112"/>
      <c r="AF57" s="112"/>
      <c r="AG57" s="112"/>
      <c r="AH57" s="112"/>
      <c r="AI57" s="112"/>
      <c r="AJ57" s="112"/>
      <c r="AK57" s="112"/>
      <c r="AL57" s="112"/>
      <c r="AM57" s="112"/>
      <c r="AN57" s="112"/>
    </row>
    <row r="58" spans="1:40" ht="15.75" customHeight="1" x14ac:dyDescent="0.3">
      <c r="A58" s="161">
        <v>43</v>
      </c>
      <c r="B58" s="154" t="s">
        <v>227</v>
      </c>
      <c r="C58" s="155" t="s">
        <v>246</v>
      </c>
      <c r="D58" s="156" t="s">
        <v>247</v>
      </c>
      <c r="E58" s="156" t="s">
        <v>241</v>
      </c>
      <c r="F58" s="156" t="s">
        <v>104</v>
      </c>
      <c r="G58" s="84" t="s">
        <v>333</v>
      </c>
      <c r="H58" s="163">
        <v>125</v>
      </c>
      <c r="I58" s="164">
        <v>111</v>
      </c>
      <c r="J58" s="135">
        <v>26</v>
      </c>
      <c r="K58" s="135">
        <v>25</v>
      </c>
      <c r="L58" s="162">
        <v>1</v>
      </c>
      <c r="M58" s="162">
        <v>0.8</v>
      </c>
      <c r="N58" s="116">
        <v>1</v>
      </c>
      <c r="O58" s="116">
        <v>1</v>
      </c>
      <c r="P58" s="116">
        <v>1</v>
      </c>
      <c r="Q58" s="86">
        <v>0.5</v>
      </c>
      <c r="R58" s="157">
        <f t="shared" si="39"/>
        <v>0.88800000000000001</v>
      </c>
      <c r="S58" s="157">
        <f t="shared" si="40"/>
        <v>0.8</v>
      </c>
      <c r="T58" s="157">
        <f t="shared" si="41"/>
        <v>1</v>
      </c>
      <c r="U58" s="157">
        <f t="shared" si="42"/>
        <v>0.96153846153846156</v>
      </c>
      <c r="V58" s="157">
        <f>Q58/P58</f>
        <v>0.5</v>
      </c>
      <c r="W58" s="158">
        <f t="shared" si="44"/>
        <v>0.39960000000000001</v>
      </c>
      <c r="X58" s="158">
        <f t="shared" si="45"/>
        <v>0.24</v>
      </c>
      <c r="Y58" s="158">
        <f t="shared" si="46"/>
        <v>9.6153846153846159E-2</v>
      </c>
      <c r="Z58" s="158">
        <f t="shared" si="47"/>
        <v>0.1</v>
      </c>
      <c r="AA58" s="158">
        <f t="shared" si="48"/>
        <v>4.807692307692308E-2</v>
      </c>
      <c r="AB58" s="159">
        <f t="shared" si="49"/>
        <v>0.8838307692307692</v>
      </c>
      <c r="AC58" s="160"/>
      <c r="AD58" s="112"/>
      <c r="AE58" s="112"/>
      <c r="AF58" s="112"/>
      <c r="AG58" s="112"/>
      <c r="AH58" s="112"/>
      <c r="AI58" s="112"/>
      <c r="AJ58" s="112"/>
      <c r="AK58" s="112"/>
      <c r="AL58" s="112"/>
      <c r="AM58" s="112"/>
      <c r="AN58" s="112"/>
    </row>
    <row r="59" spans="1:40" ht="15.75" customHeight="1" x14ac:dyDescent="0.25">
      <c r="AB59" s="53"/>
      <c r="AC59" s="108"/>
    </row>
    <row r="60" spans="1:40" ht="15.75" customHeight="1" x14ac:dyDescent="0.3">
      <c r="A60" s="93" t="s">
        <v>64</v>
      </c>
      <c r="B60" s="78" t="s">
        <v>205</v>
      </c>
      <c r="C60" s="78" t="s">
        <v>206</v>
      </c>
      <c r="D60" s="78" t="s">
        <v>207</v>
      </c>
      <c r="E60" s="78" t="s">
        <v>208</v>
      </c>
      <c r="F60" s="78" t="s">
        <v>209</v>
      </c>
      <c r="G60" s="78" t="s">
        <v>210</v>
      </c>
      <c r="H60" s="251" t="s">
        <v>7</v>
      </c>
      <c r="I60" s="252"/>
      <c r="J60" s="251" t="s">
        <v>11</v>
      </c>
      <c r="K60" s="252"/>
      <c r="L60" s="251" t="s">
        <v>9</v>
      </c>
      <c r="M60" s="252"/>
      <c r="N60" s="251" t="s">
        <v>214</v>
      </c>
      <c r="O60" s="252"/>
      <c r="P60" s="251" t="s">
        <v>337</v>
      </c>
      <c r="Q60" s="252"/>
      <c r="R60" s="256" t="s">
        <v>340</v>
      </c>
      <c r="S60" s="257" t="s">
        <v>249</v>
      </c>
      <c r="T60" s="257" t="s">
        <v>220</v>
      </c>
      <c r="U60" s="257" t="s">
        <v>237</v>
      </c>
      <c r="V60" s="253" t="s">
        <v>341</v>
      </c>
      <c r="W60" s="253" t="s">
        <v>7</v>
      </c>
      <c r="X60" s="253" t="s">
        <v>9</v>
      </c>
      <c r="Y60" s="253" t="s">
        <v>11</v>
      </c>
      <c r="Z60" s="253" t="s">
        <v>214</v>
      </c>
      <c r="AA60" s="253" t="s">
        <v>19</v>
      </c>
      <c r="AB60" s="253" t="s">
        <v>224</v>
      </c>
      <c r="AC60" s="249"/>
      <c r="AD60" s="112"/>
      <c r="AE60" s="112"/>
      <c r="AF60" s="112"/>
      <c r="AG60" s="112"/>
      <c r="AH60" s="112"/>
      <c r="AI60" s="112"/>
      <c r="AJ60" s="112"/>
      <c r="AK60" s="112"/>
      <c r="AL60" s="112"/>
      <c r="AM60" s="112"/>
      <c r="AN60" s="112"/>
    </row>
    <row r="61" spans="1:40" ht="15.75" customHeight="1" x14ac:dyDescent="0.3">
      <c r="A61" s="113"/>
      <c r="B61" s="114"/>
      <c r="C61" s="114"/>
      <c r="D61" s="114"/>
      <c r="E61" s="114"/>
      <c r="F61" s="114"/>
      <c r="G61" s="114"/>
      <c r="H61" s="80" t="s">
        <v>225</v>
      </c>
      <c r="I61" s="80" t="s">
        <v>226</v>
      </c>
      <c r="J61" s="80" t="s">
        <v>225</v>
      </c>
      <c r="K61" s="80" t="s">
        <v>226</v>
      </c>
      <c r="L61" s="80" t="s">
        <v>225</v>
      </c>
      <c r="M61" s="80" t="s">
        <v>226</v>
      </c>
      <c r="N61" s="80" t="s">
        <v>225</v>
      </c>
      <c r="O61" s="80" t="s">
        <v>226</v>
      </c>
      <c r="P61" s="80" t="s">
        <v>225</v>
      </c>
      <c r="Q61" s="80" t="s">
        <v>226</v>
      </c>
      <c r="R61" s="252"/>
      <c r="S61" s="254"/>
      <c r="T61" s="254"/>
      <c r="U61" s="254"/>
      <c r="V61" s="254"/>
      <c r="W61" s="254"/>
      <c r="X61" s="254"/>
      <c r="Y61" s="254"/>
      <c r="Z61" s="254"/>
      <c r="AA61" s="254"/>
      <c r="AB61" s="254"/>
      <c r="AC61" s="250"/>
      <c r="AD61" s="112"/>
      <c r="AE61" s="112"/>
      <c r="AF61" s="112"/>
      <c r="AG61" s="112"/>
      <c r="AH61" s="112"/>
      <c r="AI61" s="112"/>
      <c r="AJ61" s="112"/>
      <c r="AK61" s="112"/>
      <c r="AL61" s="112"/>
      <c r="AM61" s="112"/>
      <c r="AN61" s="112"/>
    </row>
    <row r="62" spans="1:40" ht="15.75" customHeight="1" x14ac:dyDescent="0.3">
      <c r="A62" s="94">
        <v>44</v>
      </c>
      <c r="B62" s="84" t="s">
        <v>227</v>
      </c>
      <c r="C62" s="83" t="s">
        <v>251</v>
      </c>
      <c r="D62" s="7" t="s">
        <v>252</v>
      </c>
      <c r="E62" s="84" t="s">
        <v>253</v>
      </c>
      <c r="F62" s="84" t="s">
        <v>95</v>
      </c>
      <c r="G62" s="84" t="s">
        <v>333</v>
      </c>
      <c r="H62" s="165">
        <v>55</v>
      </c>
      <c r="I62" s="91">
        <v>50</v>
      </c>
      <c r="J62" s="135">
        <v>26</v>
      </c>
      <c r="K62" s="135">
        <v>26</v>
      </c>
      <c r="L62" s="86">
        <v>1</v>
      </c>
      <c r="M62" s="86">
        <v>0.77139999999999997</v>
      </c>
      <c r="N62" s="86">
        <v>1</v>
      </c>
      <c r="O62" s="86">
        <v>0.7</v>
      </c>
      <c r="P62" s="86">
        <v>1</v>
      </c>
      <c r="Q62" s="86">
        <v>0.5</v>
      </c>
      <c r="R62" s="87">
        <f t="shared" ref="R62:R66" si="50">I62/H62</f>
        <v>0.90909090909090906</v>
      </c>
      <c r="S62" s="101">
        <f t="shared" ref="S62:S66" si="51">(M62/100)*100</f>
        <v>0.77139999999999997</v>
      </c>
      <c r="T62" s="101">
        <f t="shared" ref="T62:T63" si="52">O62/N62</f>
        <v>0.7</v>
      </c>
      <c r="U62" s="101">
        <f t="shared" ref="U62:U66" si="53">K62/J62</f>
        <v>1</v>
      </c>
      <c r="V62" s="101">
        <f t="shared" ref="V62:V66" si="54">Q62/P62</f>
        <v>0.5</v>
      </c>
      <c r="W62" s="89">
        <f t="shared" ref="W62:W66" si="55">R62*0.1</f>
        <v>9.0909090909090912E-2</v>
      </c>
      <c r="X62" s="89">
        <f t="shared" ref="X62:X66" si="56">S62*0.55</f>
        <v>0.42427000000000004</v>
      </c>
      <c r="Y62" s="89">
        <f t="shared" ref="Y62:Y66" si="57">U62*0.1</f>
        <v>0.1</v>
      </c>
      <c r="Z62" s="89">
        <f t="shared" ref="Z62:Z66" si="58">T62*0.1</f>
        <v>6.9999999999999993E-2</v>
      </c>
      <c r="AA62" s="89">
        <f t="shared" ref="AA62:AA66" si="59">V62*0.15</f>
        <v>7.4999999999999997E-2</v>
      </c>
      <c r="AB62" s="89">
        <f t="shared" ref="AB62:AB66" si="60">SUM(W62:AA62)</f>
        <v>0.76017909090909086</v>
      </c>
      <c r="AC62" s="118"/>
      <c r="AD62" s="112"/>
      <c r="AE62" s="112"/>
      <c r="AF62" s="112"/>
      <c r="AG62" s="112"/>
      <c r="AH62" s="112"/>
      <c r="AI62" s="112"/>
      <c r="AJ62" s="112"/>
      <c r="AK62" s="112"/>
      <c r="AL62" s="112"/>
      <c r="AM62" s="112"/>
      <c r="AN62" s="112"/>
    </row>
    <row r="63" spans="1:40" ht="15.75" customHeight="1" x14ac:dyDescent="0.3">
      <c r="A63" s="81">
        <v>45</v>
      </c>
      <c r="B63" s="82" t="s">
        <v>227</v>
      </c>
      <c r="C63" s="83" t="s">
        <v>254</v>
      </c>
      <c r="D63" s="84" t="s">
        <v>255</v>
      </c>
      <c r="E63" s="84" t="s">
        <v>253</v>
      </c>
      <c r="F63" s="84" t="s">
        <v>129</v>
      </c>
      <c r="G63" s="84" t="s">
        <v>333</v>
      </c>
      <c r="H63" s="91">
        <v>118</v>
      </c>
      <c r="I63" s="21">
        <v>117</v>
      </c>
      <c r="J63" s="135">
        <v>26</v>
      </c>
      <c r="K63" s="135">
        <v>25</v>
      </c>
      <c r="L63" s="86">
        <v>1</v>
      </c>
      <c r="M63" s="86">
        <v>0.98</v>
      </c>
      <c r="N63" s="86">
        <v>1</v>
      </c>
      <c r="O63" s="99">
        <v>0.7</v>
      </c>
      <c r="P63" s="86">
        <v>1</v>
      </c>
      <c r="Q63" s="86">
        <v>0.5</v>
      </c>
      <c r="R63" s="87">
        <f t="shared" si="50"/>
        <v>0.99152542372881358</v>
      </c>
      <c r="S63" s="101">
        <f t="shared" si="51"/>
        <v>0.98</v>
      </c>
      <c r="T63" s="101">
        <f t="shared" si="52"/>
        <v>0.7</v>
      </c>
      <c r="U63" s="101">
        <f t="shared" si="53"/>
        <v>0.96153846153846156</v>
      </c>
      <c r="V63" s="101">
        <f t="shared" si="54"/>
        <v>0.5</v>
      </c>
      <c r="W63" s="89">
        <f t="shared" si="55"/>
        <v>9.9152542372881361E-2</v>
      </c>
      <c r="X63" s="89">
        <f t="shared" si="56"/>
        <v>0.53900000000000003</v>
      </c>
      <c r="Y63" s="89">
        <f t="shared" si="57"/>
        <v>9.6153846153846159E-2</v>
      </c>
      <c r="Z63" s="89">
        <f t="shared" si="58"/>
        <v>6.9999999999999993E-2</v>
      </c>
      <c r="AA63" s="89">
        <f t="shared" si="59"/>
        <v>7.4999999999999997E-2</v>
      </c>
      <c r="AB63" s="89">
        <f t="shared" si="60"/>
        <v>0.87930638852672749</v>
      </c>
      <c r="AC63" s="118"/>
      <c r="AD63" s="112"/>
      <c r="AE63" s="112"/>
      <c r="AF63" s="112"/>
      <c r="AG63" s="112"/>
      <c r="AH63" s="112"/>
      <c r="AI63" s="112"/>
      <c r="AJ63" s="112"/>
      <c r="AK63" s="112"/>
      <c r="AL63" s="112"/>
      <c r="AM63" s="112"/>
      <c r="AN63" s="112"/>
    </row>
    <row r="64" spans="1:40" ht="15.75" customHeight="1" x14ac:dyDescent="0.3">
      <c r="A64" s="94">
        <v>46</v>
      </c>
      <c r="B64" s="82" t="s">
        <v>227</v>
      </c>
      <c r="C64" s="83" t="s">
        <v>256</v>
      </c>
      <c r="D64" s="84" t="s">
        <v>257</v>
      </c>
      <c r="E64" s="84" t="s">
        <v>253</v>
      </c>
      <c r="F64" s="84" t="s">
        <v>104</v>
      </c>
      <c r="G64" s="84" t="s">
        <v>333</v>
      </c>
      <c r="H64" s="21">
        <v>125</v>
      </c>
      <c r="I64" s="91">
        <v>116</v>
      </c>
      <c r="J64" s="135">
        <v>26</v>
      </c>
      <c r="K64" s="98">
        <v>24</v>
      </c>
      <c r="L64" s="86">
        <v>1</v>
      </c>
      <c r="M64" s="99">
        <v>0.98</v>
      </c>
      <c r="N64" s="116">
        <v>1</v>
      </c>
      <c r="O64" s="99">
        <v>0.7</v>
      </c>
      <c r="P64" s="116">
        <v>1</v>
      </c>
      <c r="Q64" s="86">
        <v>0.5</v>
      </c>
      <c r="R64" s="87">
        <f t="shared" si="50"/>
        <v>0.92800000000000005</v>
      </c>
      <c r="S64" s="101">
        <f t="shared" si="51"/>
        <v>0.98</v>
      </c>
      <c r="T64" s="101">
        <f>O63/N64</f>
        <v>0.7</v>
      </c>
      <c r="U64" s="101">
        <f t="shared" si="53"/>
        <v>0.92307692307692313</v>
      </c>
      <c r="V64" s="101">
        <f t="shared" si="54"/>
        <v>0.5</v>
      </c>
      <c r="W64" s="89">
        <f t="shared" si="55"/>
        <v>9.2800000000000007E-2</v>
      </c>
      <c r="X64" s="89">
        <f t="shared" si="56"/>
        <v>0.53900000000000003</v>
      </c>
      <c r="Y64" s="89">
        <f t="shared" si="57"/>
        <v>9.2307692307692313E-2</v>
      </c>
      <c r="Z64" s="89">
        <f t="shared" si="58"/>
        <v>6.9999999999999993E-2</v>
      </c>
      <c r="AA64" s="89">
        <f t="shared" si="59"/>
        <v>7.4999999999999997E-2</v>
      </c>
      <c r="AB64" s="89">
        <f t="shared" si="60"/>
        <v>0.86910769230769225</v>
      </c>
      <c r="AC64" s="118"/>
      <c r="AD64" s="112"/>
      <c r="AE64" s="112"/>
      <c r="AF64" s="112"/>
      <c r="AG64" s="112"/>
      <c r="AH64" s="112"/>
      <c r="AI64" s="112"/>
      <c r="AJ64" s="112"/>
      <c r="AK64" s="112"/>
      <c r="AL64" s="112"/>
      <c r="AM64" s="112"/>
      <c r="AN64" s="112"/>
    </row>
    <row r="65" spans="1:40" ht="15.75" customHeight="1" x14ac:dyDescent="0.3">
      <c r="A65" s="81">
        <v>47</v>
      </c>
      <c r="B65" s="82" t="s">
        <v>231</v>
      </c>
      <c r="C65" s="83" t="s">
        <v>258</v>
      </c>
      <c r="D65" s="84" t="s">
        <v>259</v>
      </c>
      <c r="E65" s="84" t="s">
        <v>253</v>
      </c>
      <c r="F65" s="84" t="s">
        <v>260</v>
      </c>
      <c r="G65" s="84" t="s">
        <v>333</v>
      </c>
      <c r="H65" s="91">
        <v>270</v>
      </c>
      <c r="I65" s="91">
        <v>206</v>
      </c>
      <c r="J65" s="139">
        <v>26</v>
      </c>
      <c r="K65" s="104">
        <v>25</v>
      </c>
      <c r="L65" s="86">
        <v>1</v>
      </c>
      <c r="M65" s="140">
        <v>0.77500000000000002</v>
      </c>
      <c r="N65" s="86">
        <v>1</v>
      </c>
      <c r="O65" s="86">
        <v>0.7</v>
      </c>
      <c r="P65" s="86">
        <v>1</v>
      </c>
      <c r="Q65" s="86">
        <v>0.5</v>
      </c>
      <c r="R65" s="87">
        <f t="shared" si="50"/>
        <v>0.76296296296296295</v>
      </c>
      <c r="S65" s="101">
        <f t="shared" si="51"/>
        <v>0.77500000000000002</v>
      </c>
      <c r="T65" s="101">
        <f t="shared" ref="T65:T66" si="61">O65/N65</f>
        <v>0.7</v>
      </c>
      <c r="U65" s="101">
        <f t="shared" si="53"/>
        <v>0.96153846153846156</v>
      </c>
      <c r="V65" s="101">
        <f t="shared" si="54"/>
        <v>0.5</v>
      </c>
      <c r="W65" s="89">
        <f t="shared" si="55"/>
        <v>7.6296296296296306E-2</v>
      </c>
      <c r="X65" s="89">
        <f t="shared" si="56"/>
        <v>0.42625000000000007</v>
      </c>
      <c r="Y65" s="89">
        <f t="shared" si="57"/>
        <v>9.6153846153846159E-2</v>
      </c>
      <c r="Z65" s="89">
        <f t="shared" si="58"/>
        <v>6.9999999999999993E-2</v>
      </c>
      <c r="AA65" s="89">
        <f t="shared" si="59"/>
        <v>7.4999999999999997E-2</v>
      </c>
      <c r="AB65" s="89">
        <f t="shared" si="60"/>
        <v>0.74370014245014238</v>
      </c>
      <c r="AC65" s="118"/>
      <c r="AD65" s="112"/>
      <c r="AE65" s="112"/>
      <c r="AF65" s="112"/>
      <c r="AG65" s="138"/>
      <c r="AH65" s="138"/>
      <c r="AI65" s="138"/>
      <c r="AJ65" s="138"/>
      <c r="AK65" s="138"/>
      <c r="AL65" s="138"/>
      <c r="AM65" s="138"/>
      <c r="AN65" s="138"/>
    </row>
    <row r="66" spans="1:40" ht="15.75" customHeight="1" x14ac:dyDescent="0.3">
      <c r="A66" s="94">
        <v>48</v>
      </c>
      <c r="B66" s="82" t="s">
        <v>231</v>
      </c>
      <c r="C66" s="83" t="s">
        <v>92</v>
      </c>
      <c r="D66" s="84" t="s">
        <v>261</v>
      </c>
      <c r="E66" s="84" t="s">
        <v>253</v>
      </c>
      <c r="F66" s="84" t="s">
        <v>260</v>
      </c>
      <c r="G66" s="84" t="s">
        <v>333</v>
      </c>
      <c r="H66" s="91">
        <v>220</v>
      </c>
      <c r="I66" s="91">
        <v>180</v>
      </c>
      <c r="J66" s="139">
        <v>26</v>
      </c>
      <c r="K66" s="139">
        <v>25</v>
      </c>
      <c r="L66" s="86">
        <v>1</v>
      </c>
      <c r="M66" s="140">
        <v>0.77500000000000002</v>
      </c>
      <c r="N66" s="86">
        <v>1</v>
      </c>
      <c r="O66" s="86">
        <v>0.7</v>
      </c>
      <c r="P66" s="86">
        <v>1</v>
      </c>
      <c r="Q66" s="86">
        <v>0.5</v>
      </c>
      <c r="R66" s="87">
        <f t="shared" si="50"/>
        <v>0.81818181818181823</v>
      </c>
      <c r="S66" s="101">
        <f t="shared" si="51"/>
        <v>0.77500000000000002</v>
      </c>
      <c r="T66" s="101">
        <f t="shared" si="61"/>
        <v>0.7</v>
      </c>
      <c r="U66" s="101">
        <f t="shared" si="53"/>
        <v>0.96153846153846156</v>
      </c>
      <c r="V66" s="101">
        <f t="shared" si="54"/>
        <v>0.5</v>
      </c>
      <c r="W66" s="89">
        <f t="shared" si="55"/>
        <v>8.1818181818181832E-2</v>
      </c>
      <c r="X66" s="89">
        <f t="shared" si="56"/>
        <v>0.42625000000000007</v>
      </c>
      <c r="Y66" s="89">
        <f t="shared" si="57"/>
        <v>9.6153846153846159E-2</v>
      </c>
      <c r="Z66" s="89">
        <f t="shared" si="58"/>
        <v>6.9999999999999993E-2</v>
      </c>
      <c r="AA66" s="89">
        <f t="shared" si="59"/>
        <v>7.4999999999999997E-2</v>
      </c>
      <c r="AB66" s="89">
        <f t="shared" si="60"/>
        <v>0.74922202797202797</v>
      </c>
      <c r="AC66" s="118"/>
    </row>
    <row r="67" spans="1:40" ht="15.75" customHeight="1" x14ac:dyDescent="0.25">
      <c r="AC67" s="108"/>
    </row>
    <row r="68" spans="1:40" ht="15.75" customHeight="1" x14ac:dyDescent="0.25">
      <c r="AC68" s="108"/>
    </row>
    <row r="69" spans="1:40" ht="15.75" customHeight="1" x14ac:dyDescent="0.25"/>
    <row r="70" spans="1:40" ht="15.75" customHeight="1" x14ac:dyDescent="0.25"/>
    <row r="71" spans="1:40" ht="15.75" customHeight="1" x14ac:dyDescent="0.25"/>
    <row r="72" spans="1:40" ht="15.75" customHeight="1" x14ac:dyDescent="0.25"/>
    <row r="73" spans="1:40" ht="15.75" customHeight="1" x14ac:dyDescent="0.25"/>
    <row r="74" spans="1:40" ht="15.75" customHeight="1" x14ac:dyDescent="0.25"/>
    <row r="75" spans="1:40" ht="15.75" customHeight="1" x14ac:dyDescent="0.25"/>
    <row r="76" spans="1:40" ht="15.75" customHeight="1" x14ac:dyDescent="0.25"/>
    <row r="77" spans="1:40" ht="15.75" customHeight="1" x14ac:dyDescent="0.25"/>
    <row r="78" spans="1:40" ht="15.75" customHeight="1" x14ac:dyDescent="0.25"/>
    <row r="79" spans="1:40" ht="15.75" customHeight="1" x14ac:dyDescent="0.25"/>
    <row r="80" spans="1:40" ht="15.75" customHeight="1" x14ac:dyDescent="0.25"/>
    <row r="81" spans="10:10" ht="15.75" customHeight="1" x14ac:dyDescent="0.25"/>
    <row r="82" spans="10:10" ht="15.75" customHeight="1" x14ac:dyDescent="0.25"/>
    <row r="83" spans="10:10" ht="15.75" customHeight="1" x14ac:dyDescent="0.25"/>
    <row r="84" spans="10:10" ht="15.75" customHeight="1" x14ac:dyDescent="0.25"/>
    <row r="85" spans="10:10" ht="15.75" customHeight="1" x14ac:dyDescent="0.25"/>
    <row r="86" spans="10:10" ht="15.75" customHeight="1" x14ac:dyDescent="0.25"/>
    <row r="87" spans="10:10" ht="15.75" customHeight="1" x14ac:dyDescent="0.3">
      <c r="J87" s="98"/>
    </row>
    <row r="88" spans="10:10" ht="15.75" customHeight="1" x14ac:dyDescent="0.25"/>
    <row r="89" spans="10:10" ht="15.75" customHeight="1" x14ac:dyDescent="0.25"/>
    <row r="90" spans="10:10" ht="15.75" customHeight="1" x14ac:dyDescent="0.25"/>
    <row r="91" spans="10:10" ht="15.75" customHeight="1" x14ac:dyDescent="0.25"/>
    <row r="92" spans="10:10" ht="15.75" customHeight="1" x14ac:dyDescent="0.25"/>
    <row r="93" spans="10:10" ht="15.75" customHeight="1" x14ac:dyDescent="0.25"/>
    <row r="94" spans="10:10" ht="15.75" customHeight="1" x14ac:dyDescent="0.25"/>
    <row r="95" spans="10:10" ht="15.75" customHeight="1" x14ac:dyDescent="0.25"/>
    <row r="96" spans="10:10"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autoFilter ref="F1:F990" xr:uid="{00000000-0009-0000-0000-000005000000}"/>
  <mergeCells count="86">
    <mergeCell ref="P13:P14"/>
    <mergeCell ref="Q13:Q14"/>
    <mergeCell ref="R13:R14"/>
    <mergeCell ref="S13:S14"/>
    <mergeCell ref="H9:I9"/>
    <mergeCell ref="J9:K9"/>
    <mergeCell ref="L9:M9"/>
    <mergeCell ref="N9:O9"/>
    <mergeCell ref="H13:I13"/>
    <mergeCell ref="J13:K13"/>
    <mergeCell ref="L13:M13"/>
    <mergeCell ref="N13:O13"/>
    <mergeCell ref="AB53:AB54"/>
    <mergeCell ref="T53:T54"/>
    <mergeCell ref="U53:U54"/>
    <mergeCell ref="V53:V54"/>
    <mergeCell ref="W53:W54"/>
    <mergeCell ref="X53:X54"/>
    <mergeCell ref="Y53:Y54"/>
    <mergeCell ref="Z53:Z54"/>
    <mergeCell ref="H60:I60"/>
    <mergeCell ref="J60:K60"/>
    <mergeCell ref="L60:M60"/>
    <mergeCell ref="N60:O60"/>
    <mergeCell ref="P60:Q60"/>
    <mergeCell ref="R60:R61"/>
    <mergeCell ref="S60:S61"/>
    <mergeCell ref="AA60:AA61"/>
    <mergeCell ref="AB60:AB61"/>
    <mergeCell ref="AC60:AC61"/>
    <mergeCell ref="T60:T61"/>
    <mergeCell ref="U60:U61"/>
    <mergeCell ref="V60:V61"/>
    <mergeCell ref="W60:W61"/>
    <mergeCell ref="X60:X61"/>
    <mergeCell ref="Y60:Y61"/>
    <mergeCell ref="Z60:Z61"/>
    <mergeCell ref="AG2:AG3"/>
    <mergeCell ref="U2:U3"/>
    <mergeCell ref="V2:V3"/>
    <mergeCell ref="W2:W3"/>
    <mergeCell ref="X2:X3"/>
    <mergeCell ref="Y2:Y3"/>
    <mergeCell ref="Z2:Z3"/>
    <mergeCell ref="AA2:AA3"/>
    <mergeCell ref="AB2:AB3"/>
    <mergeCell ref="AC2:AC3"/>
    <mergeCell ref="AD2:AD3"/>
    <mergeCell ref="AE2:AE3"/>
    <mergeCell ref="AF2:AF3"/>
    <mergeCell ref="H2:I2"/>
    <mergeCell ref="J2:K2"/>
    <mergeCell ref="L2:M2"/>
    <mergeCell ref="N2:O2"/>
    <mergeCell ref="P2:Q2"/>
    <mergeCell ref="R2:S2"/>
    <mergeCell ref="T2:T3"/>
    <mergeCell ref="V13:V14"/>
    <mergeCell ref="W13:W14"/>
    <mergeCell ref="X13:X14"/>
    <mergeCell ref="T13:T14"/>
    <mergeCell ref="U13:U14"/>
    <mergeCell ref="Y13:Y14"/>
    <mergeCell ref="S22:S23"/>
    <mergeCell ref="T22:T23"/>
    <mergeCell ref="U22:U23"/>
    <mergeCell ref="V22:V23"/>
    <mergeCell ref="W22:W23"/>
    <mergeCell ref="X22:X23"/>
    <mergeCell ref="Y22:Y23"/>
    <mergeCell ref="S53:S54"/>
    <mergeCell ref="AC53:AC54"/>
    <mergeCell ref="Q22:Q23"/>
    <mergeCell ref="R22:R23"/>
    <mergeCell ref="H53:I53"/>
    <mergeCell ref="J53:K53"/>
    <mergeCell ref="L53:M53"/>
    <mergeCell ref="N53:O53"/>
    <mergeCell ref="P53:Q53"/>
    <mergeCell ref="R53:R54"/>
    <mergeCell ref="H22:I22"/>
    <mergeCell ref="J22:K22"/>
    <mergeCell ref="L22:M22"/>
    <mergeCell ref="N22:O22"/>
    <mergeCell ref="P22:P23"/>
    <mergeCell ref="AA53:AA5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N1000"/>
  <sheetViews>
    <sheetView workbookViewId="0">
      <pane xSplit="3" topLeftCell="D1" activePane="topRight" state="frozen"/>
      <selection pane="topRight" activeCell="E2" sqref="E2"/>
    </sheetView>
  </sheetViews>
  <sheetFormatPr defaultColWidth="12.6640625" defaultRowHeight="15" customHeight="1" x14ac:dyDescent="0.25"/>
  <cols>
    <col min="1" max="2" width="12.6640625" customWidth="1"/>
    <col min="3" max="3" width="19.77734375" customWidth="1"/>
    <col min="4" max="5" width="19.109375" customWidth="1"/>
    <col min="6" max="6" width="12.6640625" customWidth="1"/>
    <col min="16" max="16" width="19.33203125" customWidth="1"/>
    <col min="17" max="17" width="16.33203125" customWidth="1"/>
    <col min="18" max="18" width="15.21875" customWidth="1"/>
    <col min="19" max="19" width="18" customWidth="1"/>
    <col min="20" max="20" width="18.44140625" customWidth="1"/>
    <col min="21" max="21" width="20" customWidth="1"/>
    <col min="22" max="22" width="31.109375" customWidth="1"/>
    <col min="23" max="23" width="20.44140625" customWidth="1"/>
    <col min="24" max="24" width="18" customWidth="1"/>
    <col min="25" max="25" width="21.77734375" customWidth="1"/>
    <col min="26" max="26" width="23" customWidth="1"/>
    <col min="27" max="27" width="24.109375" customWidth="1"/>
    <col min="28" max="28" width="18.109375" customWidth="1"/>
    <col min="29" max="29" width="17.88671875" customWidth="1"/>
    <col min="30" max="30" width="19.6640625" customWidth="1"/>
    <col min="31" max="31" width="19.77734375" customWidth="1"/>
  </cols>
  <sheetData>
    <row r="1" spans="1:40" ht="15.75" customHeight="1" x14ac:dyDescent="0.3">
      <c r="A1" s="110"/>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1"/>
      <c r="AH1" s="112"/>
      <c r="AI1" s="112"/>
      <c r="AJ1" s="112"/>
      <c r="AK1" s="112"/>
      <c r="AL1" s="112"/>
      <c r="AM1" s="112"/>
      <c r="AN1" s="112"/>
    </row>
    <row r="2" spans="1:40" ht="15.75" customHeight="1" x14ac:dyDescent="0.3">
      <c r="A2" s="93" t="s">
        <v>64</v>
      </c>
      <c r="B2" s="78" t="s">
        <v>205</v>
      </c>
      <c r="C2" s="78" t="s">
        <v>206</v>
      </c>
      <c r="D2" s="78" t="s">
        <v>207</v>
      </c>
      <c r="E2" s="78" t="s">
        <v>208</v>
      </c>
      <c r="F2" s="78" t="s">
        <v>209</v>
      </c>
      <c r="G2" s="78" t="s">
        <v>210</v>
      </c>
      <c r="H2" s="251" t="s">
        <v>211</v>
      </c>
      <c r="I2" s="252"/>
      <c r="J2" s="251" t="s">
        <v>212</v>
      </c>
      <c r="K2" s="252"/>
      <c r="L2" s="251" t="s">
        <v>213</v>
      </c>
      <c r="M2" s="252"/>
      <c r="N2" s="251" t="s">
        <v>9</v>
      </c>
      <c r="O2" s="252"/>
      <c r="P2" s="251" t="s">
        <v>214</v>
      </c>
      <c r="Q2" s="252"/>
      <c r="R2" s="251" t="s">
        <v>215</v>
      </c>
      <c r="S2" s="252"/>
      <c r="T2" s="256" t="s">
        <v>216</v>
      </c>
      <c r="U2" s="256" t="s">
        <v>217</v>
      </c>
      <c r="V2" s="255" t="s">
        <v>218</v>
      </c>
      <c r="W2" s="255" t="s">
        <v>219</v>
      </c>
      <c r="X2" s="255" t="s">
        <v>220</v>
      </c>
      <c r="Y2" s="255" t="s">
        <v>221</v>
      </c>
      <c r="Z2" s="256" t="s">
        <v>222</v>
      </c>
      <c r="AA2" s="256" t="s">
        <v>223</v>
      </c>
      <c r="AB2" s="253" t="s">
        <v>213</v>
      </c>
      <c r="AC2" s="253" t="s">
        <v>9</v>
      </c>
      <c r="AD2" s="256" t="s">
        <v>214</v>
      </c>
      <c r="AE2" s="256" t="s">
        <v>215</v>
      </c>
      <c r="AF2" s="253" t="s">
        <v>224</v>
      </c>
      <c r="AG2" s="249"/>
      <c r="AH2" s="112"/>
      <c r="AI2" s="112"/>
      <c r="AJ2" s="112"/>
      <c r="AK2" s="112"/>
      <c r="AL2" s="112"/>
      <c r="AM2" s="112"/>
      <c r="AN2" s="112"/>
    </row>
    <row r="3" spans="1:40" ht="15.75" customHeight="1" x14ac:dyDescent="0.3">
      <c r="A3" s="113"/>
      <c r="B3" s="114"/>
      <c r="C3" s="114"/>
      <c r="D3" s="114"/>
      <c r="E3" s="114"/>
      <c r="F3" s="114"/>
      <c r="G3" s="114"/>
      <c r="H3" s="80" t="s">
        <v>225</v>
      </c>
      <c r="I3" s="80" t="s">
        <v>226</v>
      </c>
      <c r="J3" s="80" t="s">
        <v>225</v>
      </c>
      <c r="K3" s="80" t="s">
        <v>226</v>
      </c>
      <c r="L3" s="80" t="s">
        <v>225</v>
      </c>
      <c r="M3" s="80" t="s">
        <v>226</v>
      </c>
      <c r="N3" s="80" t="s">
        <v>225</v>
      </c>
      <c r="O3" s="80" t="s">
        <v>226</v>
      </c>
      <c r="P3" s="80" t="s">
        <v>225</v>
      </c>
      <c r="Q3" s="80" t="s">
        <v>226</v>
      </c>
      <c r="R3" s="80" t="s">
        <v>225</v>
      </c>
      <c r="S3" s="80" t="s">
        <v>226</v>
      </c>
      <c r="T3" s="252"/>
      <c r="U3" s="252"/>
      <c r="V3" s="252"/>
      <c r="W3" s="252"/>
      <c r="X3" s="252"/>
      <c r="Y3" s="252"/>
      <c r="Z3" s="252"/>
      <c r="AA3" s="252"/>
      <c r="AB3" s="254"/>
      <c r="AC3" s="254"/>
      <c r="AD3" s="252"/>
      <c r="AE3" s="252"/>
      <c r="AF3" s="254"/>
      <c r="AG3" s="250"/>
      <c r="AH3" s="112"/>
      <c r="AI3" s="112"/>
      <c r="AJ3" s="112"/>
      <c r="AK3" s="112"/>
      <c r="AL3" s="112"/>
      <c r="AM3" s="112"/>
      <c r="AN3" s="112"/>
    </row>
    <row r="4" spans="1:40" ht="15.75" customHeight="1" x14ac:dyDescent="0.3">
      <c r="A4" s="81">
        <v>1</v>
      </c>
      <c r="B4" s="82" t="s">
        <v>227</v>
      </c>
      <c r="C4" s="83" t="s">
        <v>228</v>
      </c>
      <c r="D4" s="84" t="s">
        <v>229</v>
      </c>
      <c r="E4" s="84" t="s">
        <v>24</v>
      </c>
      <c r="F4" s="84" t="s">
        <v>89</v>
      </c>
      <c r="G4" s="84" t="s">
        <v>342</v>
      </c>
      <c r="H4" s="85">
        <v>150</v>
      </c>
      <c r="I4" s="85">
        <v>150</v>
      </c>
      <c r="J4" s="85"/>
      <c r="K4" s="85"/>
      <c r="L4" s="86">
        <v>1</v>
      </c>
      <c r="M4" s="86">
        <v>1</v>
      </c>
      <c r="N4" s="86">
        <v>1</v>
      </c>
      <c r="O4" s="86">
        <v>0.96599999999999997</v>
      </c>
      <c r="P4" s="86">
        <v>1</v>
      </c>
      <c r="Q4" s="86">
        <v>0.8</v>
      </c>
      <c r="R4" s="86">
        <v>1</v>
      </c>
      <c r="S4" s="86">
        <v>0.7</v>
      </c>
      <c r="T4" s="87">
        <f t="shared" ref="T4:T8" si="0">I4/H4</f>
        <v>1</v>
      </c>
      <c r="U4" s="117"/>
      <c r="V4" s="87">
        <f>M4/L4</f>
        <v>1</v>
      </c>
      <c r="W4" s="87">
        <f t="shared" ref="W4:W8" si="1">O4/N4</f>
        <v>0.96599999999999997</v>
      </c>
      <c r="X4" s="87">
        <f t="shared" ref="X4:X5" si="2">Q4/P4</f>
        <v>0.8</v>
      </c>
      <c r="Y4" s="87">
        <f t="shared" ref="Y4:Y5" si="3">S4/R4</f>
        <v>0.7</v>
      </c>
      <c r="Z4" s="88">
        <f t="shared" ref="Z4:Z8" si="4">T4*0.35</f>
        <v>0.35</v>
      </c>
      <c r="AA4" s="88"/>
      <c r="AB4" s="89">
        <f t="shared" ref="AB4:AB8" si="5">V4*0.1</f>
        <v>0.1</v>
      </c>
      <c r="AC4" s="89">
        <f t="shared" ref="AC4:AC8" si="6">W4*0.3</f>
        <v>0.2898</v>
      </c>
      <c r="AD4" s="88">
        <f t="shared" ref="AD4:AD8" si="7">X4*0.1</f>
        <v>8.0000000000000016E-2</v>
      </c>
      <c r="AE4" s="88">
        <f t="shared" ref="AE4:AE8" si="8">Y4*0.15</f>
        <v>0.105</v>
      </c>
      <c r="AF4" s="89">
        <f t="shared" ref="AF4:AF8" si="9">SUM(Z4:AE4)</f>
        <v>0.92480000000000007</v>
      </c>
      <c r="AG4" s="118"/>
      <c r="AH4" s="112"/>
      <c r="AI4" s="112"/>
      <c r="AJ4" s="112"/>
      <c r="AK4" s="112"/>
      <c r="AL4" s="112"/>
      <c r="AM4" s="112"/>
      <c r="AN4" s="112"/>
    </row>
    <row r="5" spans="1:40" ht="15.75" customHeight="1" x14ac:dyDescent="0.3">
      <c r="A5" s="81">
        <v>2</v>
      </c>
      <c r="B5" s="82" t="s">
        <v>231</v>
      </c>
      <c r="C5" s="83" t="s">
        <v>134</v>
      </c>
      <c r="D5" s="84" t="s">
        <v>232</v>
      </c>
      <c r="E5" s="109" t="s">
        <v>33</v>
      </c>
      <c r="F5" s="84" t="s">
        <v>104</v>
      </c>
      <c r="G5" s="84" t="s">
        <v>342</v>
      </c>
      <c r="H5" s="85">
        <v>125</v>
      </c>
      <c r="I5" s="85">
        <v>112</v>
      </c>
      <c r="J5" s="119"/>
      <c r="K5" s="119"/>
      <c r="L5" s="86">
        <v>1</v>
      </c>
      <c r="M5" s="86">
        <v>1</v>
      </c>
      <c r="N5" s="86">
        <v>1</v>
      </c>
      <c r="O5" s="86">
        <v>0.98</v>
      </c>
      <c r="P5" s="86">
        <v>1</v>
      </c>
      <c r="Q5" s="86">
        <v>0.8</v>
      </c>
      <c r="R5" s="86">
        <v>1</v>
      </c>
      <c r="S5" s="86">
        <v>0.7</v>
      </c>
      <c r="T5" s="87">
        <f t="shared" si="0"/>
        <v>0.89600000000000002</v>
      </c>
      <c r="U5" s="87"/>
      <c r="V5" s="87">
        <v>1</v>
      </c>
      <c r="W5" s="87">
        <f t="shared" si="1"/>
        <v>0.98</v>
      </c>
      <c r="X5" s="87">
        <f t="shared" si="2"/>
        <v>0.8</v>
      </c>
      <c r="Y5" s="87">
        <f t="shared" si="3"/>
        <v>0.7</v>
      </c>
      <c r="Z5" s="88">
        <f t="shared" si="4"/>
        <v>0.31359999999999999</v>
      </c>
      <c r="AA5" s="88"/>
      <c r="AB5" s="89">
        <f t="shared" si="5"/>
        <v>0.1</v>
      </c>
      <c r="AC5" s="89">
        <f t="shared" si="6"/>
        <v>0.29399999999999998</v>
      </c>
      <c r="AD5" s="88">
        <f t="shared" si="7"/>
        <v>8.0000000000000016E-2</v>
      </c>
      <c r="AE5" s="88">
        <f t="shared" si="8"/>
        <v>0.105</v>
      </c>
      <c r="AF5" s="89">
        <f t="shared" si="9"/>
        <v>0.89260000000000006</v>
      </c>
      <c r="AG5" s="118"/>
      <c r="AH5" s="112"/>
      <c r="AI5" s="112"/>
      <c r="AJ5" s="112"/>
      <c r="AK5" s="112"/>
      <c r="AL5" s="112"/>
      <c r="AM5" s="112"/>
      <c r="AN5" s="112"/>
    </row>
    <row r="6" spans="1:40" ht="15.75" customHeight="1" x14ac:dyDescent="0.3">
      <c r="A6" s="81">
        <v>3</v>
      </c>
      <c r="B6" s="103" t="s">
        <v>231</v>
      </c>
      <c r="C6" s="120" t="s">
        <v>343</v>
      </c>
      <c r="D6" s="109" t="s">
        <v>233</v>
      </c>
      <c r="E6" s="109" t="s">
        <v>33</v>
      </c>
      <c r="F6" s="109" t="s">
        <v>89</v>
      </c>
      <c r="G6" s="84" t="s">
        <v>342</v>
      </c>
      <c r="H6" s="85">
        <v>150</v>
      </c>
      <c r="I6" s="85">
        <v>150</v>
      </c>
      <c r="J6" s="85"/>
      <c r="K6" s="85"/>
      <c r="L6" s="86">
        <v>1</v>
      </c>
      <c r="M6" s="86">
        <v>1</v>
      </c>
      <c r="N6" s="86">
        <v>1</v>
      </c>
      <c r="O6" s="86">
        <v>1</v>
      </c>
      <c r="P6" s="86">
        <v>1</v>
      </c>
      <c r="Q6" s="86">
        <v>0.8</v>
      </c>
      <c r="R6" s="86">
        <v>1</v>
      </c>
      <c r="S6" s="86">
        <v>0.7</v>
      </c>
      <c r="T6" s="87">
        <f t="shared" si="0"/>
        <v>1</v>
      </c>
      <c r="U6" s="117"/>
      <c r="V6" s="87">
        <f t="shared" ref="V6:V8" si="10">M6/L6</f>
        <v>1</v>
      </c>
      <c r="W6" s="87">
        <f t="shared" si="1"/>
        <v>1</v>
      </c>
      <c r="X6" s="87">
        <v>1</v>
      </c>
      <c r="Y6" s="87">
        <v>1</v>
      </c>
      <c r="Z6" s="88">
        <f t="shared" si="4"/>
        <v>0.35</v>
      </c>
      <c r="AA6" s="88"/>
      <c r="AB6" s="89">
        <f t="shared" si="5"/>
        <v>0.1</v>
      </c>
      <c r="AC6" s="89">
        <f t="shared" si="6"/>
        <v>0.3</v>
      </c>
      <c r="AD6" s="88">
        <f t="shared" si="7"/>
        <v>0.1</v>
      </c>
      <c r="AE6" s="88">
        <f t="shared" si="8"/>
        <v>0.15</v>
      </c>
      <c r="AF6" s="89">
        <f t="shared" si="9"/>
        <v>1</v>
      </c>
      <c r="AG6" s="118"/>
      <c r="AH6" s="112"/>
      <c r="AI6" s="112"/>
      <c r="AJ6" s="112"/>
      <c r="AK6" s="112"/>
      <c r="AL6" s="112"/>
      <c r="AM6" s="112"/>
      <c r="AN6" s="112"/>
    </row>
    <row r="7" spans="1:40" ht="15.75" customHeight="1" x14ac:dyDescent="0.3">
      <c r="A7" s="81">
        <v>4</v>
      </c>
      <c r="B7" s="103" t="s">
        <v>231</v>
      </c>
      <c r="C7" s="120" t="s">
        <v>137</v>
      </c>
      <c r="D7" s="109" t="s">
        <v>234</v>
      </c>
      <c r="E7" s="84" t="s">
        <v>24</v>
      </c>
      <c r="F7" s="109" t="s">
        <v>136</v>
      </c>
      <c r="G7" s="84" t="s">
        <v>342</v>
      </c>
      <c r="H7" s="85">
        <v>85</v>
      </c>
      <c r="I7" s="85">
        <v>80</v>
      </c>
      <c r="J7" s="119"/>
      <c r="K7" s="121"/>
      <c r="L7" s="86">
        <v>1</v>
      </c>
      <c r="M7" s="86">
        <v>1</v>
      </c>
      <c r="N7" s="86">
        <v>1</v>
      </c>
      <c r="O7" s="99">
        <v>0.98</v>
      </c>
      <c r="P7" s="86">
        <v>1</v>
      </c>
      <c r="Q7" s="86">
        <v>0.8</v>
      </c>
      <c r="R7" s="86">
        <v>1</v>
      </c>
      <c r="S7" s="86">
        <v>0.7</v>
      </c>
      <c r="T7" s="87">
        <f t="shared" si="0"/>
        <v>0.94117647058823528</v>
      </c>
      <c r="U7" s="87"/>
      <c r="V7" s="87">
        <f t="shared" si="10"/>
        <v>1</v>
      </c>
      <c r="W7" s="87">
        <f t="shared" si="1"/>
        <v>0.98</v>
      </c>
      <c r="X7" s="87">
        <f t="shared" ref="X7:X8" si="11">Q7/P7</f>
        <v>0.8</v>
      </c>
      <c r="Y7" s="87">
        <f t="shared" ref="Y7:Y8" si="12">S7/R7</f>
        <v>0.7</v>
      </c>
      <c r="Z7" s="89">
        <f t="shared" si="4"/>
        <v>0.32941176470588235</v>
      </c>
      <c r="AA7" s="89"/>
      <c r="AB7" s="89">
        <f t="shared" si="5"/>
        <v>0.1</v>
      </c>
      <c r="AC7" s="89">
        <f t="shared" si="6"/>
        <v>0.29399999999999998</v>
      </c>
      <c r="AD7" s="88">
        <f t="shared" si="7"/>
        <v>8.0000000000000016E-2</v>
      </c>
      <c r="AE7" s="88">
        <f t="shared" si="8"/>
        <v>0.105</v>
      </c>
      <c r="AF7" s="89">
        <f t="shared" si="9"/>
        <v>0.90841176470588247</v>
      </c>
      <c r="AG7" s="118"/>
      <c r="AH7" s="112"/>
      <c r="AI7" s="112"/>
      <c r="AJ7" s="112"/>
      <c r="AK7" s="112"/>
      <c r="AL7" s="112"/>
      <c r="AM7" s="112"/>
      <c r="AN7" s="112"/>
    </row>
    <row r="8" spans="1:40" ht="15.75" customHeight="1" x14ac:dyDescent="0.3">
      <c r="A8" s="81">
        <v>5</v>
      </c>
      <c r="B8" s="103" t="s">
        <v>231</v>
      </c>
      <c r="C8" s="83" t="s">
        <v>344</v>
      </c>
      <c r="D8" s="84" t="s">
        <v>345</v>
      </c>
      <c r="E8" s="109" t="s">
        <v>33</v>
      </c>
      <c r="F8" s="125" t="s">
        <v>176</v>
      </c>
      <c r="G8" s="84" t="s">
        <v>342</v>
      </c>
      <c r="H8" s="85">
        <v>100</v>
      </c>
      <c r="I8" s="85">
        <v>97</v>
      </c>
      <c r="J8" s="127"/>
      <c r="K8" s="126"/>
      <c r="L8" s="86">
        <v>1</v>
      </c>
      <c r="M8" s="86">
        <v>1</v>
      </c>
      <c r="N8" s="86">
        <v>1</v>
      </c>
      <c r="O8" s="99">
        <v>0.98</v>
      </c>
      <c r="P8" s="86">
        <v>1</v>
      </c>
      <c r="Q8" s="86">
        <v>0.8</v>
      </c>
      <c r="R8" s="86">
        <v>1</v>
      </c>
      <c r="S8" s="86">
        <v>0.7</v>
      </c>
      <c r="T8" s="87">
        <f t="shared" si="0"/>
        <v>0.97</v>
      </c>
      <c r="U8" s="87"/>
      <c r="V8" s="87">
        <f t="shared" si="10"/>
        <v>1</v>
      </c>
      <c r="W8" s="87">
        <f t="shared" si="1"/>
        <v>0.98</v>
      </c>
      <c r="X8" s="87">
        <f t="shared" si="11"/>
        <v>0.8</v>
      </c>
      <c r="Y8" s="87">
        <f t="shared" si="12"/>
        <v>0.7</v>
      </c>
      <c r="Z8" s="89">
        <f t="shared" si="4"/>
        <v>0.33949999999999997</v>
      </c>
      <c r="AA8" s="89"/>
      <c r="AB8" s="89">
        <f t="shared" si="5"/>
        <v>0.1</v>
      </c>
      <c r="AC8" s="89">
        <f t="shared" si="6"/>
        <v>0.29399999999999998</v>
      </c>
      <c r="AD8" s="88">
        <f t="shared" si="7"/>
        <v>8.0000000000000016E-2</v>
      </c>
      <c r="AE8" s="88">
        <f t="shared" si="8"/>
        <v>0.105</v>
      </c>
      <c r="AF8" s="89">
        <f t="shared" si="9"/>
        <v>0.91850000000000009</v>
      </c>
      <c r="AG8" s="118"/>
      <c r="AH8" s="112"/>
      <c r="AI8" s="112"/>
      <c r="AJ8" s="112"/>
      <c r="AK8" s="112"/>
      <c r="AL8" s="112"/>
      <c r="AM8" s="112"/>
      <c r="AN8" s="112"/>
    </row>
    <row r="9" spans="1:40" ht="15.75" customHeight="1" x14ac:dyDescent="0.3">
      <c r="A9" s="136"/>
      <c r="B9" s="136"/>
      <c r="C9" s="136"/>
      <c r="D9" s="136"/>
      <c r="E9" s="136"/>
      <c r="F9" s="136"/>
      <c r="G9" s="136"/>
      <c r="H9" s="136"/>
      <c r="I9" s="136"/>
      <c r="J9" s="136"/>
      <c r="K9" s="136"/>
      <c r="L9" s="136"/>
      <c r="M9" s="136"/>
      <c r="N9" s="136"/>
      <c r="O9" s="136"/>
      <c r="P9" s="136"/>
      <c r="Q9" s="136"/>
      <c r="R9" s="136"/>
      <c r="S9" s="137"/>
      <c r="T9" s="137"/>
      <c r="U9" s="137"/>
      <c r="V9" s="137"/>
      <c r="W9" s="136"/>
      <c r="X9" s="136"/>
      <c r="Y9" s="138"/>
      <c r="Z9" s="138"/>
      <c r="AA9" s="138"/>
      <c r="AB9" s="138"/>
      <c r="AC9" s="138"/>
      <c r="AD9" s="138"/>
      <c r="AE9" s="138"/>
      <c r="AF9" s="138"/>
      <c r="AG9" s="111"/>
      <c r="AH9" s="138"/>
      <c r="AI9" s="138"/>
      <c r="AJ9" s="138"/>
      <c r="AK9" s="138"/>
      <c r="AL9" s="138"/>
      <c r="AM9" s="138"/>
      <c r="AN9" s="138"/>
    </row>
    <row r="10" spans="1:40" ht="15.75" customHeight="1" x14ac:dyDescent="0.3">
      <c r="A10" s="93" t="s">
        <v>64</v>
      </c>
      <c r="B10" s="78" t="s">
        <v>205</v>
      </c>
      <c r="C10" s="78" t="s">
        <v>206</v>
      </c>
      <c r="D10" s="78" t="s">
        <v>207</v>
      </c>
      <c r="E10" s="78" t="s">
        <v>208</v>
      </c>
      <c r="F10" s="78" t="s">
        <v>209</v>
      </c>
      <c r="G10" s="78" t="s">
        <v>210</v>
      </c>
      <c r="H10" s="251" t="s">
        <v>7</v>
      </c>
      <c r="I10" s="252"/>
      <c r="J10" s="251" t="s">
        <v>11</v>
      </c>
      <c r="K10" s="252"/>
      <c r="L10" s="251" t="s">
        <v>9</v>
      </c>
      <c r="M10" s="252"/>
      <c r="N10" s="251" t="s">
        <v>15</v>
      </c>
      <c r="O10" s="252"/>
      <c r="P10" s="256" t="s">
        <v>313</v>
      </c>
      <c r="Q10" s="255" t="s">
        <v>314</v>
      </c>
      <c r="R10" s="255" t="s">
        <v>220</v>
      </c>
      <c r="S10" s="255" t="s">
        <v>237</v>
      </c>
      <c r="T10" s="256" t="s">
        <v>7</v>
      </c>
      <c r="U10" s="256" t="s">
        <v>9</v>
      </c>
      <c r="V10" s="256" t="s">
        <v>11</v>
      </c>
      <c r="W10" s="256" t="s">
        <v>214</v>
      </c>
      <c r="X10" s="253" t="s">
        <v>224</v>
      </c>
      <c r="Y10" s="249"/>
      <c r="Z10" s="112"/>
      <c r="AA10" s="112"/>
      <c r="AB10" s="112"/>
      <c r="AC10" s="112"/>
      <c r="AD10" s="112"/>
      <c r="AE10" s="112"/>
      <c r="AF10" s="112"/>
      <c r="AG10" s="112"/>
      <c r="AH10" s="112"/>
      <c r="AI10" s="112"/>
      <c r="AJ10" s="112"/>
      <c r="AK10" s="112"/>
      <c r="AL10" s="112"/>
      <c r="AM10" s="112"/>
      <c r="AN10" s="112"/>
    </row>
    <row r="11" spans="1:40" ht="15.75" customHeight="1" x14ac:dyDescent="0.3">
      <c r="A11" s="113"/>
      <c r="B11" s="114"/>
      <c r="C11" s="114"/>
      <c r="D11" s="114"/>
      <c r="E11" s="114"/>
      <c r="F11" s="114"/>
      <c r="G11" s="114"/>
      <c r="H11" s="80" t="s">
        <v>225</v>
      </c>
      <c r="I11" s="80" t="s">
        <v>226</v>
      </c>
      <c r="J11" s="80" t="s">
        <v>225</v>
      </c>
      <c r="K11" s="80" t="s">
        <v>226</v>
      </c>
      <c r="L11" s="80" t="s">
        <v>225</v>
      </c>
      <c r="M11" s="80" t="s">
        <v>226</v>
      </c>
      <c r="N11" s="80" t="s">
        <v>225</v>
      </c>
      <c r="O11" s="80" t="s">
        <v>226</v>
      </c>
      <c r="P11" s="252"/>
      <c r="Q11" s="252"/>
      <c r="R11" s="252"/>
      <c r="S11" s="252"/>
      <c r="T11" s="252"/>
      <c r="U11" s="252"/>
      <c r="V11" s="252"/>
      <c r="W11" s="252"/>
      <c r="X11" s="254"/>
      <c r="Y11" s="250"/>
      <c r="Z11" s="112"/>
      <c r="AA11" s="112"/>
      <c r="AB11" s="112"/>
      <c r="AC11" s="112"/>
      <c r="AD11" s="112"/>
      <c r="AE11" s="112"/>
      <c r="AF11" s="112"/>
      <c r="AG11" s="112"/>
      <c r="AH11" s="112"/>
      <c r="AI11" s="112"/>
      <c r="AJ11" s="112"/>
      <c r="AK11" s="112"/>
      <c r="AL11" s="112"/>
      <c r="AM11" s="112"/>
      <c r="AN11" s="112"/>
    </row>
    <row r="12" spans="1:40" ht="15.75" customHeight="1" x14ac:dyDescent="0.3">
      <c r="A12" s="81">
        <v>6</v>
      </c>
      <c r="B12" s="103" t="s">
        <v>293</v>
      </c>
      <c r="C12" s="120" t="s">
        <v>326</v>
      </c>
      <c r="D12" s="103" t="s">
        <v>327</v>
      </c>
      <c r="E12" s="103" t="s">
        <v>0</v>
      </c>
      <c r="F12" s="109" t="s">
        <v>89</v>
      </c>
      <c r="G12" s="84" t="s">
        <v>342</v>
      </c>
      <c r="H12" s="91">
        <v>150</v>
      </c>
      <c r="I12" s="91">
        <v>92</v>
      </c>
      <c r="J12" s="139">
        <v>25</v>
      </c>
      <c r="K12" s="104">
        <v>25</v>
      </c>
      <c r="L12" s="100">
        <v>1</v>
      </c>
      <c r="M12" s="100">
        <v>0.8</v>
      </c>
      <c r="N12" s="100">
        <v>1</v>
      </c>
      <c r="O12" s="100">
        <v>0.7</v>
      </c>
      <c r="P12" s="101">
        <f t="shared" ref="P12:P15" si="13">I12/H12</f>
        <v>0.61333333333333329</v>
      </c>
      <c r="Q12" s="101">
        <f t="shared" ref="Q12:Q15" si="14">(M12/100)*100</f>
        <v>0.8</v>
      </c>
      <c r="R12" s="101">
        <f t="shared" ref="R12:R15" si="15">O12/N12</f>
        <v>0.7</v>
      </c>
      <c r="S12" s="101">
        <f t="shared" ref="S12:S15" si="16">K12/J12</f>
        <v>1</v>
      </c>
      <c r="T12" s="89">
        <f t="shared" ref="T12:U12" si="17">P12*0.4</f>
        <v>0.24533333333333332</v>
      </c>
      <c r="U12" s="89">
        <f t="shared" si="17"/>
        <v>0.32000000000000006</v>
      </c>
      <c r="V12" s="89">
        <f t="shared" ref="V12:V15" si="18">S12*0.1</f>
        <v>0.1</v>
      </c>
      <c r="W12" s="89">
        <f t="shared" ref="W12:W15" si="19">R12*0.1</f>
        <v>6.9999999999999993E-2</v>
      </c>
      <c r="X12" s="89">
        <f t="shared" ref="X12:X15" si="20">SUM(T12:W12)</f>
        <v>0.73533333333333328</v>
      </c>
      <c r="Y12" s="118"/>
      <c r="Z12" s="112"/>
      <c r="AA12" s="112"/>
      <c r="AB12" s="112"/>
      <c r="AC12" s="112"/>
      <c r="AD12" s="112"/>
      <c r="AE12" s="112"/>
      <c r="AF12" s="112"/>
      <c r="AG12" s="112"/>
      <c r="AH12" s="112"/>
      <c r="AI12" s="112"/>
      <c r="AJ12" s="112"/>
      <c r="AK12" s="112"/>
      <c r="AL12" s="112"/>
      <c r="AM12" s="112"/>
      <c r="AN12" s="112"/>
    </row>
    <row r="13" spans="1:40" ht="15.75" customHeight="1" x14ac:dyDescent="0.3">
      <c r="A13" s="81">
        <v>7</v>
      </c>
      <c r="B13" s="103" t="s">
        <v>293</v>
      </c>
      <c r="C13" s="83" t="s">
        <v>334</v>
      </c>
      <c r="D13" s="82" t="s">
        <v>335</v>
      </c>
      <c r="E13" s="103" t="s">
        <v>0</v>
      </c>
      <c r="F13" s="84" t="s">
        <v>325</v>
      </c>
      <c r="G13" s="84" t="s">
        <v>342</v>
      </c>
      <c r="H13" s="91">
        <v>150</v>
      </c>
      <c r="I13" s="91">
        <v>125</v>
      </c>
      <c r="J13" s="139">
        <v>25</v>
      </c>
      <c r="K13" s="104">
        <v>23</v>
      </c>
      <c r="L13" s="105">
        <v>1</v>
      </c>
      <c r="M13" s="86">
        <v>0.96</v>
      </c>
      <c r="N13" s="100">
        <v>1</v>
      </c>
      <c r="O13" s="86">
        <v>0.8</v>
      </c>
      <c r="P13" s="101">
        <f t="shared" si="13"/>
        <v>0.83333333333333337</v>
      </c>
      <c r="Q13" s="101">
        <f t="shared" si="14"/>
        <v>0.96</v>
      </c>
      <c r="R13" s="101">
        <f t="shared" si="15"/>
        <v>0.8</v>
      </c>
      <c r="S13" s="101">
        <f t="shared" si="16"/>
        <v>0.92</v>
      </c>
      <c r="T13" s="89">
        <f t="shared" ref="T13:U13" si="21">P13*0.4</f>
        <v>0.33333333333333337</v>
      </c>
      <c r="U13" s="89">
        <f t="shared" si="21"/>
        <v>0.38400000000000001</v>
      </c>
      <c r="V13" s="89">
        <f t="shared" si="18"/>
        <v>9.2000000000000012E-2</v>
      </c>
      <c r="W13" s="89">
        <f t="shared" si="19"/>
        <v>8.0000000000000016E-2</v>
      </c>
      <c r="X13" s="89">
        <f t="shared" si="20"/>
        <v>0.88933333333333331</v>
      </c>
      <c r="Y13" s="118"/>
      <c r="Z13" s="112"/>
      <c r="AA13" s="112"/>
      <c r="AB13" s="112"/>
      <c r="AC13" s="112"/>
      <c r="AD13" s="112"/>
      <c r="AE13" s="112"/>
      <c r="AF13" s="112"/>
      <c r="AG13" s="112"/>
      <c r="AH13" s="112"/>
      <c r="AI13" s="112"/>
      <c r="AJ13" s="112"/>
      <c r="AK13" s="112"/>
      <c r="AL13" s="112"/>
      <c r="AM13" s="112"/>
      <c r="AN13" s="112"/>
    </row>
    <row r="14" spans="1:40" ht="15.75" customHeight="1" x14ac:dyDescent="0.3">
      <c r="A14" s="81">
        <v>8</v>
      </c>
      <c r="B14" s="82" t="s">
        <v>231</v>
      </c>
      <c r="C14" s="83" t="s">
        <v>346</v>
      </c>
      <c r="D14" s="82" t="s">
        <v>347</v>
      </c>
      <c r="E14" s="103" t="s">
        <v>0</v>
      </c>
      <c r="F14" s="84" t="s">
        <v>325</v>
      </c>
      <c r="G14" s="84" t="s">
        <v>342</v>
      </c>
      <c r="H14" s="91">
        <v>80</v>
      </c>
      <c r="I14" s="91">
        <v>60</v>
      </c>
      <c r="J14" s="139">
        <v>8</v>
      </c>
      <c r="K14" s="104">
        <v>8</v>
      </c>
      <c r="L14" s="105">
        <v>1</v>
      </c>
      <c r="M14" s="86">
        <v>0.8</v>
      </c>
      <c r="N14" s="100">
        <v>1</v>
      </c>
      <c r="O14" s="86">
        <v>0.5</v>
      </c>
      <c r="P14" s="101">
        <f t="shared" si="13"/>
        <v>0.75</v>
      </c>
      <c r="Q14" s="101">
        <f t="shared" si="14"/>
        <v>0.8</v>
      </c>
      <c r="R14" s="101">
        <f t="shared" si="15"/>
        <v>0.5</v>
      </c>
      <c r="S14" s="101">
        <f t="shared" si="16"/>
        <v>1</v>
      </c>
      <c r="T14" s="89">
        <f t="shared" ref="T14:U14" si="22">P14*0.4</f>
        <v>0.30000000000000004</v>
      </c>
      <c r="U14" s="89">
        <f t="shared" si="22"/>
        <v>0.32000000000000006</v>
      </c>
      <c r="V14" s="89">
        <f t="shared" si="18"/>
        <v>0.1</v>
      </c>
      <c r="W14" s="89">
        <f t="shared" si="19"/>
        <v>0.05</v>
      </c>
      <c r="X14" s="89">
        <f t="shared" si="20"/>
        <v>0.77000000000000013</v>
      </c>
      <c r="Y14" s="118"/>
      <c r="Z14" s="112"/>
      <c r="AA14" s="112"/>
      <c r="AB14" s="112"/>
      <c r="AC14" s="112"/>
      <c r="AD14" s="112"/>
      <c r="AE14" s="112"/>
      <c r="AF14" s="112"/>
      <c r="AG14" s="112"/>
      <c r="AH14" s="112"/>
      <c r="AI14" s="112"/>
      <c r="AJ14" s="112"/>
      <c r="AK14" s="112"/>
      <c r="AL14" s="112"/>
      <c r="AM14" s="112"/>
      <c r="AN14" s="112"/>
    </row>
    <row r="15" spans="1:40" ht="15.75" customHeight="1" x14ac:dyDescent="0.3">
      <c r="A15" s="81">
        <v>9</v>
      </c>
      <c r="B15" s="82" t="s">
        <v>293</v>
      </c>
      <c r="C15" s="83" t="s">
        <v>348</v>
      </c>
      <c r="D15" s="82" t="s">
        <v>349</v>
      </c>
      <c r="E15" s="103" t="s">
        <v>0</v>
      </c>
      <c r="F15" s="84" t="s">
        <v>325</v>
      </c>
      <c r="G15" s="84" t="s">
        <v>342</v>
      </c>
      <c r="H15" s="91">
        <v>80</v>
      </c>
      <c r="I15" s="91">
        <v>60</v>
      </c>
      <c r="J15" s="139">
        <v>8</v>
      </c>
      <c r="K15" s="104">
        <v>8</v>
      </c>
      <c r="L15" s="105">
        <v>1</v>
      </c>
      <c r="M15" s="86">
        <v>0.7</v>
      </c>
      <c r="N15" s="100">
        <v>1</v>
      </c>
      <c r="O15" s="86">
        <v>0.5</v>
      </c>
      <c r="P15" s="101">
        <f t="shared" si="13"/>
        <v>0.75</v>
      </c>
      <c r="Q15" s="101">
        <f t="shared" si="14"/>
        <v>0.7</v>
      </c>
      <c r="R15" s="101">
        <f t="shared" si="15"/>
        <v>0.5</v>
      </c>
      <c r="S15" s="101">
        <f t="shared" si="16"/>
        <v>1</v>
      </c>
      <c r="T15" s="89">
        <f t="shared" ref="T15:U15" si="23">P15*0.4</f>
        <v>0.30000000000000004</v>
      </c>
      <c r="U15" s="89">
        <f t="shared" si="23"/>
        <v>0.27999999999999997</v>
      </c>
      <c r="V15" s="89">
        <f t="shared" si="18"/>
        <v>0.1</v>
      </c>
      <c r="W15" s="89">
        <f t="shared" si="19"/>
        <v>0.05</v>
      </c>
      <c r="X15" s="89">
        <f t="shared" si="20"/>
        <v>0.73000000000000009</v>
      </c>
      <c r="Y15" s="118"/>
      <c r="Z15" s="112"/>
      <c r="AA15" s="112"/>
      <c r="AB15" s="112"/>
      <c r="AC15" s="112"/>
      <c r="AD15" s="112"/>
      <c r="AE15" s="112"/>
      <c r="AF15" s="112"/>
      <c r="AG15" s="112"/>
      <c r="AH15" s="112"/>
      <c r="AI15" s="112"/>
      <c r="AJ15" s="112"/>
      <c r="AK15" s="112"/>
      <c r="AL15" s="112"/>
      <c r="AM15" s="112"/>
      <c r="AN15" s="112"/>
    </row>
    <row r="16" spans="1:40" ht="15.75" customHeight="1" x14ac:dyDescent="0.3">
      <c r="A16" s="81"/>
      <c r="B16" s="82"/>
      <c r="C16" s="83"/>
      <c r="D16" s="82"/>
      <c r="E16" s="82"/>
      <c r="F16" s="84"/>
      <c r="G16" s="84"/>
      <c r="H16" s="124"/>
      <c r="I16" s="97"/>
      <c r="J16" s="166"/>
      <c r="K16" s="98"/>
      <c r="L16" s="105"/>
      <c r="M16" s="86"/>
      <c r="N16" s="105"/>
      <c r="O16" s="86"/>
      <c r="P16" s="129"/>
      <c r="Q16" s="87"/>
      <c r="R16" s="87"/>
      <c r="S16" s="87"/>
      <c r="T16" s="88"/>
      <c r="U16" s="88"/>
      <c r="V16" s="88"/>
      <c r="W16" s="88"/>
      <c r="X16" s="89"/>
      <c r="Y16" s="118"/>
      <c r="Z16" s="112"/>
      <c r="AA16" s="112"/>
      <c r="AB16" s="112"/>
      <c r="AC16" s="112"/>
      <c r="AD16" s="112"/>
      <c r="AE16" s="112"/>
      <c r="AF16" s="112"/>
      <c r="AG16" s="112"/>
      <c r="AH16" s="112"/>
      <c r="AI16" s="112"/>
      <c r="AJ16" s="112"/>
      <c r="AK16" s="112"/>
      <c r="AL16" s="112"/>
      <c r="AM16" s="112"/>
      <c r="AN16" s="112"/>
    </row>
    <row r="17" spans="1:40" ht="15.75" customHeight="1" x14ac:dyDescent="0.3">
      <c r="A17" s="106">
        <v>7</v>
      </c>
      <c r="B17" s="107" t="s">
        <v>336</v>
      </c>
      <c r="C17" s="141"/>
      <c r="D17" s="141"/>
      <c r="E17" s="141"/>
      <c r="F17" s="141"/>
      <c r="G17" s="141"/>
      <c r="H17" s="136"/>
      <c r="I17" s="141"/>
      <c r="J17" s="136"/>
      <c r="K17" s="141"/>
      <c r="L17" s="136"/>
      <c r="M17" s="141"/>
      <c r="N17" s="136"/>
      <c r="O17" s="141"/>
      <c r="P17" s="136"/>
      <c r="Q17" s="141"/>
      <c r="R17" s="141"/>
      <c r="S17" s="142"/>
      <c r="T17" s="142"/>
      <c r="U17" s="142"/>
      <c r="V17" s="141"/>
      <c r="W17" s="141"/>
      <c r="X17" s="136"/>
      <c r="Y17" s="144"/>
      <c r="Z17" s="145"/>
      <c r="AA17" s="138"/>
      <c r="AB17" s="138"/>
      <c r="AC17" s="138"/>
      <c r="AD17" s="138"/>
      <c r="AE17" s="138"/>
      <c r="AF17" s="138"/>
      <c r="AG17" s="138"/>
      <c r="AH17" s="138"/>
      <c r="AI17" s="138"/>
      <c r="AJ17" s="138"/>
      <c r="AK17" s="138"/>
      <c r="AL17" s="138"/>
      <c r="AM17" s="138"/>
      <c r="AN17" s="138"/>
    </row>
    <row r="18" spans="1:40" ht="15.75" customHeight="1" x14ac:dyDescent="0.3">
      <c r="A18" s="93" t="s">
        <v>64</v>
      </c>
      <c r="B18" s="78" t="s">
        <v>205</v>
      </c>
      <c r="C18" s="78" t="s">
        <v>206</v>
      </c>
      <c r="D18" s="78" t="s">
        <v>207</v>
      </c>
      <c r="E18" s="78" t="s">
        <v>208</v>
      </c>
      <c r="F18" s="78" t="s">
        <v>209</v>
      </c>
      <c r="G18" s="78" t="s">
        <v>210</v>
      </c>
      <c r="H18" s="251" t="s">
        <v>7</v>
      </c>
      <c r="I18" s="252"/>
      <c r="J18" s="251" t="s">
        <v>11</v>
      </c>
      <c r="K18" s="252"/>
      <c r="L18" s="251" t="s">
        <v>9</v>
      </c>
      <c r="M18" s="252"/>
      <c r="N18" s="251" t="s">
        <v>15</v>
      </c>
      <c r="O18" s="252"/>
      <c r="P18" s="256" t="s">
        <v>236</v>
      </c>
      <c r="Q18" s="255" t="s">
        <v>263</v>
      </c>
      <c r="R18" s="255" t="s">
        <v>220</v>
      </c>
      <c r="S18" s="255" t="s">
        <v>237</v>
      </c>
      <c r="T18" s="256" t="s">
        <v>7</v>
      </c>
      <c r="U18" s="256" t="s">
        <v>9</v>
      </c>
      <c r="V18" s="256" t="s">
        <v>11</v>
      </c>
      <c r="W18" s="256" t="s">
        <v>214</v>
      </c>
      <c r="X18" s="253" t="s">
        <v>224</v>
      </c>
      <c r="Y18" s="249"/>
      <c r="Z18" s="112"/>
      <c r="AA18" s="112"/>
      <c r="AB18" s="112"/>
      <c r="AC18" s="112"/>
      <c r="AD18" s="112"/>
      <c r="AE18" s="112"/>
      <c r="AF18" s="112"/>
      <c r="AG18" s="112"/>
      <c r="AH18" s="112"/>
      <c r="AI18" s="112"/>
      <c r="AJ18" s="112"/>
      <c r="AK18" s="112"/>
      <c r="AL18" s="112"/>
      <c r="AM18" s="112"/>
      <c r="AN18" s="112"/>
    </row>
    <row r="19" spans="1:40" ht="15.75" customHeight="1" x14ac:dyDescent="0.3">
      <c r="A19" s="113"/>
      <c r="B19" s="114"/>
      <c r="C19" s="114"/>
      <c r="D19" s="114"/>
      <c r="E19" s="114"/>
      <c r="F19" s="114"/>
      <c r="G19" s="114"/>
      <c r="H19" s="80" t="s">
        <v>225</v>
      </c>
      <c r="I19" s="80" t="s">
        <v>226</v>
      </c>
      <c r="J19" s="80" t="s">
        <v>225</v>
      </c>
      <c r="K19" s="80" t="s">
        <v>226</v>
      </c>
      <c r="L19" s="80" t="s">
        <v>225</v>
      </c>
      <c r="M19" s="80" t="s">
        <v>226</v>
      </c>
      <c r="N19" s="80" t="s">
        <v>225</v>
      </c>
      <c r="O19" s="80" t="s">
        <v>226</v>
      </c>
      <c r="P19" s="252"/>
      <c r="Q19" s="252"/>
      <c r="R19" s="252"/>
      <c r="S19" s="252"/>
      <c r="T19" s="252"/>
      <c r="U19" s="252"/>
      <c r="V19" s="252"/>
      <c r="W19" s="252"/>
      <c r="X19" s="254"/>
      <c r="Y19" s="250"/>
      <c r="Z19" s="112"/>
      <c r="AA19" s="112"/>
      <c r="AB19" s="112"/>
      <c r="AC19" s="112"/>
      <c r="AD19" s="112"/>
      <c r="AE19" s="112"/>
      <c r="AF19" s="112"/>
      <c r="AG19" s="112"/>
      <c r="AH19" s="112"/>
      <c r="AI19" s="112"/>
      <c r="AJ19" s="112"/>
      <c r="AK19" s="112"/>
      <c r="AL19" s="112"/>
      <c r="AM19" s="112"/>
      <c r="AN19" s="112"/>
    </row>
    <row r="20" spans="1:40" ht="15.75" customHeight="1" x14ac:dyDescent="0.3">
      <c r="A20" s="81">
        <v>10</v>
      </c>
      <c r="B20" s="82" t="s">
        <v>227</v>
      </c>
      <c r="C20" s="83" t="s">
        <v>264</v>
      </c>
      <c r="D20" s="109" t="s">
        <v>265</v>
      </c>
      <c r="E20" s="109" t="s">
        <v>266</v>
      </c>
      <c r="F20" s="84" t="s">
        <v>104</v>
      </c>
      <c r="G20" s="84" t="s">
        <v>342</v>
      </c>
      <c r="H20" s="73">
        <v>125</v>
      </c>
      <c r="I20" s="97">
        <v>96</v>
      </c>
      <c r="J20" s="135">
        <v>25</v>
      </c>
      <c r="K20" s="98">
        <v>13</v>
      </c>
      <c r="L20" s="86">
        <v>1</v>
      </c>
      <c r="M20" s="99">
        <v>0.98</v>
      </c>
      <c r="N20" s="86">
        <v>1</v>
      </c>
      <c r="O20" s="100">
        <v>0.7</v>
      </c>
      <c r="P20" s="87">
        <f t="shared" ref="P20:P40" si="24">I20/H20</f>
        <v>0.76800000000000002</v>
      </c>
      <c r="Q20" s="87">
        <f t="shared" ref="Q20:Q40" si="25">(M20/100)*100</f>
        <v>0.98</v>
      </c>
      <c r="R20" s="87">
        <f t="shared" ref="R20:R40" si="26">O20/N20</f>
        <v>0.7</v>
      </c>
      <c r="S20" s="87">
        <f t="shared" ref="S20:S40" si="27">K20/J20</f>
        <v>0.52</v>
      </c>
      <c r="T20" s="88">
        <f t="shared" ref="T20:T31" si="28">P20*0.45</f>
        <v>0.34560000000000002</v>
      </c>
      <c r="U20" s="88">
        <f t="shared" ref="U20:U31" si="29">Q20*0.35</f>
        <v>0.34299999999999997</v>
      </c>
      <c r="V20" s="88">
        <f t="shared" ref="V20:V40" si="30">S20*0.1</f>
        <v>5.2000000000000005E-2</v>
      </c>
      <c r="W20" s="88">
        <f t="shared" ref="W20:W40" si="31">R20*0.1</f>
        <v>6.9999999999999993E-2</v>
      </c>
      <c r="X20" s="89">
        <f t="shared" ref="X20:X40" si="32">SUM(T20:W20)</f>
        <v>0.81059999999999999</v>
      </c>
      <c r="Y20" s="118"/>
      <c r="Z20" s="112"/>
      <c r="AA20" s="112"/>
      <c r="AB20" s="112"/>
      <c r="AC20" s="112"/>
      <c r="AD20" s="112"/>
      <c r="AE20" s="112"/>
      <c r="AF20" s="112"/>
      <c r="AG20" s="112"/>
      <c r="AH20" s="112"/>
      <c r="AI20" s="112"/>
      <c r="AJ20" s="112"/>
      <c r="AK20" s="112"/>
      <c r="AL20" s="112"/>
      <c r="AM20" s="112"/>
      <c r="AN20" s="112"/>
    </row>
    <row r="21" spans="1:40" ht="15.75" customHeight="1" x14ac:dyDescent="0.3">
      <c r="A21" s="81">
        <v>11</v>
      </c>
      <c r="B21" s="82" t="s">
        <v>227</v>
      </c>
      <c r="C21" s="83" t="s">
        <v>118</v>
      </c>
      <c r="D21" s="109" t="s">
        <v>267</v>
      </c>
      <c r="E21" s="109" t="s">
        <v>266</v>
      </c>
      <c r="F21" s="84" t="s">
        <v>89</v>
      </c>
      <c r="G21" s="84" t="s">
        <v>342</v>
      </c>
      <c r="H21" s="97">
        <v>150</v>
      </c>
      <c r="I21" s="97">
        <v>98</v>
      </c>
      <c r="J21" s="135">
        <v>25</v>
      </c>
      <c r="K21" s="98">
        <v>24</v>
      </c>
      <c r="L21" s="86">
        <v>1</v>
      </c>
      <c r="M21" s="99">
        <v>0.85</v>
      </c>
      <c r="N21" s="86">
        <v>1</v>
      </c>
      <c r="O21" s="100">
        <v>0.7</v>
      </c>
      <c r="P21" s="87">
        <f t="shared" si="24"/>
        <v>0.65333333333333332</v>
      </c>
      <c r="Q21" s="87">
        <f t="shared" si="25"/>
        <v>0.85000000000000009</v>
      </c>
      <c r="R21" s="87">
        <f t="shared" si="26"/>
        <v>0.7</v>
      </c>
      <c r="S21" s="87">
        <f t="shared" si="27"/>
        <v>0.96</v>
      </c>
      <c r="T21" s="88">
        <f t="shared" si="28"/>
        <v>0.29399999999999998</v>
      </c>
      <c r="U21" s="88">
        <f t="shared" si="29"/>
        <v>0.29749999999999999</v>
      </c>
      <c r="V21" s="88">
        <f t="shared" si="30"/>
        <v>9.6000000000000002E-2</v>
      </c>
      <c r="W21" s="88">
        <f t="shared" si="31"/>
        <v>6.9999999999999993E-2</v>
      </c>
      <c r="X21" s="89">
        <f t="shared" si="32"/>
        <v>0.75749999999999984</v>
      </c>
      <c r="Y21" s="167"/>
      <c r="Z21" s="112"/>
      <c r="AA21" s="112"/>
      <c r="AB21" s="112"/>
      <c r="AC21" s="112"/>
      <c r="AD21" s="112"/>
      <c r="AE21" s="112"/>
      <c r="AF21" s="112"/>
      <c r="AG21" s="112"/>
      <c r="AH21" s="112"/>
      <c r="AI21" s="112"/>
      <c r="AJ21" s="112"/>
      <c r="AK21" s="112"/>
      <c r="AL21" s="112"/>
      <c r="AM21" s="112"/>
      <c r="AN21" s="112"/>
    </row>
    <row r="22" spans="1:40" ht="15.75" customHeight="1" x14ac:dyDescent="0.3">
      <c r="A22" s="81">
        <v>12</v>
      </c>
      <c r="B22" s="82" t="s">
        <v>227</v>
      </c>
      <c r="C22" s="83" t="s">
        <v>270</v>
      </c>
      <c r="D22" s="109" t="s">
        <v>271</v>
      </c>
      <c r="E22" s="109" t="s">
        <v>266</v>
      </c>
      <c r="F22" s="84" t="s">
        <v>89</v>
      </c>
      <c r="G22" s="84" t="s">
        <v>342</v>
      </c>
      <c r="H22" s="97">
        <v>150</v>
      </c>
      <c r="I22" s="97">
        <v>150</v>
      </c>
      <c r="J22" s="135">
        <v>25</v>
      </c>
      <c r="K22" s="98">
        <v>25</v>
      </c>
      <c r="L22" s="86">
        <v>1</v>
      </c>
      <c r="M22" s="99">
        <v>0.95</v>
      </c>
      <c r="N22" s="86">
        <v>1</v>
      </c>
      <c r="O22" s="100">
        <v>0.7</v>
      </c>
      <c r="P22" s="87">
        <f t="shared" si="24"/>
        <v>1</v>
      </c>
      <c r="Q22" s="87">
        <f t="shared" si="25"/>
        <v>0.95</v>
      </c>
      <c r="R22" s="87">
        <f t="shared" si="26"/>
        <v>0.7</v>
      </c>
      <c r="S22" s="87">
        <f t="shared" si="27"/>
        <v>1</v>
      </c>
      <c r="T22" s="88">
        <f t="shared" si="28"/>
        <v>0.45</v>
      </c>
      <c r="U22" s="88">
        <f t="shared" si="29"/>
        <v>0.33249999999999996</v>
      </c>
      <c r="V22" s="88">
        <f t="shared" si="30"/>
        <v>0.1</v>
      </c>
      <c r="W22" s="88">
        <f t="shared" si="31"/>
        <v>6.9999999999999993E-2</v>
      </c>
      <c r="X22" s="89">
        <f t="shared" si="32"/>
        <v>0.9524999999999999</v>
      </c>
      <c r="Y22" s="167"/>
      <c r="Z22" s="112"/>
      <c r="AA22" s="112"/>
      <c r="AB22" s="112"/>
      <c r="AC22" s="112"/>
      <c r="AD22" s="112"/>
      <c r="AE22" s="112"/>
      <c r="AF22" s="112"/>
      <c r="AG22" s="112"/>
      <c r="AH22" s="112"/>
      <c r="AI22" s="112"/>
      <c r="AJ22" s="112"/>
      <c r="AK22" s="112"/>
      <c r="AL22" s="112"/>
      <c r="AM22" s="112"/>
      <c r="AN22" s="112"/>
    </row>
    <row r="23" spans="1:40" ht="15.75" customHeight="1" x14ac:dyDescent="0.3">
      <c r="A23" s="81">
        <v>13</v>
      </c>
      <c r="B23" s="82" t="s">
        <v>293</v>
      </c>
      <c r="C23" s="83" t="s">
        <v>296</v>
      </c>
      <c r="D23" s="21" t="s">
        <v>297</v>
      </c>
      <c r="E23" s="109" t="s">
        <v>266</v>
      </c>
      <c r="F23" s="82" t="s">
        <v>136</v>
      </c>
      <c r="G23" s="84" t="s">
        <v>342</v>
      </c>
      <c r="H23" s="97">
        <v>65</v>
      </c>
      <c r="I23" s="97">
        <v>11.7</v>
      </c>
      <c r="J23" s="135">
        <v>25</v>
      </c>
      <c r="K23" s="98">
        <v>8</v>
      </c>
      <c r="L23" s="116">
        <v>1</v>
      </c>
      <c r="M23" s="99">
        <v>0.5</v>
      </c>
      <c r="N23" s="86">
        <v>1</v>
      </c>
      <c r="O23" s="100">
        <v>0.7</v>
      </c>
      <c r="P23" s="87">
        <f t="shared" si="24"/>
        <v>0.18</v>
      </c>
      <c r="Q23" s="87">
        <f t="shared" si="25"/>
        <v>0.5</v>
      </c>
      <c r="R23" s="87">
        <f t="shared" si="26"/>
        <v>0.7</v>
      </c>
      <c r="S23" s="87">
        <f t="shared" si="27"/>
        <v>0.32</v>
      </c>
      <c r="T23" s="88">
        <f t="shared" si="28"/>
        <v>8.1000000000000003E-2</v>
      </c>
      <c r="U23" s="88">
        <f t="shared" si="29"/>
        <v>0.17499999999999999</v>
      </c>
      <c r="V23" s="88">
        <f t="shared" si="30"/>
        <v>3.2000000000000001E-2</v>
      </c>
      <c r="W23" s="88">
        <f t="shared" si="31"/>
        <v>6.9999999999999993E-2</v>
      </c>
      <c r="X23" s="89">
        <f t="shared" si="32"/>
        <v>0.35800000000000004</v>
      </c>
      <c r="Y23" s="167"/>
      <c r="Z23" s="112"/>
      <c r="AA23" s="112"/>
      <c r="AB23" s="112"/>
      <c r="AC23" s="112"/>
      <c r="AD23" s="112"/>
      <c r="AE23" s="112"/>
      <c r="AF23" s="112"/>
      <c r="AG23" s="112"/>
      <c r="AH23" s="112"/>
      <c r="AI23" s="112"/>
      <c r="AJ23" s="112"/>
      <c r="AK23" s="112"/>
      <c r="AL23" s="112"/>
      <c r="AM23" s="112"/>
      <c r="AN23" s="112"/>
    </row>
    <row r="24" spans="1:40" ht="15.75" customHeight="1" x14ac:dyDescent="0.3">
      <c r="A24" s="81">
        <v>14</v>
      </c>
      <c r="B24" s="82" t="s">
        <v>276</v>
      </c>
      <c r="C24" s="83" t="s">
        <v>298</v>
      </c>
      <c r="D24" s="109" t="s">
        <v>299</v>
      </c>
      <c r="E24" s="109" t="s">
        <v>266</v>
      </c>
      <c r="F24" s="84" t="s">
        <v>89</v>
      </c>
      <c r="G24" s="84" t="s">
        <v>342</v>
      </c>
      <c r="H24" s="97">
        <v>150</v>
      </c>
      <c r="I24" s="97">
        <v>111</v>
      </c>
      <c r="J24" s="135">
        <v>25</v>
      </c>
      <c r="K24" s="98">
        <v>24</v>
      </c>
      <c r="L24" s="86">
        <v>1</v>
      </c>
      <c r="M24" s="99">
        <v>0.9</v>
      </c>
      <c r="N24" s="100">
        <v>1</v>
      </c>
      <c r="O24" s="100">
        <v>0.7</v>
      </c>
      <c r="P24" s="87">
        <f t="shared" si="24"/>
        <v>0.74</v>
      </c>
      <c r="Q24" s="87">
        <f t="shared" si="25"/>
        <v>0.90000000000000013</v>
      </c>
      <c r="R24" s="87">
        <f t="shared" si="26"/>
        <v>0.7</v>
      </c>
      <c r="S24" s="87">
        <f t="shared" si="27"/>
        <v>0.96</v>
      </c>
      <c r="T24" s="88">
        <f t="shared" si="28"/>
        <v>0.33300000000000002</v>
      </c>
      <c r="U24" s="88">
        <f t="shared" si="29"/>
        <v>0.315</v>
      </c>
      <c r="V24" s="88">
        <f t="shared" si="30"/>
        <v>9.6000000000000002E-2</v>
      </c>
      <c r="W24" s="88">
        <f t="shared" si="31"/>
        <v>6.9999999999999993E-2</v>
      </c>
      <c r="X24" s="89">
        <f t="shared" si="32"/>
        <v>0.81399999999999995</v>
      </c>
      <c r="Y24" s="167"/>
      <c r="Z24" s="112"/>
      <c r="AA24" s="112"/>
      <c r="AB24" s="112"/>
      <c r="AC24" s="112"/>
      <c r="AD24" s="112"/>
      <c r="AE24" s="112"/>
      <c r="AF24" s="112"/>
      <c r="AG24" s="112"/>
      <c r="AH24" s="112"/>
      <c r="AI24" s="112"/>
      <c r="AJ24" s="112"/>
      <c r="AK24" s="112"/>
      <c r="AL24" s="112"/>
      <c r="AM24" s="112"/>
      <c r="AN24" s="112"/>
    </row>
    <row r="25" spans="1:40" ht="15.75" customHeight="1" x14ac:dyDescent="0.3">
      <c r="A25" s="81">
        <v>15</v>
      </c>
      <c r="B25" s="82" t="s">
        <v>293</v>
      </c>
      <c r="C25" s="83" t="s">
        <v>300</v>
      </c>
      <c r="D25" s="109" t="s">
        <v>350</v>
      </c>
      <c r="E25" s="109" t="s">
        <v>266</v>
      </c>
      <c r="F25" s="84" t="s">
        <v>89</v>
      </c>
      <c r="G25" s="84" t="s">
        <v>342</v>
      </c>
      <c r="H25" s="97">
        <v>150</v>
      </c>
      <c r="I25" s="97">
        <v>102</v>
      </c>
      <c r="J25" s="135">
        <v>25</v>
      </c>
      <c r="K25" s="98">
        <v>23</v>
      </c>
      <c r="L25" s="86">
        <v>1</v>
      </c>
      <c r="M25" s="99">
        <v>0.85</v>
      </c>
      <c r="N25" s="100">
        <v>1</v>
      </c>
      <c r="O25" s="86">
        <v>0.7</v>
      </c>
      <c r="P25" s="87">
        <f t="shared" si="24"/>
        <v>0.68</v>
      </c>
      <c r="Q25" s="87">
        <f t="shared" si="25"/>
        <v>0.85000000000000009</v>
      </c>
      <c r="R25" s="87">
        <f t="shared" si="26"/>
        <v>0.7</v>
      </c>
      <c r="S25" s="87">
        <f t="shared" si="27"/>
        <v>0.92</v>
      </c>
      <c r="T25" s="88">
        <f t="shared" si="28"/>
        <v>0.30600000000000005</v>
      </c>
      <c r="U25" s="88">
        <f t="shared" si="29"/>
        <v>0.29749999999999999</v>
      </c>
      <c r="V25" s="88">
        <f t="shared" si="30"/>
        <v>9.2000000000000012E-2</v>
      </c>
      <c r="W25" s="88">
        <f t="shared" si="31"/>
        <v>6.9999999999999993E-2</v>
      </c>
      <c r="X25" s="89">
        <f t="shared" si="32"/>
        <v>0.76549999999999996</v>
      </c>
      <c r="Y25" s="167"/>
      <c r="Z25" s="112"/>
      <c r="AA25" s="112"/>
      <c r="AB25" s="112"/>
      <c r="AC25" s="112"/>
      <c r="AD25" s="112"/>
      <c r="AE25" s="112"/>
      <c r="AF25" s="112"/>
      <c r="AG25" s="112"/>
      <c r="AH25" s="112"/>
      <c r="AI25" s="112"/>
      <c r="AJ25" s="112"/>
      <c r="AK25" s="112"/>
      <c r="AL25" s="112"/>
      <c r="AM25" s="112"/>
      <c r="AN25" s="112"/>
    </row>
    <row r="26" spans="1:40" ht="15.75" customHeight="1" x14ac:dyDescent="0.3">
      <c r="A26" s="81">
        <v>16</v>
      </c>
      <c r="B26" s="82" t="s">
        <v>293</v>
      </c>
      <c r="C26" s="83" t="s">
        <v>302</v>
      </c>
      <c r="D26" s="109" t="s">
        <v>303</v>
      </c>
      <c r="E26" s="109" t="s">
        <v>266</v>
      </c>
      <c r="F26" s="84" t="s">
        <v>104</v>
      </c>
      <c r="G26" s="84" t="s">
        <v>342</v>
      </c>
      <c r="H26" s="73">
        <v>125</v>
      </c>
      <c r="I26" s="97">
        <v>118</v>
      </c>
      <c r="J26" s="135">
        <v>25</v>
      </c>
      <c r="K26" s="98">
        <v>25</v>
      </c>
      <c r="L26" s="86">
        <v>1</v>
      </c>
      <c r="M26" s="99">
        <v>0.97</v>
      </c>
      <c r="N26" s="86">
        <v>1</v>
      </c>
      <c r="O26" s="100">
        <v>0.7</v>
      </c>
      <c r="P26" s="87">
        <f t="shared" si="24"/>
        <v>0.94399999999999995</v>
      </c>
      <c r="Q26" s="87">
        <f t="shared" si="25"/>
        <v>0.97</v>
      </c>
      <c r="R26" s="87">
        <f t="shared" si="26"/>
        <v>0.7</v>
      </c>
      <c r="S26" s="87">
        <f t="shared" si="27"/>
        <v>1</v>
      </c>
      <c r="T26" s="88">
        <f t="shared" si="28"/>
        <v>0.42480000000000001</v>
      </c>
      <c r="U26" s="88">
        <f t="shared" si="29"/>
        <v>0.33949999999999997</v>
      </c>
      <c r="V26" s="88">
        <f t="shared" si="30"/>
        <v>0.1</v>
      </c>
      <c r="W26" s="88">
        <f t="shared" si="31"/>
        <v>6.9999999999999993E-2</v>
      </c>
      <c r="X26" s="89">
        <f t="shared" si="32"/>
        <v>0.93429999999999991</v>
      </c>
      <c r="Y26" s="167"/>
      <c r="Z26" s="112"/>
      <c r="AA26" s="112"/>
      <c r="AB26" s="112"/>
      <c r="AC26" s="112"/>
      <c r="AD26" s="112"/>
      <c r="AE26" s="112"/>
      <c r="AF26" s="112"/>
      <c r="AG26" s="112"/>
      <c r="AH26" s="112"/>
      <c r="AI26" s="112"/>
      <c r="AJ26" s="112"/>
      <c r="AK26" s="112"/>
      <c r="AL26" s="112"/>
      <c r="AM26" s="112"/>
      <c r="AN26" s="112"/>
    </row>
    <row r="27" spans="1:40" ht="15.75" customHeight="1" x14ac:dyDescent="0.3">
      <c r="A27" s="81">
        <v>17</v>
      </c>
      <c r="B27" s="82" t="s">
        <v>293</v>
      </c>
      <c r="C27" s="83" t="s">
        <v>304</v>
      </c>
      <c r="D27" s="109" t="s">
        <v>305</v>
      </c>
      <c r="E27" s="109" t="s">
        <v>266</v>
      </c>
      <c r="F27" s="84" t="s">
        <v>89</v>
      </c>
      <c r="G27" s="84" t="s">
        <v>342</v>
      </c>
      <c r="H27" s="97">
        <v>150</v>
      </c>
      <c r="I27" s="97">
        <v>109</v>
      </c>
      <c r="J27" s="135">
        <v>25</v>
      </c>
      <c r="K27" s="98">
        <v>23</v>
      </c>
      <c r="L27" s="86">
        <v>1</v>
      </c>
      <c r="M27" s="99">
        <v>0.88</v>
      </c>
      <c r="N27" s="86">
        <v>1</v>
      </c>
      <c r="O27" s="100">
        <v>0.7</v>
      </c>
      <c r="P27" s="87">
        <f t="shared" si="24"/>
        <v>0.72666666666666668</v>
      </c>
      <c r="Q27" s="87">
        <f t="shared" si="25"/>
        <v>0.88</v>
      </c>
      <c r="R27" s="87">
        <f t="shared" si="26"/>
        <v>0.7</v>
      </c>
      <c r="S27" s="87">
        <f t="shared" si="27"/>
        <v>0.92</v>
      </c>
      <c r="T27" s="88">
        <f t="shared" si="28"/>
        <v>0.32700000000000001</v>
      </c>
      <c r="U27" s="88">
        <f t="shared" si="29"/>
        <v>0.308</v>
      </c>
      <c r="V27" s="88">
        <f t="shared" si="30"/>
        <v>9.2000000000000012E-2</v>
      </c>
      <c r="W27" s="88">
        <f t="shared" si="31"/>
        <v>6.9999999999999993E-2</v>
      </c>
      <c r="X27" s="89">
        <f t="shared" si="32"/>
        <v>0.79699999999999993</v>
      </c>
      <c r="Y27" s="167"/>
      <c r="Z27" s="112"/>
      <c r="AA27" s="112"/>
      <c r="AB27" s="112"/>
      <c r="AC27" s="112"/>
      <c r="AD27" s="112"/>
      <c r="AE27" s="112"/>
      <c r="AF27" s="112"/>
      <c r="AG27" s="112"/>
      <c r="AH27" s="112"/>
      <c r="AI27" s="112"/>
      <c r="AJ27" s="112"/>
      <c r="AK27" s="112"/>
      <c r="AL27" s="112"/>
      <c r="AM27" s="112"/>
      <c r="AN27" s="112"/>
    </row>
    <row r="28" spans="1:40" ht="15.75" customHeight="1" x14ac:dyDescent="0.3">
      <c r="A28" s="81">
        <v>18</v>
      </c>
      <c r="B28" s="82" t="s">
        <v>293</v>
      </c>
      <c r="C28" s="83" t="s">
        <v>306</v>
      </c>
      <c r="D28" s="109" t="s">
        <v>307</v>
      </c>
      <c r="E28" s="109" t="s">
        <v>266</v>
      </c>
      <c r="F28" s="84" t="s">
        <v>89</v>
      </c>
      <c r="G28" s="84" t="s">
        <v>342</v>
      </c>
      <c r="H28" s="97">
        <v>150</v>
      </c>
      <c r="I28" s="97">
        <v>105</v>
      </c>
      <c r="J28" s="135">
        <v>25</v>
      </c>
      <c r="K28" s="98">
        <v>25</v>
      </c>
      <c r="L28" s="86">
        <v>1</v>
      </c>
      <c r="M28" s="99">
        <v>0.92</v>
      </c>
      <c r="N28" s="86">
        <v>1</v>
      </c>
      <c r="O28" s="100">
        <v>0.7</v>
      </c>
      <c r="P28" s="87">
        <f t="shared" si="24"/>
        <v>0.7</v>
      </c>
      <c r="Q28" s="87">
        <f t="shared" si="25"/>
        <v>0.91999999999999993</v>
      </c>
      <c r="R28" s="87">
        <f t="shared" si="26"/>
        <v>0.7</v>
      </c>
      <c r="S28" s="87">
        <f t="shared" si="27"/>
        <v>1</v>
      </c>
      <c r="T28" s="88">
        <f t="shared" si="28"/>
        <v>0.315</v>
      </c>
      <c r="U28" s="88">
        <f t="shared" si="29"/>
        <v>0.32199999999999995</v>
      </c>
      <c r="V28" s="88">
        <f t="shared" si="30"/>
        <v>0.1</v>
      </c>
      <c r="W28" s="88">
        <f t="shared" si="31"/>
        <v>6.9999999999999993E-2</v>
      </c>
      <c r="X28" s="89">
        <f t="shared" si="32"/>
        <v>0.80699999999999994</v>
      </c>
      <c r="Y28" s="167"/>
      <c r="Z28" s="112"/>
      <c r="AA28" s="112"/>
      <c r="AB28" s="112"/>
      <c r="AC28" s="112"/>
      <c r="AD28" s="112"/>
      <c r="AE28" s="112"/>
      <c r="AF28" s="112"/>
      <c r="AG28" s="112"/>
      <c r="AH28" s="112"/>
      <c r="AI28" s="112"/>
      <c r="AJ28" s="112"/>
      <c r="AK28" s="112"/>
      <c r="AL28" s="112"/>
      <c r="AM28" s="112"/>
      <c r="AN28" s="112"/>
    </row>
    <row r="29" spans="1:40" ht="15.75" customHeight="1" x14ac:dyDescent="0.3">
      <c r="A29" s="81">
        <v>19</v>
      </c>
      <c r="B29" s="82" t="s">
        <v>293</v>
      </c>
      <c r="C29" s="120" t="s">
        <v>308</v>
      </c>
      <c r="D29" s="109" t="s">
        <v>309</v>
      </c>
      <c r="E29" s="109" t="s">
        <v>266</v>
      </c>
      <c r="F29" s="84" t="s">
        <v>104</v>
      </c>
      <c r="G29" s="84" t="s">
        <v>342</v>
      </c>
      <c r="H29" s="73">
        <v>125</v>
      </c>
      <c r="I29" s="97">
        <v>122</v>
      </c>
      <c r="J29" s="135">
        <v>25</v>
      </c>
      <c r="K29" s="98">
        <v>25</v>
      </c>
      <c r="L29" s="86">
        <v>1</v>
      </c>
      <c r="M29" s="99">
        <v>1</v>
      </c>
      <c r="N29" s="86">
        <v>1</v>
      </c>
      <c r="O29" s="100">
        <v>0.7</v>
      </c>
      <c r="P29" s="87">
        <f t="shared" si="24"/>
        <v>0.97599999999999998</v>
      </c>
      <c r="Q29" s="87">
        <f t="shared" si="25"/>
        <v>1</v>
      </c>
      <c r="R29" s="87">
        <f t="shared" si="26"/>
        <v>0.7</v>
      </c>
      <c r="S29" s="87">
        <f t="shared" si="27"/>
        <v>1</v>
      </c>
      <c r="T29" s="88">
        <f t="shared" si="28"/>
        <v>0.43919999999999998</v>
      </c>
      <c r="U29" s="88">
        <f t="shared" si="29"/>
        <v>0.35</v>
      </c>
      <c r="V29" s="88">
        <f t="shared" si="30"/>
        <v>0.1</v>
      </c>
      <c r="W29" s="88">
        <f t="shared" si="31"/>
        <v>6.9999999999999993E-2</v>
      </c>
      <c r="X29" s="89">
        <f t="shared" si="32"/>
        <v>0.95919999999999983</v>
      </c>
      <c r="Y29" s="167"/>
      <c r="Z29" s="112"/>
      <c r="AA29" s="112"/>
      <c r="AB29" s="112"/>
      <c r="AC29" s="112"/>
      <c r="AD29" s="112"/>
      <c r="AE29" s="112"/>
      <c r="AF29" s="112"/>
      <c r="AG29" s="112"/>
      <c r="AH29" s="112"/>
      <c r="AI29" s="112"/>
      <c r="AJ29" s="112"/>
      <c r="AK29" s="112"/>
      <c r="AL29" s="112"/>
      <c r="AM29" s="112"/>
      <c r="AN29" s="112"/>
    </row>
    <row r="30" spans="1:40" ht="15.75" customHeight="1" x14ac:dyDescent="0.3">
      <c r="A30" s="81">
        <v>20</v>
      </c>
      <c r="B30" s="82" t="s">
        <v>231</v>
      </c>
      <c r="C30" s="120" t="s">
        <v>123</v>
      </c>
      <c r="D30" s="109" t="s">
        <v>310</v>
      </c>
      <c r="E30" s="109" t="s">
        <v>266</v>
      </c>
      <c r="F30" s="84" t="s">
        <v>89</v>
      </c>
      <c r="G30" s="84" t="s">
        <v>342</v>
      </c>
      <c r="H30" s="21">
        <v>150</v>
      </c>
      <c r="I30" s="97">
        <v>100</v>
      </c>
      <c r="J30" s="135">
        <v>25</v>
      </c>
      <c r="K30" s="98">
        <v>25</v>
      </c>
      <c r="L30" s="86">
        <v>1</v>
      </c>
      <c r="M30" s="99">
        <v>0.9</v>
      </c>
      <c r="N30" s="100">
        <v>1</v>
      </c>
      <c r="O30" s="99">
        <v>0.7</v>
      </c>
      <c r="P30" s="87">
        <f t="shared" si="24"/>
        <v>0.66666666666666663</v>
      </c>
      <c r="Q30" s="87">
        <f t="shared" si="25"/>
        <v>0.90000000000000013</v>
      </c>
      <c r="R30" s="87">
        <f t="shared" si="26"/>
        <v>0.7</v>
      </c>
      <c r="S30" s="87">
        <f t="shared" si="27"/>
        <v>1</v>
      </c>
      <c r="T30" s="88">
        <f t="shared" si="28"/>
        <v>0.3</v>
      </c>
      <c r="U30" s="88">
        <f t="shared" si="29"/>
        <v>0.315</v>
      </c>
      <c r="V30" s="88">
        <f t="shared" si="30"/>
        <v>0.1</v>
      </c>
      <c r="W30" s="88">
        <f t="shared" si="31"/>
        <v>6.9999999999999993E-2</v>
      </c>
      <c r="X30" s="89">
        <f t="shared" si="32"/>
        <v>0.78499999999999992</v>
      </c>
      <c r="Y30" s="167"/>
      <c r="Z30" s="112"/>
      <c r="AA30" s="112"/>
      <c r="AB30" s="112"/>
      <c r="AC30" s="112"/>
      <c r="AD30" s="112"/>
      <c r="AE30" s="112"/>
      <c r="AF30" s="112"/>
      <c r="AG30" s="112"/>
      <c r="AH30" s="112"/>
      <c r="AI30" s="112"/>
      <c r="AJ30" s="112"/>
      <c r="AK30" s="112"/>
      <c r="AL30" s="112"/>
      <c r="AM30" s="112"/>
      <c r="AN30" s="112"/>
    </row>
    <row r="31" spans="1:40" ht="15.75" customHeight="1" x14ac:dyDescent="0.3">
      <c r="A31" s="81">
        <v>21</v>
      </c>
      <c r="B31" s="82" t="s">
        <v>227</v>
      </c>
      <c r="C31" s="83" t="s">
        <v>311</v>
      </c>
      <c r="D31" s="7" t="s">
        <v>312</v>
      </c>
      <c r="E31" s="109" t="s">
        <v>266</v>
      </c>
      <c r="F31" s="84" t="s">
        <v>89</v>
      </c>
      <c r="G31" s="84" t="s">
        <v>342</v>
      </c>
      <c r="H31" s="73">
        <v>150</v>
      </c>
      <c r="I31" s="73">
        <v>101</v>
      </c>
      <c r="J31" s="135">
        <v>25</v>
      </c>
      <c r="K31" s="98">
        <v>24.5</v>
      </c>
      <c r="L31" s="99">
        <v>1</v>
      </c>
      <c r="M31" s="99">
        <v>0.96</v>
      </c>
      <c r="N31" s="100">
        <v>1</v>
      </c>
      <c r="O31" s="86">
        <v>0.7</v>
      </c>
      <c r="P31" s="87">
        <f t="shared" si="24"/>
        <v>0.67333333333333334</v>
      </c>
      <c r="Q31" s="87">
        <f t="shared" si="25"/>
        <v>0.96</v>
      </c>
      <c r="R31" s="87">
        <f t="shared" si="26"/>
        <v>0.7</v>
      </c>
      <c r="S31" s="87">
        <f t="shared" si="27"/>
        <v>0.98</v>
      </c>
      <c r="T31" s="88">
        <f t="shared" si="28"/>
        <v>0.30299999999999999</v>
      </c>
      <c r="U31" s="88">
        <f t="shared" si="29"/>
        <v>0.33599999999999997</v>
      </c>
      <c r="V31" s="88">
        <f t="shared" si="30"/>
        <v>9.8000000000000004E-2</v>
      </c>
      <c r="W31" s="88">
        <f t="shared" si="31"/>
        <v>6.9999999999999993E-2</v>
      </c>
      <c r="X31" s="89">
        <f t="shared" si="32"/>
        <v>0.80699999999999994</v>
      </c>
      <c r="Y31" s="167"/>
      <c r="Z31" s="112"/>
      <c r="AA31" s="112"/>
      <c r="AB31" s="112"/>
      <c r="AC31" s="112"/>
      <c r="AD31" s="112"/>
      <c r="AE31" s="112"/>
      <c r="AF31" s="112"/>
      <c r="AG31" s="112"/>
      <c r="AH31" s="112"/>
      <c r="AI31" s="112"/>
      <c r="AJ31" s="112"/>
      <c r="AK31" s="112"/>
      <c r="AL31" s="112"/>
      <c r="AM31" s="112"/>
      <c r="AN31" s="112"/>
    </row>
    <row r="32" spans="1:40" ht="15.75" customHeight="1" x14ac:dyDescent="0.3">
      <c r="A32" s="81">
        <v>22</v>
      </c>
      <c r="B32" s="103" t="s">
        <v>227</v>
      </c>
      <c r="C32" s="120" t="s">
        <v>331</v>
      </c>
      <c r="D32" s="109" t="s">
        <v>332</v>
      </c>
      <c r="E32" s="109" t="s">
        <v>266</v>
      </c>
      <c r="F32" s="103" t="s">
        <v>104</v>
      </c>
      <c r="G32" s="84" t="s">
        <v>342</v>
      </c>
      <c r="H32" s="91">
        <v>125</v>
      </c>
      <c r="I32" s="91">
        <v>120</v>
      </c>
      <c r="J32" s="139">
        <v>25</v>
      </c>
      <c r="K32" s="104">
        <v>25</v>
      </c>
      <c r="L32" s="100">
        <v>1</v>
      </c>
      <c r="M32" s="100">
        <v>0.98</v>
      </c>
      <c r="N32" s="116">
        <v>1</v>
      </c>
      <c r="O32" s="100">
        <v>0.7</v>
      </c>
      <c r="P32" s="101">
        <f t="shared" si="24"/>
        <v>0.96</v>
      </c>
      <c r="Q32" s="101">
        <f t="shared" si="25"/>
        <v>0.98</v>
      </c>
      <c r="R32" s="101">
        <f t="shared" si="26"/>
        <v>0.7</v>
      </c>
      <c r="S32" s="101">
        <f t="shared" si="27"/>
        <v>1</v>
      </c>
      <c r="T32" s="89">
        <f t="shared" ref="T32:U32" si="33">P32*0.4</f>
        <v>0.38400000000000001</v>
      </c>
      <c r="U32" s="89">
        <f t="shared" si="33"/>
        <v>0.39200000000000002</v>
      </c>
      <c r="V32" s="89">
        <f t="shared" si="30"/>
        <v>0.1</v>
      </c>
      <c r="W32" s="89">
        <f t="shared" si="31"/>
        <v>6.9999999999999993E-2</v>
      </c>
      <c r="X32" s="89">
        <f t="shared" si="32"/>
        <v>0.94599999999999995</v>
      </c>
      <c r="Y32" s="167"/>
    </row>
    <row r="33" spans="1:40" ht="15.75" customHeight="1" x14ac:dyDescent="0.3">
      <c r="A33" s="81">
        <v>23</v>
      </c>
      <c r="B33" s="103" t="s">
        <v>231</v>
      </c>
      <c r="C33" s="120" t="s">
        <v>328</v>
      </c>
      <c r="D33" s="103" t="s">
        <v>329</v>
      </c>
      <c r="E33" s="103" t="s">
        <v>330</v>
      </c>
      <c r="F33" s="103" t="s">
        <v>260</v>
      </c>
      <c r="G33" s="84" t="s">
        <v>342</v>
      </c>
      <c r="H33" s="91">
        <v>150</v>
      </c>
      <c r="I33" s="21">
        <v>140</v>
      </c>
      <c r="J33" s="139">
        <v>25</v>
      </c>
      <c r="K33" s="104">
        <v>25</v>
      </c>
      <c r="L33" s="100">
        <v>1</v>
      </c>
      <c r="M33" s="100">
        <v>0.98</v>
      </c>
      <c r="N33" s="116">
        <v>1</v>
      </c>
      <c r="O33" s="100">
        <v>0.7</v>
      </c>
      <c r="P33" s="101">
        <f t="shared" si="24"/>
        <v>0.93333333333333335</v>
      </c>
      <c r="Q33" s="101">
        <f t="shared" si="25"/>
        <v>0.98</v>
      </c>
      <c r="R33" s="101">
        <f t="shared" si="26"/>
        <v>0.7</v>
      </c>
      <c r="S33" s="101">
        <f t="shared" si="27"/>
        <v>1</v>
      </c>
      <c r="T33" s="89">
        <f t="shared" ref="T33:U33" si="34">P33*0.4</f>
        <v>0.37333333333333335</v>
      </c>
      <c r="U33" s="89">
        <f t="shared" si="34"/>
        <v>0.39200000000000002</v>
      </c>
      <c r="V33" s="89">
        <f t="shared" si="30"/>
        <v>0.1</v>
      </c>
      <c r="W33" s="89">
        <f t="shared" si="31"/>
        <v>6.9999999999999993E-2</v>
      </c>
      <c r="X33" s="89">
        <f t="shared" si="32"/>
        <v>0.93533333333333335</v>
      </c>
      <c r="Y33" s="168"/>
    </row>
    <row r="34" spans="1:40" ht="15.75" customHeight="1" x14ac:dyDescent="0.3">
      <c r="A34" s="81">
        <v>24</v>
      </c>
      <c r="B34" s="82" t="s">
        <v>293</v>
      </c>
      <c r="C34" s="83" t="s">
        <v>315</v>
      </c>
      <c r="D34" s="109" t="s">
        <v>316</v>
      </c>
      <c r="E34" s="109" t="s">
        <v>266</v>
      </c>
      <c r="F34" s="84" t="s">
        <v>89</v>
      </c>
      <c r="G34" s="84" t="s">
        <v>342</v>
      </c>
      <c r="H34" s="97">
        <v>150</v>
      </c>
      <c r="I34" s="97">
        <v>150</v>
      </c>
      <c r="J34" s="135">
        <v>25</v>
      </c>
      <c r="K34" s="98">
        <v>25</v>
      </c>
      <c r="L34" s="86">
        <v>1</v>
      </c>
      <c r="M34" s="99">
        <v>0.94</v>
      </c>
      <c r="N34" s="116">
        <v>1</v>
      </c>
      <c r="O34" s="100">
        <v>0.7</v>
      </c>
      <c r="P34" s="101">
        <f t="shared" si="24"/>
        <v>1</v>
      </c>
      <c r="Q34" s="101">
        <f t="shared" si="25"/>
        <v>0.93999999999999984</v>
      </c>
      <c r="R34" s="101">
        <f t="shared" si="26"/>
        <v>0.7</v>
      </c>
      <c r="S34" s="101">
        <f t="shared" si="27"/>
        <v>1</v>
      </c>
      <c r="T34" s="88">
        <f t="shared" ref="T34:U34" si="35">P34*0.4</f>
        <v>0.4</v>
      </c>
      <c r="U34" s="88">
        <f t="shared" si="35"/>
        <v>0.37599999999999995</v>
      </c>
      <c r="V34" s="88">
        <f t="shared" si="30"/>
        <v>0.1</v>
      </c>
      <c r="W34" s="88">
        <f t="shared" si="31"/>
        <v>6.9999999999999993E-2</v>
      </c>
      <c r="X34" s="89">
        <f t="shared" si="32"/>
        <v>0.94599999999999995</v>
      </c>
      <c r="Y34" s="167"/>
      <c r="Z34" s="112"/>
      <c r="AA34" s="112"/>
      <c r="AB34" s="112"/>
      <c r="AC34" s="112"/>
      <c r="AD34" s="112"/>
      <c r="AE34" s="112"/>
      <c r="AF34" s="112"/>
      <c r="AG34" s="112"/>
      <c r="AH34" s="112"/>
      <c r="AI34" s="112"/>
      <c r="AJ34" s="112"/>
      <c r="AK34" s="112"/>
      <c r="AL34" s="112"/>
      <c r="AM34" s="112"/>
      <c r="AN34" s="112"/>
    </row>
    <row r="35" spans="1:40" ht="15.75" customHeight="1" x14ac:dyDescent="0.3">
      <c r="A35" s="81">
        <v>25</v>
      </c>
      <c r="B35" s="82" t="s">
        <v>293</v>
      </c>
      <c r="C35" s="83" t="s">
        <v>127</v>
      </c>
      <c r="D35" s="109" t="s">
        <v>317</v>
      </c>
      <c r="E35" s="109" t="s">
        <v>266</v>
      </c>
      <c r="F35" s="84" t="s">
        <v>126</v>
      </c>
      <c r="G35" s="84" t="s">
        <v>342</v>
      </c>
      <c r="H35" s="73">
        <v>145</v>
      </c>
      <c r="I35" s="73">
        <v>145</v>
      </c>
      <c r="J35" s="135">
        <v>25</v>
      </c>
      <c r="K35" s="135">
        <v>24</v>
      </c>
      <c r="L35" s="86">
        <v>1</v>
      </c>
      <c r="M35" s="86">
        <v>0.77</v>
      </c>
      <c r="N35" s="116">
        <v>1</v>
      </c>
      <c r="O35" s="100">
        <v>0.7</v>
      </c>
      <c r="P35" s="101">
        <f t="shared" si="24"/>
        <v>1</v>
      </c>
      <c r="Q35" s="101">
        <f t="shared" si="25"/>
        <v>0.77</v>
      </c>
      <c r="R35" s="101">
        <f t="shared" si="26"/>
        <v>0.7</v>
      </c>
      <c r="S35" s="101">
        <f t="shared" si="27"/>
        <v>0.96</v>
      </c>
      <c r="T35" s="88">
        <f t="shared" ref="T35:U35" si="36">P35*0.4</f>
        <v>0.4</v>
      </c>
      <c r="U35" s="88">
        <f t="shared" si="36"/>
        <v>0.30800000000000005</v>
      </c>
      <c r="V35" s="88">
        <f t="shared" si="30"/>
        <v>9.6000000000000002E-2</v>
      </c>
      <c r="W35" s="88">
        <f t="shared" si="31"/>
        <v>6.9999999999999993E-2</v>
      </c>
      <c r="X35" s="89">
        <f t="shared" si="32"/>
        <v>0.874</v>
      </c>
      <c r="Y35" s="167"/>
      <c r="Z35" s="112"/>
      <c r="AA35" s="112"/>
      <c r="AB35" s="112"/>
      <c r="AC35" s="112"/>
      <c r="AD35" s="112"/>
      <c r="AE35" s="112"/>
      <c r="AF35" s="112"/>
      <c r="AG35" s="112"/>
      <c r="AH35" s="112"/>
      <c r="AI35" s="112"/>
      <c r="AJ35" s="112"/>
      <c r="AK35" s="112"/>
      <c r="AL35" s="112"/>
      <c r="AM35" s="112"/>
      <c r="AN35" s="112"/>
    </row>
    <row r="36" spans="1:40" ht="15.75" customHeight="1" x14ac:dyDescent="0.3">
      <c r="A36" s="81">
        <v>26</v>
      </c>
      <c r="B36" s="82" t="s">
        <v>227</v>
      </c>
      <c r="C36" s="83" t="s">
        <v>125</v>
      </c>
      <c r="D36" s="7" t="s">
        <v>318</v>
      </c>
      <c r="E36" s="109" t="s">
        <v>266</v>
      </c>
      <c r="F36" s="84" t="s">
        <v>126</v>
      </c>
      <c r="G36" s="84" t="s">
        <v>342</v>
      </c>
      <c r="H36" s="97">
        <v>145</v>
      </c>
      <c r="I36" s="73">
        <v>145</v>
      </c>
      <c r="J36" s="135">
        <v>25</v>
      </c>
      <c r="K36" s="98">
        <v>24</v>
      </c>
      <c r="L36" s="86">
        <v>1</v>
      </c>
      <c r="M36" s="99">
        <v>0.93</v>
      </c>
      <c r="N36" s="86">
        <v>1</v>
      </c>
      <c r="O36" s="100">
        <v>0.7</v>
      </c>
      <c r="P36" s="101">
        <f t="shared" si="24"/>
        <v>1</v>
      </c>
      <c r="Q36" s="101">
        <f t="shared" si="25"/>
        <v>0.93</v>
      </c>
      <c r="R36" s="101">
        <f t="shared" si="26"/>
        <v>0.7</v>
      </c>
      <c r="S36" s="101">
        <f t="shared" si="27"/>
        <v>0.96</v>
      </c>
      <c r="T36" s="88">
        <f t="shared" ref="T36:U36" si="37">P36*0.4</f>
        <v>0.4</v>
      </c>
      <c r="U36" s="88">
        <f t="shared" si="37"/>
        <v>0.37200000000000005</v>
      </c>
      <c r="V36" s="88">
        <f t="shared" si="30"/>
        <v>9.6000000000000002E-2</v>
      </c>
      <c r="W36" s="88">
        <f t="shared" si="31"/>
        <v>6.9999999999999993E-2</v>
      </c>
      <c r="X36" s="89">
        <f t="shared" si="32"/>
        <v>0.93799999999999994</v>
      </c>
      <c r="Y36" s="167"/>
      <c r="Z36" s="112"/>
      <c r="AA36" s="112"/>
      <c r="AB36" s="112"/>
      <c r="AC36" s="112"/>
      <c r="AD36" s="112"/>
      <c r="AE36" s="112"/>
      <c r="AF36" s="112"/>
      <c r="AG36" s="112"/>
      <c r="AH36" s="112"/>
      <c r="AI36" s="112"/>
      <c r="AJ36" s="112"/>
      <c r="AK36" s="112"/>
      <c r="AL36" s="112"/>
      <c r="AM36" s="112"/>
      <c r="AN36" s="112"/>
    </row>
    <row r="37" spans="1:40" ht="15.75" customHeight="1" x14ac:dyDescent="0.3">
      <c r="A37" s="81">
        <v>27</v>
      </c>
      <c r="B37" s="82" t="s">
        <v>293</v>
      </c>
      <c r="C37" s="83" t="s">
        <v>113</v>
      </c>
      <c r="D37" s="7" t="s">
        <v>319</v>
      </c>
      <c r="E37" s="109" t="s">
        <v>266</v>
      </c>
      <c r="F37" s="84" t="s">
        <v>89</v>
      </c>
      <c r="G37" s="84" t="s">
        <v>342</v>
      </c>
      <c r="H37" s="97">
        <v>150</v>
      </c>
      <c r="I37" s="73">
        <v>102</v>
      </c>
      <c r="J37" s="135">
        <v>25</v>
      </c>
      <c r="K37" s="98">
        <v>23</v>
      </c>
      <c r="L37" s="86">
        <v>1</v>
      </c>
      <c r="M37" s="99">
        <v>0.9</v>
      </c>
      <c r="N37" s="86">
        <v>1</v>
      </c>
      <c r="O37" s="86">
        <v>0.7</v>
      </c>
      <c r="P37" s="101">
        <f t="shared" si="24"/>
        <v>0.68</v>
      </c>
      <c r="Q37" s="101">
        <f t="shared" si="25"/>
        <v>0.90000000000000013</v>
      </c>
      <c r="R37" s="101">
        <f t="shared" si="26"/>
        <v>0.7</v>
      </c>
      <c r="S37" s="101">
        <f t="shared" si="27"/>
        <v>0.92</v>
      </c>
      <c r="T37" s="88">
        <f t="shared" ref="T37:U37" si="38">P37*0.4</f>
        <v>0.27200000000000002</v>
      </c>
      <c r="U37" s="88">
        <f t="shared" si="38"/>
        <v>0.3600000000000001</v>
      </c>
      <c r="V37" s="88">
        <f t="shared" si="30"/>
        <v>9.2000000000000012E-2</v>
      </c>
      <c r="W37" s="88">
        <f t="shared" si="31"/>
        <v>6.9999999999999993E-2</v>
      </c>
      <c r="X37" s="89">
        <f t="shared" si="32"/>
        <v>0.79400000000000004</v>
      </c>
      <c r="Y37" s="167"/>
      <c r="Z37" s="112"/>
      <c r="AA37" s="112"/>
      <c r="AB37" s="112"/>
      <c r="AC37" s="112"/>
      <c r="AD37" s="112"/>
      <c r="AE37" s="112"/>
      <c r="AF37" s="112"/>
      <c r="AG37" s="112"/>
      <c r="AH37" s="112"/>
      <c r="AI37" s="112"/>
      <c r="AJ37" s="112"/>
      <c r="AK37" s="112"/>
      <c r="AL37" s="112"/>
      <c r="AM37" s="112"/>
      <c r="AN37" s="112"/>
    </row>
    <row r="38" spans="1:40" ht="15.75" customHeight="1" x14ac:dyDescent="0.3">
      <c r="A38" s="81">
        <v>28</v>
      </c>
      <c r="B38" s="82" t="s">
        <v>227</v>
      </c>
      <c r="C38" s="83" t="s">
        <v>320</v>
      </c>
      <c r="D38" s="7" t="s">
        <v>321</v>
      </c>
      <c r="E38" s="84" t="s">
        <v>266</v>
      </c>
      <c r="F38" s="84" t="s">
        <v>89</v>
      </c>
      <c r="G38" s="84" t="s">
        <v>342</v>
      </c>
      <c r="H38" s="97">
        <v>150</v>
      </c>
      <c r="I38" s="73">
        <v>133</v>
      </c>
      <c r="J38" s="135">
        <v>25</v>
      </c>
      <c r="K38" s="98">
        <v>24</v>
      </c>
      <c r="L38" s="86">
        <v>1</v>
      </c>
      <c r="M38" s="99">
        <v>0.94</v>
      </c>
      <c r="N38" s="86">
        <v>1</v>
      </c>
      <c r="O38" s="86">
        <v>0.7</v>
      </c>
      <c r="P38" s="101">
        <f t="shared" si="24"/>
        <v>0.88666666666666671</v>
      </c>
      <c r="Q38" s="101">
        <f t="shared" si="25"/>
        <v>0.93999999999999984</v>
      </c>
      <c r="R38" s="101">
        <f t="shared" si="26"/>
        <v>0.7</v>
      </c>
      <c r="S38" s="101">
        <f t="shared" si="27"/>
        <v>0.96</v>
      </c>
      <c r="T38" s="88">
        <f t="shared" ref="T38:U38" si="39">P38*0.4</f>
        <v>0.35466666666666669</v>
      </c>
      <c r="U38" s="88">
        <f t="shared" si="39"/>
        <v>0.37599999999999995</v>
      </c>
      <c r="V38" s="88">
        <f t="shared" si="30"/>
        <v>9.6000000000000002E-2</v>
      </c>
      <c r="W38" s="88">
        <f t="shared" si="31"/>
        <v>6.9999999999999993E-2</v>
      </c>
      <c r="X38" s="89">
        <f t="shared" si="32"/>
        <v>0.8966666666666665</v>
      </c>
      <c r="Y38" s="167"/>
      <c r="Z38" s="112"/>
      <c r="AA38" s="112"/>
      <c r="AB38" s="112"/>
      <c r="AC38" s="112"/>
      <c r="AD38" s="112"/>
      <c r="AE38" s="112"/>
      <c r="AF38" s="112"/>
      <c r="AG38" s="112"/>
      <c r="AH38" s="112"/>
      <c r="AI38" s="112"/>
      <c r="AJ38" s="112"/>
      <c r="AK38" s="112"/>
      <c r="AL38" s="112"/>
      <c r="AM38" s="112"/>
      <c r="AN38" s="112"/>
    </row>
    <row r="39" spans="1:40" ht="15.75" customHeight="1" x14ac:dyDescent="0.3">
      <c r="A39" s="81">
        <v>29</v>
      </c>
      <c r="B39" s="103" t="s">
        <v>227</v>
      </c>
      <c r="C39" s="120" t="s">
        <v>115</v>
      </c>
      <c r="D39" s="7" t="s">
        <v>322</v>
      </c>
      <c r="E39" s="84" t="s">
        <v>266</v>
      </c>
      <c r="F39" s="109" t="s">
        <v>89</v>
      </c>
      <c r="G39" s="84" t="s">
        <v>342</v>
      </c>
      <c r="H39" s="91">
        <v>150</v>
      </c>
      <c r="I39" s="73">
        <v>150</v>
      </c>
      <c r="J39" s="139">
        <v>25</v>
      </c>
      <c r="K39" s="104">
        <v>24.5</v>
      </c>
      <c r="L39" s="86">
        <v>1</v>
      </c>
      <c r="M39" s="140">
        <v>0.95</v>
      </c>
      <c r="N39" s="86">
        <v>1</v>
      </c>
      <c r="O39" s="86">
        <v>0.7</v>
      </c>
      <c r="P39" s="101">
        <f t="shared" si="24"/>
        <v>1</v>
      </c>
      <c r="Q39" s="101">
        <f t="shared" si="25"/>
        <v>0.95</v>
      </c>
      <c r="R39" s="101">
        <f t="shared" si="26"/>
        <v>0.7</v>
      </c>
      <c r="S39" s="101">
        <f t="shared" si="27"/>
        <v>0.98</v>
      </c>
      <c r="T39" s="88">
        <f t="shared" ref="T39:U39" si="40">P39*0.4</f>
        <v>0.4</v>
      </c>
      <c r="U39" s="88">
        <f t="shared" si="40"/>
        <v>0.38</v>
      </c>
      <c r="V39" s="88">
        <f t="shared" si="30"/>
        <v>9.8000000000000004E-2</v>
      </c>
      <c r="W39" s="88">
        <f t="shared" si="31"/>
        <v>6.9999999999999993E-2</v>
      </c>
      <c r="X39" s="89">
        <f t="shared" si="32"/>
        <v>0.94799999999999995</v>
      </c>
      <c r="Y39" s="167"/>
      <c r="Z39" s="112"/>
      <c r="AA39" s="112"/>
      <c r="AB39" s="112"/>
      <c r="AC39" s="112"/>
      <c r="AD39" s="112"/>
      <c r="AE39" s="112"/>
      <c r="AF39" s="112"/>
      <c r="AG39" s="112"/>
      <c r="AH39" s="112"/>
      <c r="AI39" s="112"/>
      <c r="AJ39" s="112"/>
      <c r="AK39" s="112"/>
      <c r="AL39" s="112"/>
      <c r="AM39" s="112"/>
      <c r="AN39" s="112"/>
    </row>
    <row r="40" spans="1:40" ht="15.75" customHeight="1" x14ac:dyDescent="0.3">
      <c r="A40" s="81">
        <v>30</v>
      </c>
      <c r="B40" s="103" t="s">
        <v>227</v>
      </c>
      <c r="C40" s="120" t="s">
        <v>323</v>
      </c>
      <c r="D40" s="103" t="s">
        <v>324</v>
      </c>
      <c r="E40" s="84" t="s">
        <v>266</v>
      </c>
      <c r="F40" s="109" t="s">
        <v>89</v>
      </c>
      <c r="G40" s="84" t="s">
        <v>342</v>
      </c>
      <c r="H40" s="91">
        <v>150</v>
      </c>
      <c r="I40" s="91">
        <v>90</v>
      </c>
      <c r="J40" s="139">
        <v>25</v>
      </c>
      <c r="K40" s="104">
        <v>25</v>
      </c>
      <c r="L40" s="100">
        <v>1</v>
      </c>
      <c r="M40" s="100">
        <v>0.8</v>
      </c>
      <c r="N40" s="100">
        <v>1</v>
      </c>
      <c r="O40" s="100">
        <v>0.7</v>
      </c>
      <c r="P40" s="101">
        <f t="shared" si="24"/>
        <v>0.6</v>
      </c>
      <c r="Q40" s="101">
        <f t="shared" si="25"/>
        <v>0.8</v>
      </c>
      <c r="R40" s="101">
        <f t="shared" si="26"/>
        <v>0.7</v>
      </c>
      <c r="S40" s="101">
        <f t="shared" si="27"/>
        <v>1</v>
      </c>
      <c r="T40" s="88">
        <f t="shared" ref="T40:U40" si="41">P40*0.4</f>
        <v>0.24</v>
      </c>
      <c r="U40" s="88">
        <f t="shared" si="41"/>
        <v>0.32000000000000006</v>
      </c>
      <c r="V40" s="88">
        <f t="shared" si="30"/>
        <v>0.1</v>
      </c>
      <c r="W40" s="88">
        <f t="shared" si="31"/>
        <v>6.9999999999999993E-2</v>
      </c>
      <c r="X40" s="89">
        <f t="shared" si="32"/>
        <v>0.73</v>
      </c>
      <c r="Y40" s="167"/>
      <c r="Z40" s="112"/>
      <c r="AA40" s="112"/>
      <c r="AB40" s="112"/>
      <c r="AC40" s="112"/>
      <c r="AD40" s="112"/>
      <c r="AE40" s="112"/>
      <c r="AF40" s="112"/>
      <c r="AG40" s="112"/>
      <c r="AH40" s="112"/>
      <c r="AI40" s="112"/>
      <c r="AJ40" s="112"/>
      <c r="AK40" s="112"/>
      <c r="AL40" s="112"/>
      <c r="AM40" s="112"/>
      <c r="AN40" s="112"/>
    </row>
    <row r="41" spans="1:40" ht="15.75" customHeight="1" x14ac:dyDescent="0.25">
      <c r="AC41" s="108"/>
    </row>
    <row r="42" spans="1:40" ht="15.75" customHeight="1" x14ac:dyDescent="0.3">
      <c r="A42" s="149" t="s">
        <v>64</v>
      </c>
      <c r="B42" s="150" t="s">
        <v>205</v>
      </c>
      <c r="C42" s="150" t="s">
        <v>206</v>
      </c>
      <c r="D42" s="78" t="s">
        <v>207</v>
      </c>
      <c r="E42" s="150" t="s">
        <v>208</v>
      </c>
      <c r="F42" s="150" t="s">
        <v>209</v>
      </c>
      <c r="G42" s="150" t="s">
        <v>210</v>
      </c>
      <c r="H42" s="251" t="s">
        <v>7</v>
      </c>
      <c r="I42" s="252"/>
      <c r="J42" s="251" t="s">
        <v>11</v>
      </c>
      <c r="K42" s="252"/>
      <c r="L42" s="251" t="s">
        <v>9</v>
      </c>
      <c r="M42" s="252"/>
      <c r="N42" s="251" t="s">
        <v>214</v>
      </c>
      <c r="O42" s="252"/>
      <c r="P42" s="251" t="s">
        <v>337</v>
      </c>
      <c r="Q42" s="252"/>
      <c r="R42" s="256" t="s">
        <v>236</v>
      </c>
      <c r="S42" s="256" t="s">
        <v>219</v>
      </c>
      <c r="T42" s="256" t="s">
        <v>220</v>
      </c>
      <c r="U42" s="256" t="s">
        <v>237</v>
      </c>
      <c r="V42" s="256" t="s">
        <v>338</v>
      </c>
      <c r="W42" s="256" t="s">
        <v>7</v>
      </c>
      <c r="X42" s="256" t="s">
        <v>9</v>
      </c>
      <c r="Y42" s="256" t="s">
        <v>11</v>
      </c>
      <c r="Z42" s="256" t="s">
        <v>214</v>
      </c>
      <c r="AA42" s="256" t="s">
        <v>337</v>
      </c>
      <c r="AB42" s="253" t="s">
        <v>224</v>
      </c>
      <c r="AC42" s="249"/>
      <c r="AD42" s="112"/>
      <c r="AE42" s="112"/>
      <c r="AF42" s="112"/>
      <c r="AG42" s="112"/>
      <c r="AH42" s="112"/>
      <c r="AI42" s="112"/>
      <c r="AJ42" s="112"/>
      <c r="AK42" s="112"/>
      <c r="AL42" s="112"/>
      <c r="AM42" s="112"/>
      <c r="AN42" s="112"/>
    </row>
    <row r="43" spans="1:40" ht="15.75" customHeight="1" x14ac:dyDescent="0.3">
      <c r="A43" s="151"/>
      <c r="B43" s="152"/>
      <c r="C43" s="152"/>
      <c r="D43" s="152"/>
      <c r="E43" s="152"/>
      <c r="F43" s="152"/>
      <c r="G43" s="152"/>
      <c r="H43" s="80" t="s">
        <v>225</v>
      </c>
      <c r="I43" s="80" t="s">
        <v>226</v>
      </c>
      <c r="J43" s="80" t="s">
        <v>225</v>
      </c>
      <c r="K43" s="80" t="s">
        <v>226</v>
      </c>
      <c r="L43" s="80" t="s">
        <v>225</v>
      </c>
      <c r="M43" s="80" t="s">
        <v>226</v>
      </c>
      <c r="N43" s="80" t="s">
        <v>225</v>
      </c>
      <c r="O43" s="80" t="s">
        <v>226</v>
      </c>
      <c r="P43" s="80" t="s">
        <v>225</v>
      </c>
      <c r="Q43" s="80" t="s">
        <v>226</v>
      </c>
      <c r="R43" s="252"/>
      <c r="S43" s="252"/>
      <c r="T43" s="252"/>
      <c r="U43" s="252"/>
      <c r="V43" s="252"/>
      <c r="W43" s="252"/>
      <c r="X43" s="252"/>
      <c r="Y43" s="252"/>
      <c r="Z43" s="252"/>
      <c r="AA43" s="252"/>
      <c r="AB43" s="254"/>
      <c r="AC43" s="250"/>
      <c r="AD43" s="112"/>
      <c r="AE43" s="112"/>
      <c r="AF43" s="112"/>
      <c r="AG43" s="112"/>
      <c r="AH43" s="112"/>
      <c r="AI43" s="112"/>
      <c r="AJ43" s="112"/>
      <c r="AK43" s="112"/>
      <c r="AL43" s="112"/>
      <c r="AM43" s="112"/>
      <c r="AN43" s="112"/>
    </row>
    <row r="44" spans="1:40" ht="15.75" customHeight="1" x14ac:dyDescent="0.3">
      <c r="A44" s="153">
        <v>31</v>
      </c>
      <c r="B44" s="154" t="s">
        <v>227</v>
      </c>
      <c r="C44" s="155" t="s">
        <v>103</v>
      </c>
      <c r="D44" s="156" t="s">
        <v>240</v>
      </c>
      <c r="E44" s="156" t="s">
        <v>241</v>
      </c>
      <c r="F44" s="156" t="s">
        <v>104</v>
      </c>
      <c r="G44" s="84" t="s">
        <v>342</v>
      </c>
      <c r="H44" s="156">
        <v>125</v>
      </c>
      <c r="I44" s="156">
        <v>95</v>
      </c>
      <c r="J44" s="135">
        <v>25</v>
      </c>
      <c r="K44" s="135">
        <v>24</v>
      </c>
      <c r="L44" s="116">
        <v>1</v>
      </c>
      <c r="M44" s="116">
        <v>0.9</v>
      </c>
      <c r="N44" s="116">
        <v>1</v>
      </c>
      <c r="O44" s="100">
        <v>0.7</v>
      </c>
      <c r="P44" s="116">
        <v>1</v>
      </c>
      <c r="Q44" s="116">
        <v>0.5</v>
      </c>
      <c r="R44" s="157">
        <f t="shared" ref="R44:R59" si="42">I44/H44</f>
        <v>0.76</v>
      </c>
      <c r="S44" s="157">
        <f t="shared" ref="S44:S59" si="43">(M44/100)*100</f>
        <v>0.90000000000000013</v>
      </c>
      <c r="T44" s="157">
        <f t="shared" ref="T44:T59" si="44">O44/N44</f>
        <v>0.7</v>
      </c>
      <c r="U44" s="157">
        <f t="shared" ref="U44:U59" si="45">K44/J44</f>
        <v>0.96</v>
      </c>
      <c r="V44" s="157">
        <f t="shared" ref="V44:V59" si="46">Q44/P44</f>
        <v>0.5</v>
      </c>
      <c r="W44" s="158">
        <f t="shared" ref="W44:W59" si="47">R44*0.45</f>
        <v>0.34200000000000003</v>
      </c>
      <c r="X44" s="158">
        <f t="shared" ref="X44:X59" si="48">S44*0.3</f>
        <v>0.27</v>
      </c>
      <c r="Y44" s="158">
        <f t="shared" ref="Y44:Y59" si="49">U44*0.1</f>
        <v>9.6000000000000002E-2</v>
      </c>
      <c r="Z44" s="158">
        <f t="shared" ref="Z44:Z59" si="50">T44*0.1</f>
        <v>6.9999999999999993E-2</v>
      </c>
      <c r="AA44" s="158">
        <f t="shared" ref="AA44:AA59" si="51">U44*0.05</f>
        <v>4.8000000000000001E-2</v>
      </c>
      <c r="AB44" s="159">
        <f t="shared" ref="AB44:AB59" si="52">SUM(W44:AA44)</f>
        <v>0.82600000000000007</v>
      </c>
      <c r="AC44" s="160"/>
      <c r="AD44" s="112"/>
      <c r="AE44" s="112"/>
      <c r="AF44" s="112"/>
      <c r="AG44" s="112"/>
      <c r="AH44" s="112"/>
      <c r="AI44" s="112"/>
      <c r="AJ44" s="112"/>
      <c r="AK44" s="112"/>
      <c r="AL44" s="112"/>
      <c r="AM44" s="112"/>
      <c r="AN44" s="112"/>
    </row>
    <row r="45" spans="1:40" ht="15.75" customHeight="1" x14ac:dyDescent="0.3">
      <c r="A45" s="161">
        <v>32</v>
      </c>
      <c r="B45" s="156" t="s">
        <v>227</v>
      </c>
      <c r="C45" s="155" t="s">
        <v>339</v>
      </c>
      <c r="D45" s="156" t="s">
        <v>243</v>
      </c>
      <c r="E45" s="156" t="s">
        <v>241</v>
      </c>
      <c r="F45" s="156" t="s">
        <v>260</v>
      </c>
      <c r="G45" s="84" t="s">
        <v>342</v>
      </c>
      <c r="H45" s="156">
        <v>140</v>
      </c>
      <c r="I45" s="156">
        <v>140</v>
      </c>
      <c r="J45" s="135">
        <v>25</v>
      </c>
      <c r="K45" s="135">
        <v>23</v>
      </c>
      <c r="L45" s="116">
        <v>1</v>
      </c>
      <c r="M45" s="116">
        <v>0.98</v>
      </c>
      <c r="N45" s="116">
        <v>1</v>
      </c>
      <c r="O45" s="100">
        <v>0.7</v>
      </c>
      <c r="P45" s="116">
        <v>1</v>
      </c>
      <c r="Q45" s="116">
        <v>0.5</v>
      </c>
      <c r="R45" s="157">
        <f t="shared" si="42"/>
        <v>1</v>
      </c>
      <c r="S45" s="157">
        <f t="shared" si="43"/>
        <v>0.98</v>
      </c>
      <c r="T45" s="157">
        <f t="shared" si="44"/>
        <v>0.7</v>
      </c>
      <c r="U45" s="157">
        <f t="shared" si="45"/>
        <v>0.92</v>
      </c>
      <c r="V45" s="157">
        <f t="shared" si="46"/>
        <v>0.5</v>
      </c>
      <c r="W45" s="158">
        <f t="shared" si="47"/>
        <v>0.45</v>
      </c>
      <c r="X45" s="158">
        <f t="shared" si="48"/>
        <v>0.29399999999999998</v>
      </c>
      <c r="Y45" s="158">
        <f t="shared" si="49"/>
        <v>9.2000000000000012E-2</v>
      </c>
      <c r="Z45" s="158">
        <f t="shared" si="50"/>
        <v>6.9999999999999993E-2</v>
      </c>
      <c r="AA45" s="158">
        <f t="shared" si="51"/>
        <v>4.6000000000000006E-2</v>
      </c>
      <c r="AB45" s="159">
        <f t="shared" si="52"/>
        <v>0.95199999999999996</v>
      </c>
      <c r="AC45" s="160"/>
      <c r="AD45" s="112"/>
      <c r="AE45" s="112"/>
      <c r="AF45" s="112"/>
      <c r="AG45" s="112"/>
      <c r="AH45" s="112"/>
      <c r="AI45" s="112"/>
      <c r="AJ45" s="112"/>
      <c r="AK45" s="112"/>
      <c r="AL45" s="112"/>
      <c r="AM45" s="112"/>
      <c r="AN45" s="112"/>
    </row>
    <row r="46" spans="1:40" ht="15.75" customHeight="1" x14ac:dyDescent="0.3">
      <c r="A46" s="153">
        <v>33</v>
      </c>
      <c r="B46" s="154" t="s">
        <v>244</v>
      </c>
      <c r="C46" s="155" t="s">
        <v>109</v>
      </c>
      <c r="D46" s="7" t="s">
        <v>245</v>
      </c>
      <c r="E46" s="156" t="s">
        <v>241</v>
      </c>
      <c r="F46" s="156" t="s">
        <v>89</v>
      </c>
      <c r="G46" s="84" t="s">
        <v>342</v>
      </c>
      <c r="H46" s="156">
        <v>150</v>
      </c>
      <c r="I46" s="156">
        <v>92</v>
      </c>
      <c r="J46" s="135">
        <v>25</v>
      </c>
      <c r="K46" s="135">
        <v>23.5</v>
      </c>
      <c r="L46" s="116">
        <v>1</v>
      </c>
      <c r="M46" s="162">
        <v>0.85</v>
      </c>
      <c r="N46" s="116">
        <v>1</v>
      </c>
      <c r="O46" s="100">
        <v>0.7</v>
      </c>
      <c r="P46" s="116">
        <v>1</v>
      </c>
      <c r="Q46" s="116">
        <v>0.5</v>
      </c>
      <c r="R46" s="157">
        <f t="shared" si="42"/>
        <v>0.61333333333333329</v>
      </c>
      <c r="S46" s="157">
        <f t="shared" si="43"/>
        <v>0.85000000000000009</v>
      </c>
      <c r="T46" s="157">
        <f t="shared" si="44"/>
        <v>0.7</v>
      </c>
      <c r="U46" s="157">
        <f t="shared" si="45"/>
        <v>0.94</v>
      </c>
      <c r="V46" s="157">
        <f t="shared" si="46"/>
        <v>0.5</v>
      </c>
      <c r="W46" s="158">
        <f t="shared" si="47"/>
        <v>0.27599999999999997</v>
      </c>
      <c r="X46" s="158">
        <f t="shared" si="48"/>
        <v>0.255</v>
      </c>
      <c r="Y46" s="158">
        <f t="shared" si="49"/>
        <v>9.4E-2</v>
      </c>
      <c r="Z46" s="158">
        <f t="shared" si="50"/>
        <v>6.9999999999999993E-2</v>
      </c>
      <c r="AA46" s="158">
        <f t="shared" si="51"/>
        <v>4.7E-2</v>
      </c>
      <c r="AB46" s="159">
        <f t="shared" si="52"/>
        <v>0.74199999999999988</v>
      </c>
      <c r="AC46" s="160"/>
      <c r="AD46" s="112"/>
      <c r="AE46" s="112"/>
      <c r="AF46" s="112"/>
      <c r="AG46" s="112"/>
      <c r="AH46" s="112"/>
      <c r="AI46" s="112"/>
      <c r="AJ46" s="112"/>
      <c r="AK46" s="112"/>
      <c r="AL46" s="112"/>
      <c r="AM46" s="112"/>
      <c r="AN46" s="112"/>
    </row>
    <row r="47" spans="1:40" ht="15.75" customHeight="1" x14ac:dyDescent="0.3">
      <c r="A47" s="161">
        <v>34</v>
      </c>
      <c r="B47" s="154" t="s">
        <v>227</v>
      </c>
      <c r="C47" s="155" t="s">
        <v>246</v>
      </c>
      <c r="D47" s="156" t="s">
        <v>247</v>
      </c>
      <c r="E47" s="156" t="s">
        <v>241</v>
      </c>
      <c r="F47" s="156" t="s">
        <v>104</v>
      </c>
      <c r="G47" s="84" t="s">
        <v>342</v>
      </c>
      <c r="H47" s="163">
        <v>125</v>
      </c>
      <c r="I47" s="169">
        <v>106</v>
      </c>
      <c r="J47" s="135">
        <v>25</v>
      </c>
      <c r="K47" s="135">
        <v>23.5</v>
      </c>
      <c r="L47" s="162">
        <v>1</v>
      </c>
      <c r="M47" s="162">
        <v>0.98</v>
      </c>
      <c r="N47" s="116">
        <v>1</v>
      </c>
      <c r="O47" s="100">
        <v>0.7</v>
      </c>
      <c r="P47" s="116">
        <v>1</v>
      </c>
      <c r="Q47" s="116">
        <v>0.5</v>
      </c>
      <c r="R47" s="157">
        <f t="shared" si="42"/>
        <v>0.84799999999999998</v>
      </c>
      <c r="S47" s="157">
        <f t="shared" si="43"/>
        <v>0.98</v>
      </c>
      <c r="T47" s="157">
        <f t="shared" si="44"/>
        <v>0.7</v>
      </c>
      <c r="U47" s="157">
        <f t="shared" si="45"/>
        <v>0.94</v>
      </c>
      <c r="V47" s="157">
        <f t="shared" si="46"/>
        <v>0.5</v>
      </c>
      <c r="W47" s="158">
        <f t="shared" si="47"/>
        <v>0.38159999999999999</v>
      </c>
      <c r="X47" s="158">
        <f t="shared" si="48"/>
        <v>0.29399999999999998</v>
      </c>
      <c r="Y47" s="158">
        <f t="shared" si="49"/>
        <v>9.4E-2</v>
      </c>
      <c r="Z47" s="158">
        <f t="shared" si="50"/>
        <v>6.9999999999999993E-2</v>
      </c>
      <c r="AA47" s="158">
        <f t="shared" si="51"/>
        <v>4.7E-2</v>
      </c>
      <c r="AB47" s="159">
        <f t="shared" si="52"/>
        <v>0.88659999999999994</v>
      </c>
      <c r="AC47" s="160"/>
      <c r="AD47" s="112"/>
      <c r="AE47" s="112"/>
      <c r="AF47" s="112"/>
      <c r="AG47" s="112"/>
      <c r="AH47" s="112"/>
      <c r="AI47" s="112"/>
      <c r="AJ47" s="112"/>
      <c r="AK47" s="112"/>
      <c r="AL47" s="112"/>
      <c r="AM47" s="112"/>
      <c r="AN47" s="112"/>
    </row>
    <row r="48" spans="1:40" ht="15.75" customHeight="1" x14ac:dyDescent="0.3">
      <c r="A48" s="153">
        <v>35</v>
      </c>
      <c r="B48" s="82" t="s">
        <v>227</v>
      </c>
      <c r="C48" s="83" t="s">
        <v>272</v>
      </c>
      <c r="D48" s="7" t="s">
        <v>273</v>
      </c>
      <c r="E48" s="84" t="s">
        <v>241</v>
      </c>
      <c r="F48" s="84" t="s">
        <v>260</v>
      </c>
      <c r="G48" s="84" t="s">
        <v>342</v>
      </c>
      <c r="H48" s="146">
        <v>150</v>
      </c>
      <c r="I48" s="146">
        <v>116</v>
      </c>
      <c r="J48" s="135">
        <v>25</v>
      </c>
      <c r="K48" s="98">
        <v>10</v>
      </c>
      <c r="L48" s="86">
        <v>1</v>
      </c>
      <c r="M48" s="86">
        <v>0.95</v>
      </c>
      <c r="N48" s="86">
        <v>1</v>
      </c>
      <c r="O48" s="100">
        <v>0.7</v>
      </c>
      <c r="P48" s="116">
        <v>1</v>
      </c>
      <c r="Q48" s="116">
        <v>0.5</v>
      </c>
      <c r="R48" s="157">
        <f t="shared" si="42"/>
        <v>0.77333333333333332</v>
      </c>
      <c r="S48" s="157">
        <f t="shared" si="43"/>
        <v>0.95</v>
      </c>
      <c r="T48" s="157">
        <f t="shared" si="44"/>
        <v>0.7</v>
      </c>
      <c r="U48" s="157">
        <f t="shared" si="45"/>
        <v>0.4</v>
      </c>
      <c r="V48" s="157">
        <f t="shared" si="46"/>
        <v>0.5</v>
      </c>
      <c r="W48" s="158">
        <f t="shared" si="47"/>
        <v>0.34799999999999998</v>
      </c>
      <c r="X48" s="158">
        <f t="shared" si="48"/>
        <v>0.28499999999999998</v>
      </c>
      <c r="Y48" s="158">
        <f t="shared" si="49"/>
        <v>4.0000000000000008E-2</v>
      </c>
      <c r="Z48" s="158">
        <f t="shared" si="50"/>
        <v>6.9999999999999993E-2</v>
      </c>
      <c r="AA48" s="158">
        <f t="shared" si="51"/>
        <v>2.0000000000000004E-2</v>
      </c>
      <c r="AB48" s="159">
        <f t="shared" si="52"/>
        <v>0.76300000000000001</v>
      </c>
      <c r="AC48" s="160"/>
      <c r="AD48" s="112"/>
      <c r="AE48" s="112"/>
      <c r="AF48" s="112"/>
      <c r="AG48" s="112"/>
      <c r="AH48" s="112"/>
      <c r="AI48" s="112"/>
      <c r="AJ48" s="112"/>
      <c r="AK48" s="112"/>
      <c r="AL48" s="112"/>
      <c r="AM48" s="112"/>
      <c r="AN48" s="112"/>
    </row>
    <row r="49" spans="1:40" ht="15.75" customHeight="1" x14ac:dyDescent="0.3">
      <c r="A49" s="161">
        <v>36</v>
      </c>
      <c r="B49" s="82" t="s">
        <v>227</v>
      </c>
      <c r="C49" s="83" t="s">
        <v>124</v>
      </c>
      <c r="D49" s="7" t="s">
        <v>275</v>
      </c>
      <c r="E49" s="84" t="s">
        <v>241</v>
      </c>
      <c r="F49" s="84" t="s">
        <v>89</v>
      </c>
      <c r="G49" s="84" t="s">
        <v>342</v>
      </c>
      <c r="H49" s="146">
        <v>150</v>
      </c>
      <c r="I49" s="97">
        <v>137</v>
      </c>
      <c r="J49" s="135">
        <v>25</v>
      </c>
      <c r="K49" s="98">
        <v>25</v>
      </c>
      <c r="L49" s="86">
        <v>1</v>
      </c>
      <c r="M49" s="86">
        <v>0.94</v>
      </c>
      <c r="N49" s="100">
        <v>1</v>
      </c>
      <c r="O49" s="100">
        <v>0.7</v>
      </c>
      <c r="P49" s="116">
        <v>1</v>
      </c>
      <c r="Q49" s="116">
        <v>0.5</v>
      </c>
      <c r="R49" s="157">
        <f t="shared" si="42"/>
        <v>0.91333333333333333</v>
      </c>
      <c r="S49" s="157">
        <f t="shared" si="43"/>
        <v>0.93999999999999984</v>
      </c>
      <c r="T49" s="157">
        <f t="shared" si="44"/>
        <v>0.7</v>
      </c>
      <c r="U49" s="157">
        <f t="shared" si="45"/>
        <v>1</v>
      </c>
      <c r="V49" s="157">
        <f t="shared" si="46"/>
        <v>0.5</v>
      </c>
      <c r="W49" s="158">
        <f t="shared" si="47"/>
        <v>0.41100000000000003</v>
      </c>
      <c r="X49" s="158">
        <f t="shared" si="48"/>
        <v>0.28199999999999992</v>
      </c>
      <c r="Y49" s="158">
        <f t="shared" si="49"/>
        <v>0.1</v>
      </c>
      <c r="Z49" s="158">
        <f t="shared" si="50"/>
        <v>6.9999999999999993E-2</v>
      </c>
      <c r="AA49" s="158">
        <f t="shared" si="51"/>
        <v>0.05</v>
      </c>
      <c r="AB49" s="159">
        <f t="shared" si="52"/>
        <v>0.91299999999999992</v>
      </c>
      <c r="AC49" s="160"/>
      <c r="AD49" s="112"/>
      <c r="AE49" s="112"/>
      <c r="AF49" s="112"/>
      <c r="AG49" s="112"/>
      <c r="AH49" s="112"/>
      <c r="AI49" s="112"/>
      <c r="AJ49" s="112"/>
      <c r="AK49" s="112"/>
      <c r="AL49" s="112"/>
      <c r="AM49" s="112"/>
      <c r="AN49" s="112"/>
    </row>
    <row r="50" spans="1:40" ht="15.75" customHeight="1" x14ac:dyDescent="0.3">
      <c r="A50" s="153">
        <v>37</v>
      </c>
      <c r="B50" s="82" t="s">
        <v>276</v>
      </c>
      <c r="C50" s="83" t="s">
        <v>121</v>
      </c>
      <c r="D50" s="7" t="s">
        <v>277</v>
      </c>
      <c r="E50" s="84" t="s">
        <v>241</v>
      </c>
      <c r="F50" s="84" t="s">
        <v>89</v>
      </c>
      <c r="G50" s="84" t="s">
        <v>342</v>
      </c>
      <c r="H50" s="97">
        <v>150</v>
      </c>
      <c r="I50" s="97">
        <v>105</v>
      </c>
      <c r="J50" s="135">
        <v>25</v>
      </c>
      <c r="K50" s="98">
        <v>24</v>
      </c>
      <c r="L50" s="86">
        <v>1</v>
      </c>
      <c r="M50" s="99">
        <v>0.86</v>
      </c>
      <c r="N50" s="100">
        <v>1</v>
      </c>
      <c r="O50" s="100">
        <v>0.7</v>
      </c>
      <c r="P50" s="116">
        <v>1</v>
      </c>
      <c r="Q50" s="116">
        <v>0.5</v>
      </c>
      <c r="R50" s="157">
        <f t="shared" si="42"/>
        <v>0.7</v>
      </c>
      <c r="S50" s="157">
        <f t="shared" si="43"/>
        <v>0.86</v>
      </c>
      <c r="T50" s="157">
        <f t="shared" si="44"/>
        <v>0.7</v>
      </c>
      <c r="U50" s="157">
        <f t="shared" si="45"/>
        <v>0.96</v>
      </c>
      <c r="V50" s="157">
        <f t="shared" si="46"/>
        <v>0.5</v>
      </c>
      <c r="W50" s="158">
        <f t="shared" si="47"/>
        <v>0.315</v>
      </c>
      <c r="X50" s="158">
        <f t="shared" si="48"/>
        <v>0.25800000000000001</v>
      </c>
      <c r="Y50" s="158">
        <f t="shared" si="49"/>
        <v>9.6000000000000002E-2</v>
      </c>
      <c r="Z50" s="158">
        <f t="shared" si="50"/>
        <v>6.9999999999999993E-2</v>
      </c>
      <c r="AA50" s="158">
        <f t="shared" si="51"/>
        <v>4.8000000000000001E-2</v>
      </c>
      <c r="AB50" s="159">
        <f t="shared" si="52"/>
        <v>0.78699999999999992</v>
      </c>
      <c r="AC50" s="160"/>
      <c r="AD50" s="112"/>
      <c r="AE50" s="112"/>
      <c r="AF50" s="112"/>
      <c r="AG50" s="112"/>
      <c r="AH50" s="112"/>
      <c r="AI50" s="112"/>
      <c r="AJ50" s="112"/>
      <c r="AK50" s="112"/>
      <c r="AL50" s="112"/>
      <c r="AM50" s="112"/>
      <c r="AN50" s="112"/>
    </row>
    <row r="51" spans="1:40" ht="15.75" customHeight="1" x14ac:dyDescent="0.3">
      <c r="A51" s="161">
        <v>38</v>
      </c>
      <c r="B51" s="82" t="s">
        <v>276</v>
      </c>
      <c r="C51" s="83" t="s">
        <v>278</v>
      </c>
      <c r="D51" s="84" t="s">
        <v>279</v>
      </c>
      <c r="E51" s="84" t="s">
        <v>241</v>
      </c>
      <c r="F51" s="84" t="s">
        <v>260</v>
      </c>
      <c r="G51" s="84" t="s">
        <v>342</v>
      </c>
      <c r="H51" s="97">
        <v>150</v>
      </c>
      <c r="I51" s="97">
        <v>139</v>
      </c>
      <c r="J51" s="135">
        <v>25</v>
      </c>
      <c r="K51" s="98">
        <v>24</v>
      </c>
      <c r="L51" s="86">
        <v>1</v>
      </c>
      <c r="M51" s="99">
        <v>0.96</v>
      </c>
      <c r="N51" s="86">
        <v>1</v>
      </c>
      <c r="O51" s="100">
        <v>0.7</v>
      </c>
      <c r="P51" s="116">
        <v>1</v>
      </c>
      <c r="Q51" s="116">
        <v>0.5</v>
      </c>
      <c r="R51" s="157">
        <f t="shared" si="42"/>
        <v>0.92666666666666664</v>
      </c>
      <c r="S51" s="157">
        <f t="shared" si="43"/>
        <v>0.96</v>
      </c>
      <c r="T51" s="157">
        <f t="shared" si="44"/>
        <v>0.7</v>
      </c>
      <c r="U51" s="157">
        <f t="shared" si="45"/>
        <v>0.96</v>
      </c>
      <c r="V51" s="157">
        <f t="shared" si="46"/>
        <v>0.5</v>
      </c>
      <c r="W51" s="158">
        <f t="shared" si="47"/>
        <v>0.41699999999999998</v>
      </c>
      <c r="X51" s="158">
        <f t="shared" si="48"/>
        <v>0.28799999999999998</v>
      </c>
      <c r="Y51" s="158">
        <f t="shared" si="49"/>
        <v>9.6000000000000002E-2</v>
      </c>
      <c r="Z51" s="158">
        <f t="shared" si="50"/>
        <v>6.9999999999999993E-2</v>
      </c>
      <c r="AA51" s="158">
        <f t="shared" si="51"/>
        <v>4.8000000000000001E-2</v>
      </c>
      <c r="AB51" s="159">
        <f t="shared" si="52"/>
        <v>0.91899999999999993</v>
      </c>
      <c r="AC51" s="160"/>
      <c r="AD51" s="112"/>
      <c r="AE51" s="112"/>
      <c r="AF51" s="112"/>
      <c r="AG51" s="112"/>
      <c r="AH51" s="112"/>
      <c r="AI51" s="112"/>
      <c r="AJ51" s="112"/>
      <c r="AK51" s="112"/>
      <c r="AL51" s="112"/>
      <c r="AM51" s="112"/>
      <c r="AN51" s="112"/>
    </row>
    <row r="52" spans="1:40" ht="15.75" customHeight="1" x14ac:dyDescent="0.3">
      <c r="A52" s="153">
        <v>39</v>
      </c>
      <c r="B52" s="82" t="s">
        <v>276</v>
      </c>
      <c r="C52" s="83" t="s">
        <v>280</v>
      </c>
      <c r="D52" s="84" t="s">
        <v>281</v>
      </c>
      <c r="E52" s="84" t="s">
        <v>241</v>
      </c>
      <c r="F52" s="82" t="s">
        <v>260</v>
      </c>
      <c r="G52" s="84" t="s">
        <v>342</v>
      </c>
      <c r="H52" s="97">
        <v>150</v>
      </c>
      <c r="I52" s="97">
        <v>138</v>
      </c>
      <c r="J52" s="135">
        <v>25</v>
      </c>
      <c r="K52" s="98">
        <v>25</v>
      </c>
      <c r="L52" s="86">
        <v>1</v>
      </c>
      <c r="M52" s="99">
        <v>0.97</v>
      </c>
      <c r="N52" s="86">
        <v>1</v>
      </c>
      <c r="O52" s="100">
        <v>0.7</v>
      </c>
      <c r="P52" s="116">
        <v>1</v>
      </c>
      <c r="Q52" s="116">
        <v>0.5</v>
      </c>
      <c r="R52" s="157">
        <f t="shared" si="42"/>
        <v>0.92</v>
      </c>
      <c r="S52" s="157">
        <f t="shared" si="43"/>
        <v>0.97</v>
      </c>
      <c r="T52" s="157">
        <f t="shared" si="44"/>
        <v>0.7</v>
      </c>
      <c r="U52" s="157">
        <f t="shared" si="45"/>
        <v>1</v>
      </c>
      <c r="V52" s="157">
        <f t="shared" si="46"/>
        <v>0.5</v>
      </c>
      <c r="W52" s="158">
        <f t="shared" si="47"/>
        <v>0.41400000000000003</v>
      </c>
      <c r="X52" s="158">
        <f t="shared" si="48"/>
        <v>0.29099999999999998</v>
      </c>
      <c r="Y52" s="158">
        <f t="shared" si="49"/>
        <v>0.1</v>
      </c>
      <c r="Z52" s="158">
        <f t="shared" si="50"/>
        <v>6.9999999999999993E-2</v>
      </c>
      <c r="AA52" s="158">
        <f t="shared" si="51"/>
        <v>0.05</v>
      </c>
      <c r="AB52" s="159">
        <f t="shared" si="52"/>
        <v>0.92500000000000004</v>
      </c>
      <c r="AC52" s="160"/>
      <c r="AD52" s="112"/>
      <c r="AE52" s="112"/>
      <c r="AF52" s="112"/>
      <c r="AG52" s="112"/>
      <c r="AH52" s="112"/>
      <c r="AI52" s="112"/>
      <c r="AJ52" s="112"/>
      <c r="AK52" s="112"/>
      <c r="AL52" s="112"/>
      <c r="AM52" s="112"/>
      <c r="AN52" s="112"/>
    </row>
    <row r="53" spans="1:40" ht="15.75" customHeight="1" x14ac:dyDescent="0.3">
      <c r="A53" s="161">
        <v>40</v>
      </c>
      <c r="B53" s="82" t="s">
        <v>276</v>
      </c>
      <c r="C53" s="83" t="s">
        <v>282</v>
      </c>
      <c r="D53" s="84" t="s">
        <v>283</v>
      </c>
      <c r="E53" s="84" t="s">
        <v>241</v>
      </c>
      <c r="F53" s="84" t="s">
        <v>97</v>
      </c>
      <c r="G53" s="84" t="s">
        <v>342</v>
      </c>
      <c r="H53" s="97">
        <v>160</v>
      </c>
      <c r="I53" s="97">
        <v>160</v>
      </c>
      <c r="J53" s="135">
        <v>25</v>
      </c>
      <c r="K53" s="98">
        <v>25</v>
      </c>
      <c r="L53" s="86">
        <v>1</v>
      </c>
      <c r="M53" s="99">
        <v>0.94</v>
      </c>
      <c r="N53" s="86">
        <v>1</v>
      </c>
      <c r="O53" s="100">
        <v>0.7</v>
      </c>
      <c r="P53" s="116">
        <v>1</v>
      </c>
      <c r="Q53" s="116">
        <v>0.5</v>
      </c>
      <c r="R53" s="157">
        <f t="shared" si="42"/>
        <v>1</v>
      </c>
      <c r="S53" s="157">
        <f t="shared" si="43"/>
        <v>0.93999999999999984</v>
      </c>
      <c r="T53" s="157">
        <f t="shared" si="44"/>
        <v>0.7</v>
      </c>
      <c r="U53" s="157">
        <f t="shared" si="45"/>
        <v>1</v>
      </c>
      <c r="V53" s="157">
        <f t="shared" si="46"/>
        <v>0.5</v>
      </c>
      <c r="W53" s="158">
        <f t="shared" si="47"/>
        <v>0.45</v>
      </c>
      <c r="X53" s="158">
        <f t="shared" si="48"/>
        <v>0.28199999999999992</v>
      </c>
      <c r="Y53" s="158">
        <f t="shared" si="49"/>
        <v>0.1</v>
      </c>
      <c r="Z53" s="158">
        <f t="shared" si="50"/>
        <v>6.9999999999999993E-2</v>
      </c>
      <c r="AA53" s="158">
        <f t="shared" si="51"/>
        <v>0.05</v>
      </c>
      <c r="AB53" s="159">
        <f t="shared" si="52"/>
        <v>0.95199999999999996</v>
      </c>
      <c r="AC53" s="160"/>
      <c r="AD53" s="112"/>
      <c r="AE53" s="112"/>
      <c r="AF53" s="112"/>
      <c r="AG53" s="112"/>
      <c r="AH53" s="112"/>
      <c r="AI53" s="112"/>
      <c r="AJ53" s="112"/>
      <c r="AK53" s="112"/>
      <c r="AL53" s="112"/>
      <c r="AM53" s="112"/>
      <c r="AN53" s="112"/>
    </row>
    <row r="54" spans="1:40" ht="15.75" customHeight="1" x14ac:dyDescent="0.3">
      <c r="A54" s="153">
        <v>41</v>
      </c>
      <c r="B54" s="82" t="s">
        <v>276</v>
      </c>
      <c r="C54" s="83" t="s">
        <v>284</v>
      </c>
      <c r="D54" s="84" t="s">
        <v>285</v>
      </c>
      <c r="E54" s="84" t="s">
        <v>241</v>
      </c>
      <c r="F54" s="84" t="s">
        <v>99</v>
      </c>
      <c r="G54" s="84" t="s">
        <v>342</v>
      </c>
      <c r="H54" s="97">
        <v>100</v>
      </c>
      <c r="I54" s="97">
        <v>100</v>
      </c>
      <c r="J54" s="135">
        <v>25</v>
      </c>
      <c r="K54" s="98">
        <v>23</v>
      </c>
      <c r="L54" s="86">
        <v>1</v>
      </c>
      <c r="M54" s="99">
        <v>0.98</v>
      </c>
      <c r="N54" s="86">
        <v>1</v>
      </c>
      <c r="O54" s="100">
        <v>0.7</v>
      </c>
      <c r="P54" s="116">
        <v>1</v>
      </c>
      <c r="Q54" s="116">
        <v>0.5</v>
      </c>
      <c r="R54" s="157">
        <f t="shared" si="42"/>
        <v>1</v>
      </c>
      <c r="S54" s="157">
        <f t="shared" si="43"/>
        <v>0.98</v>
      </c>
      <c r="T54" s="157">
        <f t="shared" si="44"/>
        <v>0.7</v>
      </c>
      <c r="U54" s="157">
        <f t="shared" si="45"/>
        <v>0.92</v>
      </c>
      <c r="V54" s="157">
        <f t="shared" si="46"/>
        <v>0.5</v>
      </c>
      <c r="W54" s="158">
        <f t="shared" si="47"/>
        <v>0.45</v>
      </c>
      <c r="X54" s="158">
        <f t="shared" si="48"/>
        <v>0.29399999999999998</v>
      </c>
      <c r="Y54" s="158">
        <f t="shared" si="49"/>
        <v>9.2000000000000012E-2</v>
      </c>
      <c r="Z54" s="158">
        <f t="shared" si="50"/>
        <v>6.9999999999999993E-2</v>
      </c>
      <c r="AA54" s="158">
        <f t="shared" si="51"/>
        <v>4.6000000000000006E-2</v>
      </c>
      <c r="AB54" s="159">
        <f t="shared" si="52"/>
        <v>0.95199999999999996</v>
      </c>
      <c r="AC54" s="160"/>
      <c r="AD54" s="112"/>
      <c r="AE54" s="112"/>
      <c r="AF54" s="112"/>
      <c r="AG54" s="112"/>
      <c r="AH54" s="112"/>
      <c r="AI54" s="112"/>
      <c r="AJ54" s="112"/>
      <c r="AK54" s="112"/>
      <c r="AL54" s="112"/>
      <c r="AM54" s="112"/>
      <c r="AN54" s="112"/>
    </row>
    <row r="55" spans="1:40" ht="15.75" customHeight="1" x14ac:dyDescent="0.3">
      <c r="A55" s="161">
        <v>42</v>
      </c>
      <c r="B55" s="82" t="s">
        <v>276</v>
      </c>
      <c r="C55" s="83" t="s">
        <v>135</v>
      </c>
      <c r="D55" s="84" t="s">
        <v>289</v>
      </c>
      <c r="E55" s="84" t="s">
        <v>241</v>
      </c>
      <c r="F55" s="84" t="s">
        <v>136</v>
      </c>
      <c r="G55" s="84" t="s">
        <v>342</v>
      </c>
      <c r="H55" s="97">
        <v>65</v>
      </c>
      <c r="I55" s="97">
        <v>65</v>
      </c>
      <c r="J55" s="135">
        <v>25</v>
      </c>
      <c r="K55" s="98">
        <v>24</v>
      </c>
      <c r="L55" s="86">
        <v>1</v>
      </c>
      <c r="M55" s="86">
        <v>1</v>
      </c>
      <c r="N55" s="100">
        <v>1</v>
      </c>
      <c r="O55" s="100">
        <v>0.7</v>
      </c>
      <c r="P55" s="116">
        <v>1</v>
      </c>
      <c r="Q55" s="116">
        <v>0.5</v>
      </c>
      <c r="R55" s="157">
        <f t="shared" si="42"/>
        <v>1</v>
      </c>
      <c r="S55" s="157">
        <f t="shared" si="43"/>
        <v>1</v>
      </c>
      <c r="T55" s="157">
        <f t="shared" si="44"/>
        <v>0.7</v>
      </c>
      <c r="U55" s="157">
        <f t="shared" si="45"/>
        <v>0.96</v>
      </c>
      <c r="V55" s="157">
        <f t="shared" si="46"/>
        <v>0.5</v>
      </c>
      <c r="W55" s="158">
        <f t="shared" si="47"/>
        <v>0.45</v>
      </c>
      <c r="X55" s="158">
        <f t="shared" si="48"/>
        <v>0.3</v>
      </c>
      <c r="Y55" s="158">
        <f t="shared" si="49"/>
        <v>9.6000000000000002E-2</v>
      </c>
      <c r="Z55" s="158">
        <f t="shared" si="50"/>
        <v>6.9999999999999993E-2</v>
      </c>
      <c r="AA55" s="158">
        <f t="shared" si="51"/>
        <v>4.8000000000000001E-2</v>
      </c>
      <c r="AB55" s="159">
        <f t="shared" si="52"/>
        <v>0.96399999999999997</v>
      </c>
      <c r="AC55" s="160"/>
      <c r="AD55" s="112"/>
      <c r="AE55" s="112"/>
      <c r="AF55" s="112"/>
      <c r="AG55" s="112"/>
      <c r="AH55" s="112"/>
      <c r="AI55" s="112"/>
      <c r="AJ55" s="112"/>
      <c r="AK55" s="112"/>
      <c r="AL55" s="112"/>
      <c r="AM55" s="112"/>
      <c r="AN55" s="112"/>
    </row>
    <row r="56" spans="1:40" ht="15.75" customHeight="1" x14ac:dyDescent="0.3">
      <c r="A56" s="153">
        <v>43</v>
      </c>
      <c r="B56" s="82" t="s">
        <v>276</v>
      </c>
      <c r="C56" s="83" t="s">
        <v>100</v>
      </c>
      <c r="D56" s="7" t="s">
        <v>290</v>
      </c>
      <c r="E56" s="84" t="s">
        <v>241</v>
      </c>
      <c r="F56" s="82" t="s">
        <v>99</v>
      </c>
      <c r="G56" s="84" t="s">
        <v>342</v>
      </c>
      <c r="H56" s="148">
        <v>85</v>
      </c>
      <c r="I56" s="97">
        <v>81</v>
      </c>
      <c r="J56" s="135">
        <v>25</v>
      </c>
      <c r="K56" s="135">
        <v>24</v>
      </c>
      <c r="L56" s="86">
        <v>1</v>
      </c>
      <c r="M56" s="99">
        <v>1</v>
      </c>
      <c r="N56" s="100">
        <v>1</v>
      </c>
      <c r="O56" s="100">
        <v>0.7</v>
      </c>
      <c r="P56" s="116">
        <v>1</v>
      </c>
      <c r="Q56" s="116">
        <v>0.5</v>
      </c>
      <c r="R56" s="157">
        <f t="shared" si="42"/>
        <v>0.95294117647058818</v>
      </c>
      <c r="S56" s="157">
        <f t="shared" si="43"/>
        <v>1</v>
      </c>
      <c r="T56" s="157">
        <f t="shared" si="44"/>
        <v>0.7</v>
      </c>
      <c r="U56" s="157">
        <f t="shared" si="45"/>
        <v>0.96</v>
      </c>
      <c r="V56" s="157">
        <f t="shared" si="46"/>
        <v>0.5</v>
      </c>
      <c r="W56" s="158">
        <f t="shared" si="47"/>
        <v>0.42882352941176471</v>
      </c>
      <c r="X56" s="158">
        <f t="shared" si="48"/>
        <v>0.3</v>
      </c>
      <c r="Y56" s="158">
        <f t="shared" si="49"/>
        <v>9.6000000000000002E-2</v>
      </c>
      <c r="Z56" s="158">
        <f t="shared" si="50"/>
        <v>6.9999999999999993E-2</v>
      </c>
      <c r="AA56" s="158">
        <f t="shared" si="51"/>
        <v>4.8000000000000001E-2</v>
      </c>
      <c r="AB56" s="159">
        <f t="shared" si="52"/>
        <v>0.94282352941176462</v>
      </c>
      <c r="AC56" s="160"/>
      <c r="AD56" s="112"/>
      <c r="AE56" s="112"/>
      <c r="AF56" s="112"/>
      <c r="AG56" s="112"/>
      <c r="AH56" s="112"/>
      <c r="AI56" s="112"/>
      <c r="AJ56" s="112"/>
      <c r="AK56" s="112"/>
      <c r="AL56" s="112"/>
      <c r="AM56" s="112"/>
      <c r="AN56" s="112"/>
    </row>
    <row r="57" spans="1:40" ht="15.75" customHeight="1" x14ac:dyDescent="0.3">
      <c r="A57" s="161">
        <v>44</v>
      </c>
      <c r="B57" s="82" t="s">
        <v>276</v>
      </c>
      <c r="C57" s="83" t="s">
        <v>291</v>
      </c>
      <c r="D57" s="7" t="s">
        <v>292</v>
      </c>
      <c r="E57" s="84" t="s">
        <v>241</v>
      </c>
      <c r="F57" s="82" t="s">
        <v>89</v>
      </c>
      <c r="G57" s="84" t="s">
        <v>342</v>
      </c>
      <c r="H57" s="97">
        <v>150</v>
      </c>
      <c r="I57" s="97">
        <v>150</v>
      </c>
      <c r="J57" s="135">
        <v>25</v>
      </c>
      <c r="K57" s="98">
        <v>24</v>
      </c>
      <c r="L57" s="86">
        <v>1</v>
      </c>
      <c r="M57" s="99">
        <v>0.95</v>
      </c>
      <c r="N57" s="86">
        <v>1</v>
      </c>
      <c r="O57" s="100">
        <v>0.7</v>
      </c>
      <c r="P57" s="116">
        <v>1</v>
      </c>
      <c r="Q57" s="116">
        <v>0.5</v>
      </c>
      <c r="R57" s="157">
        <f t="shared" si="42"/>
        <v>1</v>
      </c>
      <c r="S57" s="157">
        <f t="shared" si="43"/>
        <v>0.95</v>
      </c>
      <c r="T57" s="157">
        <f t="shared" si="44"/>
        <v>0.7</v>
      </c>
      <c r="U57" s="157">
        <f t="shared" si="45"/>
        <v>0.96</v>
      </c>
      <c r="V57" s="157">
        <f t="shared" si="46"/>
        <v>0.5</v>
      </c>
      <c r="W57" s="158">
        <f t="shared" si="47"/>
        <v>0.45</v>
      </c>
      <c r="X57" s="158">
        <f t="shared" si="48"/>
        <v>0.28499999999999998</v>
      </c>
      <c r="Y57" s="158">
        <f t="shared" si="49"/>
        <v>9.6000000000000002E-2</v>
      </c>
      <c r="Z57" s="158">
        <f t="shared" si="50"/>
        <v>6.9999999999999993E-2</v>
      </c>
      <c r="AA57" s="158">
        <f t="shared" si="51"/>
        <v>4.8000000000000001E-2</v>
      </c>
      <c r="AB57" s="159">
        <f t="shared" si="52"/>
        <v>0.94899999999999995</v>
      </c>
      <c r="AC57" s="160"/>
      <c r="AD57" s="112"/>
      <c r="AE57" s="112"/>
      <c r="AF57" s="112"/>
      <c r="AG57" s="112"/>
      <c r="AH57" s="112"/>
      <c r="AI57" s="112"/>
      <c r="AJ57" s="112"/>
      <c r="AK57" s="112"/>
      <c r="AL57" s="112"/>
      <c r="AM57" s="112"/>
      <c r="AN57" s="112"/>
    </row>
    <row r="58" spans="1:40" ht="15.75" customHeight="1" x14ac:dyDescent="0.3">
      <c r="A58" s="153">
        <v>45</v>
      </c>
      <c r="B58" s="82" t="s">
        <v>293</v>
      </c>
      <c r="C58" s="83" t="s">
        <v>98</v>
      </c>
      <c r="D58" s="7" t="s">
        <v>294</v>
      </c>
      <c r="E58" s="84" t="s">
        <v>241</v>
      </c>
      <c r="F58" s="84" t="s">
        <v>99</v>
      </c>
      <c r="G58" s="84" t="s">
        <v>342</v>
      </c>
      <c r="H58" s="148">
        <v>90</v>
      </c>
      <c r="I58" s="97">
        <v>85</v>
      </c>
      <c r="J58" s="135">
        <v>25</v>
      </c>
      <c r="K58" s="98">
        <v>24.5</v>
      </c>
      <c r="L58" s="86">
        <v>1</v>
      </c>
      <c r="M58" s="99">
        <v>0.9</v>
      </c>
      <c r="N58" s="86">
        <v>1</v>
      </c>
      <c r="O58" s="100">
        <v>0.7</v>
      </c>
      <c r="P58" s="116">
        <v>1</v>
      </c>
      <c r="Q58" s="116">
        <v>0.5</v>
      </c>
      <c r="R58" s="157">
        <f t="shared" si="42"/>
        <v>0.94444444444444442</v>
      </c>
      <c r="S58" s="157">
        <f t="shared" si="43"/>
        <v>0.90000000000000013</v>
      </c>
      <c r="T58" s="157">
        <f t="shared" si="44"/>
        <v>0.7</v>
      </c>
      <c r="U58" s="157">
        <f t="shared" si="45"/>
        <v>0.98</v>
      </c>
      <c r="V58" s="157">
        <f t="shared" si="46"/>
        <v>0.5</v>
      </c>
      <c r="W58" s="158">
        <f t="shared" si="47"/>
        <v>0.42499999999999999</v>
      </c>
      <c r="X58" s="158">
        <f t="shared" si="48"/>
        <v>0.27</v>
      </c>
      <c r="Y58" s="158">
        <f t="shared" si="49"/>
        <v>9.8000000000000004E-2</v>
      </c>
      <c r="Z58" s="158">
        <f t="shared" si="50"/>
        <v>6.9999999999999993E-2</v>
      </c>
      <c r="AA58" s="158">
        <f t="shared" si="51"/>
        <v>4.9000000000000002E-2</v>
      </c>
      <c r="AB58" s="159">
        <f t="shared" si="52"/>
        <v>0.91200000000000003</v>
      </c>
      <c r="AC58" s="160"/>
      <c r="AD58" s="112"/>
      <c r="AE58" s="112"/>
      <c r="AF58" s="112"/>
      <c r="AG58" s="112"/>
      <c r="AH58" s="112"/>
      <c r="AI58" s="112"/>
      <c r="AJ58" s="112"/>
      <c r="AK58" s="112"/>
      <c r="AL58" s="112"/>
      <c r="AM58" s="112"/>
      <c r="AN58" s="112"/>
    </row>
    <row r="59" spans="1:40" ht="15.75" customHeight="1" x14ac:dyDescent="0.3">
      <c r="A59" s="161">
        <v>46</v>
      </c>
      <c r="B59" s="82" t="s">
        <v>227</v>
      </c>
      <c r="C59" s="83" t="s">
        <v>110</v>
      </c>
      <c r="D59" s="7" t="s">
        <v>295</v>
      </c>
      <c r="E59" s="84" t="s">
        <v>241</v>
      </c>
      <c r="F59" s="84" t="s">
        <v>89</v>
      </c>
      <c r="G59" s="84" t="s">
        <v>342</v>
      </c>
      <c r="H59" s="97">
        <v>150</v>
      </c>
      <c r="I59" s="97">
        <v>105</v>
      </c>
      <c r="J59" s="135">
        <v>25</v>
      </c>
      <c r="K59" s="98">
        <v>25</v>
      </c>
      <c r="L59" s="86">
        <v>1</v>
      </c>
      <c r="M59" s="99">
        <v>0.93</v>
      </c>
      <c r="N59" s="86">
        <v>1</v>
      </c>
      <c r="O59" s="100">
        <v>0.7</v>
      </c>
      <c r="P59" s="116">
        <v>1</v>
      </c>
      <c r="Q59" s="116">
        <v>0.5</v>
      </c>
      <c r="R59" s="157">
        <f t="shared" si="42"/>
        <v>0.7</v>
      </c>
      <c r="S59" s="157">
        <f t="shared" si="43"/>
        <v>0.93</v>
      </c>
      <c r="T59" s="157">
        <f t="shared" si="44"/>
        <v>0.7</v>
      </c>
      <c r="U59" s="157">
        <f t="shared" si="45"/>
        <v>1</v>
      </c>
      <c r="V59" s="157">
        <f t="shared" si="46"/>
        <v>0.5</v>
      </c>
      <c r="W59" s="158">
        <f t="shared" si="47"/>
        <v>0.315</v>
      </c>
      <c r="X59" s="158">
        <f t="shared" si="48"/>
        <v>0.27900000000000003</v>
      </c>
      <c r="Y59" s="158">
        <f t="shared" si="49"/>
        <v>0.1</v>
      </c>
      <c r="Z59" s="158">
        <f t="shared" si="50"/>
        <v>6.9999999999999993E-2</v>
      </c>
      <c r="AA59" s="158">
        <f t="shared" si="51"/>
        <v>0.05</v>
      </c>
      <c r="AB59" s="159">
        <f t="shared" si="52"/>
        <v>0.81400000000000006</v>
      </c>
      <c r="AC59" s="160"/>
      <c r="AD59" s="112"/>
      <c r="AE59" s="112"/>
      <c r="AF59" s="112"/>
      <c r="AG59" s="112"/>
      <c r="AH59" s="112"/>
      <c r="AI59" s="112"/>
      <c r="AJ59" s="112"/>
      <c r="AK59" s="112"/>
      <c r="AL59" s="112"/>
      <c r="AM59" s="112"/>
      <c r="AN59" s="112"/>
    </row>
    <row r="60" spans="1:40" ht="15.75" customHeight="1" x14ac:dyDescent="0.25">
      <c r="AB60" s="53"/>
      <c r="AC60" s="108"/>
    </row>
    <row r="61" spans="1:40" ht="15.75" customHeight="1" x14ac:dyDescent="0.3">
      <c r="A61" s="93" t="s">
        <v>64</v>
      </c>
      <c r="B61" s="78" t="s">
        <v>205</v>
      </c>
      <c r="C61" s="78" t="s">
        <v>206</v>
      </c>
      <c r="D61" s="78" t="s">
        <v>207</v>
      </c>
      <c r="E61" s="78" t="s">
        <v>208</v>
      </c>
      <c r="F61" s="78" t="s">
        <v>209</v>
      </c>
      <c r="G61" s="78" t="s">
        <v>210</v>
      </c>
      <c r="H61" s="251" t="s">
        <v>7</v>
      </c>
      <c r="I61" s="252"/>
      <c r="J61" s="251" t="s">
        <v>11</v>
      </c>
      <c r="K61" s="252"/>
      <c r="L61" s="251" t="s">
        <v>9</v>
      </c>
      <c r="M61" s="252"/>
      <c r="N61" s="251" t="s">
        <v>214</v>
      </c>
      <c r="O61" s="252"/>
      <c r="P61" s="251" t="s">
        <v>337</v>
      </c>
      <c r="Q61" s="252"/>
      <c r="R61" s="256" t="s">
        <v>340</v>
      </c>
      <c r="S61" s="257" t="s">
        <v>249</v>
      </c>
      <c r="T61" s="257" t="s">
        <v>220</v>
      </c>
      <c r="U61" s="257" t="s">
        <v>237</v>
      </c>
      <c r="V61" s="253" t="s">
        <v>341</v>
      </c>
      <c r="W61" s="253" t="s">
        <v>7</v>
      </c>
      <c r="X61" s="253" t="s">
        <v>9</v>
      </c>
      <c r="Y61" s="253" t="s">
        <v>11</v>
      </c>
      <c r="Z61" s="253" t="s">
        <v>214</v>
      </c>
      <c r="AA61" s="253" t="s">
        <v>19</v>
      </c>
      <c r="AB61" s="253" t="s">
        <v>224</v>
      </c>
      <c r="AC61" s="249"/>
      <c r="AD61" s="112"/>
      <c r="AE61" s="112"/>
      <c r="AF61" s="112"/>
      <c r="AG61" s="112"/>
      <c r="AH61" s="112"/>
      <c r="AI61" s="112"/>
      <c r="AJ61" s="112"/>
      <c r="AK61" s="112"/>
      <c r="AL61" s="112"/>
      <c r="AM61" s="112"/>
      <c r="AN61" s="112"/>
    </row>
    <row r="62" spans="1:40" ht="15.75" customHeight="1" x14ac:dyDescent="0.3">
      <c r="A62" s="113"/>
      <c r="B62" s="114"/>
      <c r="C62" s="114"/>
      <c r="D62" s="114"/>
      <c r="E62" s="114"/>
      <c r="F62" s="114"/>
      <c r="G62" s="114"/>
      <c r="H62" s="80" t="s">
        <v>225</v>
      </c>
      <c r="I62" s="80" t="s">
        <v>226</v>
      </c>
      <c r="J62" s="80" t="s">
        <v>225</v>
      </c>
      <c r="K62" s="80" t="s">
        <v>226</v>
      </c>
      <c r="L62" s="80" t="s">
        <v>225</v>
      </c>
      <c r="M62" s="80" t="s">
        <v>226</v>
      </c>
      <c r="N62" s="80" t="s">
        <v>225</v>
      </c>
      <c r="O62" s="80" t="s">
        <v>226</v>
      </c>
      <c r="P62" s="80" t="s">
        <v>225</v>
      </c>
      <c r="Q62" s="80" t="s">
        <v>226</v>
      </c>
      <c r="R62" s="252"/>
      <c r="S62" s="254"/>
      <c r="T62" s="254"/>
      <c r="U62" s="254"/>
      <c r="V62" s="254"/>
      <c r="W62" s="254"/>
      <c r="X62" s="254"/>
      <c r="Y62" s="254"/>
      <c r="Z62" s="254"/>
      <c r="AA62" s="254"/>
      <c r="AB62" s="254"/>
      <c r="AC62" s="250"/>
      <c r="AD62" s="112"/>
      <c r="AE62" s="112"/>
      <c r="AF62" s="112"/>
      <c r="AG62" s="112"/>
      <c r="AH62" s="112"/>
      <c r="AI62" s="112"/>
      <c r="AJ62" s="112"/>
      <c r="AK62" s="112"/>
      <c r="AL62" s="112"/>
      <c r="AM62" s="112"/>
      <c r="AN62" s="112"/>
    </row>
    <row r="63" spans="1:40" ht="15.75" customHeight="1" x14ac:dyDescent="0.3">
      <c r="A63" s="94">
        <v>47</v>
      </c>
      <c r="B63" s="84" t="s">
        <v>227</v>
      </c>
      <c r="C63" s="83" t="s">
        <v>251</v>
      </c>
      <c r="D63" s="7" t="s">
        <v>252</v>
      </c>
      <c r="E63" s="84" t="s">
        <v>253</v>
      </c>
      <c r="F63" s="84" t="s">
        <v>95</v>
      </c>
      <c r="G63" s="84" t="s">
        <v>342</v>
      </c>
      <c r="H63" s="165">
        <v>60</v>
      </c>
      <c r="I63" s="91">
        <v>55.25</v>
      </c>
      <c r="J63" s="135">
        <v>25</v>
      </c>
      <c r="K63" s="135">
        <v>25</v>
      </c>
      <c r="L63" s="86">
        <v>1</v>
      </c>
      <c r="M63" s="86">
        <v>0.8478</v>
      </c>
      <c r="N63" s="86">
        <v>1</v>
      </c>
      <c r="O63" s="100">
        <v>0.7</v>
      </c>
      <c r="P63" s="86">
        <v>1</v>
      </c>
      <c r="Q63" s="116">
        <v>0.5</v>
      </c>
      <c r="R63" s="87">
        <f t="shared" ref="R63:R67" si="53">I63/H63</f>
        <v>0.92083333333333328</v>
      </c>
      <c r="S63" s="101">
        <f t="shared" ref="S63:S67" si="54">(M63/100)*100</f>
        <v>0.84779999999999989</v>
      </c>
      <c r="T63" s="101">
        <f t="shared" ref="T63:T64" si="55">O63/N63</f>
        <v>0.7</v>
      </c>
      <c r="U63" s="101">
        <f t="shared" ref="U63:U67" si="56">K63/J63</f>
        <v>1</v>
      </c>
      <c r="V63" s="101">
        <f t="shared" ref="V63:V67" si="57">Q63/P63</f>
        <v>0.5</v>
      </c>
      <c r="W63" s="89">
        <f t="shared" ref="W63:W67" si="58">R63*0.1</f>
        <v>9.2083333333333336E-2</v>
      </c>
      <c r="X63" s="89">
        <f t="shared" ref="X63:X67" si="59">S63*0.55</f>
        <v>0.46628999999999998</v>
      </c>
      <c r="Y63" s="89">
        <f t="shared" ref="Y63:Y67" si="60">U63*0.1</f>
        <v>0.1</v>
      </c>
      <c r="Z63" s="89">
        <f t="shared" ref="Z63:Z67" si="61">T63*0.1</f>
        <v>6.9999999999999993E-2</v>
      </c>
      <c r="AA63" s="89">
        <f t="shared" ref="AA63:AA67" si="62">V63*0.15</f>
        <v>7.4999999999999997E-2</v>
      </c>
      <c r="AB63" s="89">
        <f t="shared" ref="AB63:AB67" si="63">SUM(W63:AA63)</f>
        <v>0.80337333333333316</v>
      </c>
      <c r="AC63" s="118"/>
      <c r="AD63" s="112"/>
      <c r="AE63" s="112"/>
      <c r="AF63" s="112"/>
      <c r="AG63" s="112"/>
      <c r="AH63" s="112"/>
      <c r="AI63" s="112"/>
      <c r="AJ63" s="112"/>
      <c r="AK63" s="112"/>
      <c r="AL63" s="112"/>
      <c r="AM63" s="112"/>
      <c r="AN63" s="112"/>
    </row>
    <row r="64" spans="1:40" ht="15.75" customHeight="1" x14ac:dyDescent="0.3">
      <c r="A64" s="81">
        <v>48</v>
      </c>
      <c r="B64" s="82" t="s">
        <v>227</v>
      </c>
      <c r="C64" s="83" t="s">
        <v>254</v>
      </c>
      <c r="D64" s="84" t="s">
        <v>255</v>
      </c>
      <c r="E64" s="84" t="s">
        <v>253</v>
      </c>
      <c r="F64" s="7" t="s">
        <v>351</v>
      </c>
      <c r="G64" s="84" t="s">
        <v>342</v>
      </c>
      <c r="H64" s="91">
        <v>125</v>
      </c>
      <c r="I64" s="21">
        <v>125</v>
      </c>
      <c r="J64" s="135">
        <v>25</v>
      </c>
      <c r="K64" s="135">
        <v>25</v>
      </c>
      <c r="L64" s="86">
        <v>1</v>
      </c>
      <c r="M64" s="86">
        <v>0.97</v>
      </c>
      <c r="N64" s="86">
        <v>1</v>
      </c>
      <c r="O64" s="100">
        <v>0.7</v>
      </c>
      <c r="P64" s="86">
        <v>1</v>
      </c>
      <c r="Q64" s="116">
        <v>0.5</v>
      </c>
      <c r="R64" s="87">
        <f t="shared" si="53"/>
        <v>1</v>
      </c>
      <c r="S64" s="101">
        <f t="shared" si="54"/>
        <v>0.97</v>
      </c>
      <c r="T64" s="101">
        <f t="shared" si="55"/>
        <v>0.7</v>
      </c>
      <c r="U64" s="101">
        <f t="shared" si="56"/>
        <v>1</v>
      </c>
      <c r="V64" s="101">
        <f t="shared" si="57"/>
        <v>0.5</v>
      </c>
      <c r="W64" s="89">
        <f t="shared" si="58"/>
        <v>0.1</v>
      </c>
      <c r="X64" s="89">
        <f t="shared" si="59"/>
        <v>0.53349999999999997</v>
      </c>
      <c r="Y64" s="89">
        <f t="shared" si="60"/>
        <v>0.1</v>
      </c>
      <c r="Z64" s="89">
        <f t="shared" si="61"/>
        <v>6.9999999999999993E-2</v>
      </c>
      <c r="AA64" s="89">
        <f t="shared" si="62"/>
        <v>7.4999999999999997E-2</v>
      </c>
      <c r="AB64" s="89">
        <f t="shared" si="63"/>
        <v>0.87849999999999984</v>
      </c>
      <c r="AC64" s="118"/>
      <c r="AD64" s="112"/>
      <c r="AE64" s="112"/>
      <c r="AF64" s="112"/>
      <c r="AG64" s="112"/>
      <c r="AH64" s="112"/>
      <c r="AI64" s="112"/>
      <c r="AJ64" s="112"/>
      <c r="AK64" s="112"/>
      <c r="AL64" s="112"/>
      <c r="AM64" s="112"/>
      <c r="AN64" s="112"/>
    </row>
    <row r="65" spans="1:40" ht="15.75" customHeight="1" x14ac:dyDescent="0.3">
      <c r="A65" s="94">
        <v>49</v>
      </c>
      <c r="B65" s="82" t="s">
        <v>227</v>
      </c>
      <c r="C65" s="83" t="s">
        <v>256</v>
      </c>
      <c r="D65" s="84" t="s">
        <v>257</v>
      </c>
      <c r="E65" s="84" t="s">
        <v>253</v>
      </c>
      <c r="F65" s="84" t="s">
        <v>104</v>
      </c>
      <c r="G65" s="84" t="s">
        <v>342</v>
      </c>
      <c r="H65" s="21">
        <v>125</v>
      </c>
      <c r="I65" s="91">
        <v>114</v>
      </c>
      <c r="J65" s="135">
        <v>25</v>
      </c>
      <c r="K65" s="98">
        <v>25</v>
      </c>
      <c r="L65" s="86">
        <v>1</v>
      </c>
      <c r="M65" s="99">
        <v>0.89</v>
      </c>
      <c r="N65" s="116">
        <v>1</v>
      </c>
      <c r="O65" s="100">
        <v>0.7</v>
      </c>
      <c r="P65" s="116">
        <v>1</v>
      </c>
      <c r="Q65" s="116">
        <v>0.5</v>
      </c>
      <c r="R65" s="87">
        <f t="shared" si="53"/>
        <v>0.91200000000000003</v>
      </c>
      <c r="S65" s="101">
        <f t="shared" si="54"/>
        <v>0.89</v>
      </c>
      <c r="T65" s="101">
        <f>O64/N65</f>
        <v>0.7</v>
      </c>
      <c r="U65" s="101">
        <f t="shared" si="56"/>
        <v>1</v>
      </c>
      <c r="V65" s="101">
        <f t="shared" si="57"/>
        <v>0.5</v>
      </c>
      <c r="W65" s="89">
        <f t="shared" si="58"/>
        <v>9.1200000000000003E-2</v>
      </c>
      <c r="X65" s="89">
        <f t="shared" si="59"/>
        <v>0.48950000000000005</v>
      </c>
      <c r="Y65" s="89">
        <f t="shared" si="60"/>
        <v>0.1</v>
      </c>
      <c r="Z65" s="89">
        <f t="shared" si="61"/>
        <v>6.9999999999999993E-2</v>
      </c>
      <c r="AA65" s="89">
        <f t="shared" si="62"/>
        <v>7.4999999999999997E-2</v>
      </c>
      <c r="AB65" s="89">
        <f t="shared" si="63"/>
        <v>0.82569999999999988</v>
      </c>
      <c r="AC65" s="118"/>
      <c r="AD65" s="112"/>
      <c r="AE65" s="112"/>
      <c r="AF65" s="112"/>
      <c r="AG65" s="112"/>
      <c r="AH65" s="112"/>
      <c r="AI65" s="112"/>
      <c r="AJ65" s="112"/>
      <c r="AK65" s="112"/>
      <c r="AL65" s="112"/>
      <c r="AM65" s="112"/>
      <c r="AN65" s="112"/>
    </row>
    <row r="66" spans="1:40" ht="15.75" customHeight="1" x14ac:dyDescent="0.3">
      <c r="A66" s="81">
        <v>50</v>
      </c>
      <c r="B66" s="82" t="s">
        <v>231</v>
      </c>
      <c r="C66" s="83" t="s">
        <v>258</v>
      </c>
      <c r="D66" s="84" t="s">
        <v>259</v>
      </c>
      <c r="E66" s="84" t="s">
        <v>253</v>
      </c>
      <c r="F66" s="84" t="s">
        <v>260</v>
      </c>
      <c r="G66" s="84" t="s">
        <v>342</v>
      </c>
      <c r="H66" s="97">
        <v>250</v>
      </c>
      <c r="I66" s="97">
        <v>188</v>
      </c>
      <c r="J66" s="135">
        <v>25</v>
      </c>
      <c r="K66" s="98">
        <v>24</v>
      </c>
      <c r="L66" s="86">
        <v>1</v>
      </c>
      <c r="M66" s="99">
        <v>0.75</v>
      </c>
      <c r="N66" s="86">
        <v>1</v>
      </c>
      <c r="O66" s="100">
        <v>0.7</v>
      </c>
      <c r="P66" s="86">
        <v>1</v>
      </c>
      <c r="Q66" s="116">
        <v>0.5</v>
      </c>
      <c r="R66" s="87">
        <f t="shared" si="53"/>
        <v>0.752</v>
      </c>
      <c r="S66" s="87">
        <f t="shared" si="54"/>
        <v>0.75</v>
      </c>
      <c r="T66" s="87">
        <f t="shared" ref="T66:T67" si="64">O66/N66</f>
        <v>0.7</v>
      </c>
      <c r="U66" s="87">
        <f t="shared" si="56"/>
        <v>0.96</v>
      </c>
      <c r="V66" s="87">
        <f t="shared" si="57"/>
        <v>0.5</v>
      </c>
      <c r="W66" s="89">
        <f t="shared" si="58"/>
        <v>7.5200000000000003E-2</v>
      </c>
      <c r="X66" s="89">
        <f t="shared" si="59"/>
        <v>0.41250000000000003</v>
      </c>
      <c r="Y66" s="89">
        <f t="shared" si="60"/>
        <v>9.6000000000000002E-2</v>
      </c>
      <c r="Z66" s="89">
        <f t="shared" si="61"/>
        <v>6.9999999999999993E-2</v>
      </c>
      <c r="AA66" s="89">
        <f t="shared" si="62"/>
        <v>7.4999999999999997E-2</v>
      </c>
      <c r="AB66" s="89">
        <f t="shared" si="63"/>
        <v>0.7286999999999999</v>
      </c>
      <c r="AC66" s="118"/>
      <c r="AD66" s="112"/>
      <c r="AE66" s="112"/>
      <c r="AF66" s="112"/>
      <c r="AG66" s="138"/>
      <c r="AH66" s="138"/>
      <c r="AI66" s="138"/>
      <c r="AJ66" s="138"/>
      <c r="AK66" s="138"/>
      <c r="AL66" s="138"/>
      <c r="AM66" s="138"/>
      <c r="AN66" s="138"/>
    </row>
    <row r="67" spans="1:40" ht="15.75" customHeight="1" x14ac:dyDescent="0.3">
      <c r="A67" s="94">
        <v>51</v>
      </c>
      <c r="B67" s="82" t="s">
        <v>231</v>
      </c>
      <c r="C67" s="83" t="s">
        <v>92</v>
      </c>
      <c r="D67" s="84" t="s">
        <v>261</v>
      </c>
      <c r="E67" s="84" t="s">
        <v>253</v>
      </c>
      <c r="F67" s="84" t="s">
        <v>260</v>
      </c>
      <c r="G67" s="84" t="s">
        <v>342</v>
      </c>
      <c r="H67" s="21">
        <v>200</v>
      </c>
      <c r="I67" s="21">
        <v>154</v>
      </c>
      <c r="J67" s="135">
        <v>25</v>
      </c>
      <c r="K67" s="139">
        <v>24</v>
      </c>
      <c r="L67" s="86">
        <v>1</v>
      </c>
      <c r="M67" s="99">
        <v>0.8</v>
      </c>
      <c r="N67" s="86">
        <v>1</v>
      </c>
      <c r="O67" s="100">
        <v>0.7</v>
      </c>
      <c r="P67" s="86">
        <v>1</v>
      </c>
      <c r="Q67" s="116">
        <v>0.5</v>
      </c>
      <c r="R67" s="101">
        <f t="shared" si="53"/>
        <v>0.77</v>
      </c>
      <c r="S67" s="101">
        <f t="shared" si="54"/>
        <v>0.8</v>
      </c>
      <c r="T67" s="101">
        <f t="shared" si="64"/>
        <v>0.7</v>
      </c>
      <c r="U67" s="101">
        <f t="shared" si="56"/>
        <v>0.96</v>
      </c>
      <c r="V67" s="101">
        <f t="shared" si="57"/>
        <v>0.5</v>
      </c>
      <c r="W67" s="89">
        <f t="shared" si="58"/>
        <v>7.7000000000000013E-2</v>
      </c>
      <c r="X67" s="89">
        <f t="shared" si="59"/>
        <v>0.44000000000000006</v>
      </c>
      <c r="Y67" s="89">
        <f t="shared" si="60"/>
        <v>9.6000000000000002E-2</v>
      </c>
      <c r="Z67" s="89">
        <f t="shared" si="61"/>
        <v>6.9999999999999993E-2</v>
      </c>
      <c r="AA67" s="89">
        <f t="shared" si="62"/>
        <v>7.4999999999999997E-2</v>
      </c>
      <c r="AB67" s="89">
        <f t="shared" si="63"/>
        <v>0.75800000000000001</v>
      </c>
      <c r="AC67" s="118"/>
    </row>
    <row r="68" spans="1:40" ht="15.75" customHeight="1" x14ac:dyDescent="0.25">
      <c r="AC68" s="108"/>
    </row>
    <row r="69" spans="1:40" ht="15.75" customHeight="1" x14ac:dyDescent="0.25">
      <c r="AC69" s="108"/>
    </row>
    <row r="70" spans="1:40" ht="15.75" customHeight="1" x14ac:dyDescent="0.25">
      <c r="AC70" s="108"/>
    </row>
    <row r="71" spans="1:40" ht="15.75" customHeight="1" x14ac:dyDescent="0.25"/>
    <row r="72" spans="1:40" ht="15.75" customHeight="1" x14ac:dyDescent="0.25"/>
    <row r="73" spans="1:40" ht="15.75" customHeight="1" x14ac:dyDescent="0.25"/>
    <row r="74" spans="1:40" ht="15.75" customHeight="1" x14ac:dyDescent="0.25"/>
    <row r="75" spans="1:40" ht="15.75" customHeight="1" x14ac:dyDescent="0.25"/>
    <row r="76" spans="1:40" ht="15.75" customHeight="1" x14ac:dyDescent="0.25"/>
    <row r="77" spans="1:40" ht="15.75" customHeight="1" x14ac:dyDescent="0.25"/>
    <row r="78" spans="1:40" ht="15.75" customHeight="1" x14ac:dyDescent="0.25"/>
    <row r="79" spans="1:40" ht="15.75" customHeight="1" x14ac:dyDescent="0.25"/>
    <row r="80" spans="1:40" ht="15.75" customHeight="1" x14ac:dyDescent="0.25"/>
    <row r="81" spans="10:10" ht="15.75" customHeight="1" x14ac:dyDescent="0.25"/>
    <row r="82" spans="10:10" ht="15.75" customHeight="1" x14ac:dyDescent="0.25"/>
    <row r="83" spans="10:10" ht="15.75" customHeight="1" x14ac:dyDescent="0.25"/>
    <row r="84" spans="10:10" ht="15.75" customHeight="1" x14ac:dyDescent="0.25"/>
    <row r="85" spans="10:10" ht="15.75" customHeight="1" x14ac:dyDescent="0.25"/>
    <row r="86" spans="10:10" ht="15.75" customHeight="1" x14ac:dyDescent="0.25"/>
    <row r="87" spans="10:10" ht="15.75" customHeight="1" x14ac:dyDescent="0.25"/>
    <row r="88" spans="10:10" ht="15.75" customHeight="1" x14ac:dyDescent="0.3">
      <c r="J88" s="98"/>
    </row>
    <row r="89" spans="10:10" ht="15.75" customHeight="1" x14ac:dyDescent="0.25"/>
    <row r="90" spans="10:10" ht="15.75" customHeight="1" x14ac:dyDescent="0.25"/>
    <row r="91" spans="10:10" ht="15.75" customHeight="1" x14ac:dyDescent="0.25"/>
    <row r="92" spans="10:10" ht="15.75" customHeight="1" x14ac:dyDescent="0.25"/>
    <row r="93" spans="10:10" ht="15.75" customHeight="1" x14ac:dyDescent="0.25"/>
    <row r="94" spans="10:10" ht="15.75" customHeight="1" x14ac:dyDescent="0.25"/>
    <row r="95" spans="10:10" ht="15.75" customHeight="1" x14ac:dyDescent="0.25"/>
    <row r="96" spans="10:10"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2">
    <mergeCell ref="AA42:AA43"/>
    <mergeCell ref="AB42:AB43"/>
    <mergeCell ref="AC42:AC43"/>
    <mergeCell ref="T42:T43"/>
    <mergeCell ref="U42:U43"/>
    <mergeCell ref="V42:V43"/>
    <mergeCell ref="W42:W43"/>
    <mergeCell ref="X42:X43"/>
    <mergeCell ref="Y42:Y43"/>
    <mergeCell ref="Z42:Z43"/>
    <mergeCell ref="R42:R43"/>
    <mergeCell ref="S42:S43"/>
    <mergeCell ref="H61:I61"/>
    <mergeCell ref="J61:K61"/>
    <mergeCell ref="L61:M61"/>
    <mergeCell ref="N61:O61"/>
    <mergeCell ref="P61:Q61"/>
    <mergeCell ref="R61:R62"/>
    <mergeCell ref="S61:S62"/>
    <mergeCell ref="H42:I42"/>
    <mergeCell ref="J42:K42"/>
    <mergeCell ref="L42:M42"/>
    <mergeCell ref="N42:O42"/>
    <mergeCell ref="P42:Q42"/>
    <mergeCell ref="AA61:AA62"/>
    <mergeCell ref="AB61:AB62"/>
    <mergeCell ref="AC61:AC62"/>
    <mergeCell ref="T61:T62"/>
    <mergeCell ref="U61:U62"/>
    <mergeCell ref="V61:V62"/>
    <mergeCell ref="W61:W62"/>
    <mergeCell ref="X61:X62"/>
    <mergeCell ref="Y61:Y62"/>
    <mergeCell ref="Z61:Z62"/>
    <mergeCell ref="AG2:AG3"/>
    <mergeCell ref="U2:U3"/>
    <mergeCell ref="V2:V3"/>
    <mergeCell ref="W2:W3"/>
    <mergeCell ref="X2:X3"/>
    <mergeCell ref="Y2:Y3"/>
    <mergeCell ref="Z2:Z3"/>
    <mergeCell ref="AA2:AA3"/>
    <mergeCell ref="AB2:AB3"/>
    <mergeCell ref="AC2:AC3"/>
    <mergeCell ref="AD2:AD3"/>
    <mergeCell ref="AE2:AE3"/>
    <mergeCell ref="AF2:AF3"/>
    <mergeCell ref="H2:I2"/>
    <mergeCell ref="J2:K2"/>
    <mergeCell ref="L2:M2"/>
    <mergeCell ref="N2:O2"/>
    <mergeCell ref="P2:Q2"/>
    <mergeCell ref="R2:S2"/>
    <mergeCell ref="T2:T3"/>
    <mergeCell ref="S10:S11"/>
    <mergeCell ref="T10:T11"/>
    <mergeCell ref="U10:U11"/>
    <mergeCell ref="V10:V11"/>
    <mergeCell ref="W10:W11"/>
    <mergeCell ref="X10:X11"/>
    <mergeCell ref="Y10:Y11"/>
    <mergeCell ref="H10:I10"/>
    <mergeCell ref="J10:K10"/>
    <mergeCell ref="L10:M10"/>
    <mergeCell ref="N10:O10"/>
    <mergeCell ref="P10:P11"/>
    <mergeCell ref="Q10:Q11"/>
    <mergeCell ref="R10:R11"/>
    <mergeCell ref="X18:X19"/>
    <mergeCell ref="Y18:Y19"/>
    <mergeCell ref="H18:I18"/>
    <mergeCell ref="J18:K18"/>
    <mergeCell ref="L18:M18"/>
    <mergeCell ref="N18:O18"/>
    <mergeCell ref="P18:P19"/>
    <mergeCell ref="Q18:Q19"/>
    <mergeCell ref="R18:R19"/>
    <mergeCell ref="S18:S19"/>
    <mergeCell ref="T18:T19"/>
    <mergeCell ref="U18:U19"/>
    <mergeCell ref="V18:V19"/>
    <mergeCell ref="W18:W19"/>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N992"/>
  <sheetViews>
    <sheetView workbookViewId="0">
      <pane xSplit="3" topLeftCell="T1" activePane="topRight" state="frozen"/>
      <selection pane="topRight" activeCell="Y17" sqref="Y17"/>
    </sheetView>
  </sheetViews>
  <sheetFormatPr defaultColWidth="12.6640625" defaultRowHeight="15" customHeight="1" x14ac:dyDescent="0.25"/>
  <cols>
    <col min="1" max="2" width="12.6640625" customWidth="1"/>
    <col min="3" max="3" width="21.88671875" customWidth="1"/>
    <col min="4" max="5" width="19.109375" customWidth="1"/>
    <col min="6" max="6" width="12.6640625" customWidth="1"/>
    <col min="16" max="16" width="19.33203125" customWidth="1"/>
    <col min="17" max="17" width="16.33203125" customWidth="1"/>
    <col min="18" max="18" width="15.21875" customWidth="1"/>
    <col min="19" max="19" width="18" customWidth="1"/>
    <col min="20" max="20" width="18.44140625" customWidth="1"/>
    <col min="21" max="21" width="20" customWidth="1"/>
    <col min="22" max="22" width="31.109375" customWidth="1"/>
    <col min="23" max="23" width="20.44140625" customWidth="1"/>
    <col min="24" max="24" width="18" customWidth="1"/>
    <col min="25" max="25" width="21.77734375" customWidth="1"/>
    <col min="26" max="26" width="23" customWidth="1"/>
    <col min="27" max="27" width="24.109375" customWidth="1"/>
    <col min="28" max="28" width="18.109375" customWidth="1"/>
    <col min="29" max="29" width="17.88671875" customWidth="1"/>
    <col min="30" max="30" width="19.6640625" customWidth="1"/>
    <col min="31" max="31" width="19.77734375" customWidth="1"/>
  </cols>
  <sheetData>
    <row r="1" spans="1:40" ht="15.75" customHeight="1" x14ac:dyDescent="0.3">
      <c r="A1" s="110"/>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1"/>
      <c r="AH1" s="112"/>
      <c r="AI1" s="112"/>
      <c r="AJ1" s="112"/>
      <c r="AK1" s="112"/>
      <c r="AL1" s="112"/>
      <c r="AM1" s="112"/>
      <c r="AN1" s="112"/>
    </row>
    <row r="2" spans="1:40" ht="15.75" customHeight="1" x14ac:dyDescent="0.3">
      <c r="A2" s="93" t="s">
        <v>64</v>
      </c>
      <c r="B2" s="78" t="s">
        <v>205</v>
      </c>
      <c r="C2" s="78" t="s">
        <v>206</v>
      </c>
      <c r="D2" s="78" t="s">
        <v>207</v>
      </c>
      <c r="E2" s="78" t="s">
        <v>208</v>
      </c>
      <c r="F2" s="78" t="s">
        <v>209</v>
      </c>
      <c r="G2" s="78" t="s">
        <v>210</v>
      </c>
      <c r="H2" s="251" t="s">
        <v>211</v>
      </c>
      <c r="I2" s="252"/>
      <c r="J2" s="251" t="s">
        <v>212</v>
      </c>
      <c r="K2" s="252"/>
      <c r="L2" s="251" t="s">
        <v>213</v>
      </c>
      <c r="M2" s="252"/>
      <c r="N2" s="251" t="s">
        <v>9</v>
      </c>
      <c r="O2" s="252"/>
      <c r="P2" s="251" t="s">
        <v>214</v>
      </c>
      <c r="Q2" s="252"/>
      <c r="R2" s="251" t="s">
        <v>352</v>
      </c>
      <c r="S2" s="252"/>
      <c r="T2" s="256" t="s">
        <v>353</v>
      </c>
      <c r="U2" s="256" t="s">
        <v>218</v>
      </c>
      <c r="V2" s="256" t="s">
        <v>219</v>
      </c>
      <c r="W2" s="256" t="s">
        <v>354</v>
      </c>
      <c r="X2" s="256" t="s">
        <v>221</v>
      </c>
      <c r="Y2" s="256" t="s">
        <v>7</v>
      </c>
      <c r="Z2" s="253" t="s">
        <v>355</v>
      </c>
      <c r="AA2" s="253" t="s">
        <v>9</v>
      </c>
      <c r="AB2" s="256" t="s">
        <v>214</v>
      </c>
      <c r="AC2" s="256" t="s">
        <v>215</v>
      </c>
      <c r="AD2" s="253" t="s">
        <v>224</v>
      </c>
      <c r="AG2" s="249"/>
      <c r="AH2" s="112"/>
      <c r="AI2" s="112"/>
      <c r="AJ2" s="112"/>
      <c r="AK2" s="112"/>
      <c r="AL2" s="112"/>
      <c r="AM2" s="112"/>
      <c r="AN2" s="112"/>
    </row>
    <row r="3" spans="1:40" ht="15.75" customHeight="1" x14ac:dyDescent="0.3">
      <c r="A3" s="113"/>
      <c r="B3" s="114"/>
      <c r="C3" s="114"/>
      <c r="D3" s="114"/>
      <c r="E3" s="114"/>
      <c r="F3" s="114"/>
      <c r="G3" s="114"/>
      <c r="H3" s="80" t="s">
        <v>225</v>
      </c>
      <c r="I3" s="80" t="s">
        <v>226</v>
      </c>
      <c r="J3" s="80" t="s">
        <v>225</v>
      </c>
      <c r="K3" s="80" t="s">
        <v>226</v>
      </c>
      <c r="L3" s="80" t="s">
        <v>225</v>
      </c>
      <c r="M3" s="80" t="s">
        <v>226</v>
      </c>
      <c r="N3" s="80" t="s">
        <v>225</v>
      </c>
      <c r="O3" s="80" t="s">
        <v>226</v>
      </c>
      <c r="P3" s="80" t="s">
        <v>225</v>
      </c>
      <c r="Q3" s="80" t="s">
        <v>226</v>
      </c>
      <c r="R3" s="80" t="s">
        <v>225</v>
      </c>
      <c r="S3" s="80" t="s">
        <v>226</v>
      </c>
      <c r="T3" s="252"/>
      <c r="U3" s="252"/>
      <c r="V3" s="252"/>
      <c r="W3" s="252"/>
      <c r="X3" s="252"/>
      <c r="Y3" s="252"/>
      <c r="Z3" s="254"/>
      <c r="AA3" s="254"/>
      <c r="AB3" s="252"/>
      <c r="AC3" s="252"/>
      <c r="AD3" s="254"/>
      <c r="AG3" s="250"/>
      <c r="AH3" s="112"/>
      <c r="AI3" s="112"/>
      <c r="AJ3" s="112"/>
      <c r="AK3" s="112"/>
      <c r="AL3" s="112"/>
      <c r="AM3" s="112"/>
      <c r="AN3" s="112"/>
    </row>
    <row r="4" spans="1:40" ht="15.75" customHeight="1" x14ac:dyDescent="0.3">
      <c r="A4" s="81">
        <v>1</v>
      </c>
      <c r="B4" s="82" t="s">
        <v>227</v>
      </c>
      <c r="C4" s="83" t="s">
        <v>228</v>
      </c>
      <c r="D4" s="84" t="s">
        <v>229</v>
      </c>
      <c r="E4" s="84" t="s">
        <v>24</v>
      </c>
      <c r="F4" s="84" t="s">
        <v>89</v>
      </c>
      <c r="G4" s="84" t="s">
        <v>356</v>
      </c>
      <c r="H4" s="85">
        <v>150</v>
      </c>
      <c r="I4" s="85">
        <v>140</v>
      </c>
      <c r="J4" s="86">
        <v>1</v>
      </c>
      <c r="K4" s="99">
        <v>0.98</v>
      </c>
      <c r="L4" s="86">
        <v>1</v>
      </c>
      <c r="M4" s="86">
        <v>1</v>
      </c>
      <c r="N4" s="86">
        <v>1</v>
      </c>
      <c r="O4" s="86">
        <v>0.98</v>
      </c>
      <c r="P4" s="86">
        <v>1</v>
      </c>
      <c r="Q4" s="86">
        <v>0.8</v>
      </c>
      <c r="R4" s="86">
        <v>1</v>
      </c>
      <c r="S4" s="86">
        <v>1</v>
      </c>
      <c r="T4" s="87">
        <v>0.93333333333333335</v>
      </c>
      <c r="U4" s="87">
        <v>1</v>
      </c>
      <c r="V4" s="87">
        <v>0.98</v>
      </c>
      <c r="W4" s="87">
        <v>0.8</v>
      </c>
      <c r="X4" s="87">
        <v>1</v>
      </c>
      <c r="Y4" s="88">
        <v>0.32666666666666666</v>
      </c>
      <c r="Z4" s="89">
        <v>0.1</v>
      </c>
      <c r="AA4" s="89">
        <v>0.29399999999999998</v>
      </c>
      <c r="AB4" s="88">
        <v>8.0000000000000016E-2</v>
      </c>
      <c r="AC4" s="88">
        <v>0.15</v>
      </c>
      <c r="AD4" s="89">
        <v>0.95066666666666666</v>
      </c>
      <c r="AG4" s="118"/>
      <c r="AH4" s="112"/>
      <c r="AI4" s="112"/>
      <c r="AJ4" s="112"/>
      <c r="AK4" s="112"/>
      <c r="AL4" s="112"/>
      <c r="AM4" s="112"/>
      <c r="AN4" s="112"/>
    </row>
    <row r="5" spans="1:40" ht="15.75" customHeight="1" x14ac:dyDescent="0.3">
      <c r="A5" s="81">
        <v>2</v>
      </c>
      <c r="B5" s="82" t="s">
        <v>231</v>
      </c>
      <c r="C5" s="83" t="s">
        <v>134</v>
      </c>
      <c r="D5" s="84" t="s">
        <v>232</v>
      </c>
      <c r="E5" s="109" t="s">
        <v>33</v>
      </c>
      <c r="F5" s="84" t="s">
        <v>104</v>
      </c>
      <c r="G5" s="84" t="s">
        <v>356</v>
      </c>
      <c r="H5" s="85">
        <v>115</v>
      </c>
      <c r="I5" s="85">
        <v>96</v>
      </c>
      <c r="J5" s="86">
        <v>1</v>
      </c>
      <c r="K5" s="119"/>
      <c r="L5" s="86">
        <v>1</v>
      </c>
      <c r="M5" s="86">
        <v>1</v>
      </c>
      <c r="N5" s="86">
        <v>1</v>
      </c>
      <c r="O5" s="86">
        <v>0.98</v>
      </c>
      <c r="P5" s="86">
        <v>1</v>
      </c>
      <c r="Q5" s="86">
        <v>0.5</v>
      </c>
      <c r="R5" s="86">
        <v>1</v>
      </c>
      <c r="S5" s="86">
        <v>1</v>
      </c>
      <c r="T5" s="87">
        <v>0.83478260869565213</v>
      </c>
      <c r="U5" s="87">
        <v>1</v>
      </c>
      <c r="V5" s="87">
        <v>0.98</v>
      </c>
      <c r="W5" s="87">
        <v>0.5</v>
      </c>
      <c r="X5" s="87">
        <v>1</v>
      </c>
      <c r="Y5" s="88">
        <v>0.29217391304347801</v>
      </c>
      <c r="Z5" s="89">
        <v>0.1</v>
      </c>
      <c r="AA5" s="89">
        <v>0.29399999999999998</v>
      </c>
      <c r="AB5" s="88">
        <v>0.05</v>
      </c>
      <c r="AC5" s="88">
        <v>0.15</v>
      </c>
      <c r="AD5" s="89">
        <v>0.88617391304347837</v>
      </c>
      <c r="AG5" s="118"/>
      <c r="AH5" s="112"/>
      <c r="AI5" s="112"/>
      <c r="AJ5" s="112"/>
      <c r="AK5" s="112"/>
      <c r="AL5" s="112"/>
      <c r="AM5" s="112"/>
      <c r="AN5" s="112"/>
    </row>
    <row r="6" spans="1:40" ht="15.75" customHeight="1" x14ac:dyDescent="0.3">
      <c r="A6" s="81">
        <v>3</v>
      </c>
      <c r="B6" s="103" t="s">
        <v>231</v>
      </c>
      <c r="C6" s="120" t="s">
        <v>343</v>
      </c>
      <c r="D6" s="109" t="s">
        <v>233</v>
      </c>
      <c r="E6" s="109" t="s">
        <v>33</v>
      </c>
      <c r="F6" s="109" t="s">
        <v>89</v>
      </c>
      <c r="G6" s="84" t="s">
        <v>356</v>
      </c>
      <c r="H6" s="85">
        <v>150</v>
      </c>
      <c r="I6" s="85">
        <v>145</v>
      </c>
      <c r="J6" s="86">
        <v>1</v>
      </c>
      <c r="K6" s="99">
        <v>0.98</v>
      </c>
      <c r="L6" s="86">
        <v>1</v>
      </c>
      <c r="M6" s="86">
        <v>1</v>
      </c>
      <c r="N6" s="86">
        <v>1</v>
      </c>
      <c r="O6" s="86">
        <v>0.98</v>
      </c>
      <c r="P6" s="86">
        <v>1</v>
      </c>
      <c r="Q6" s="86">
        <v>0.8</v>
      </c>
      <c r="R6" s="86">
        <v>1</v>
      </c>
      <c r="S6" s="86">
        <v>1</v>
      </c>
      <c r="T6" s="87">
        <v>0.96666666666666667</v>
      </c>
      <c r="U6" s="87">
        <v>1</v>
      </c>
      <c r="V6" s="87">
        <v>0.98</v>
      </c>
      <c r="W6" s="87">
        <v>0.8</v>
      </c>
      <c r="X6" s="87">
        <v>1</v>
      </c>
      <c r="Y6" s="88">
        <v>0.33833333333333332</v>
      </c>
      <c r="Z6" s="89">
        <v>0.1</v>
      </c>
      <c r="AA6" s="89">
        <v>0.29399999999999998</v>
      </c>
      <c r="AB6" s="88">
        <v>8.0000000000000016E-2</v>
      </c>
      <c r="AC6" s="88">
        <v>0.15</v>
      </c>
      <c r="AD6" s="89">
        <v>0.96233333333333337</v>
      </c>
      <c r="AG6" s="118"/>
      <c r="AH6" s="112"/>
      <c r="AI6" s="112"/>
      <c r="AJ6" s="112"/>
      <c r="AK6" s="112"/>
      <c r="AL6" s="112"/>
      <c r="AM6" s="112"/>
      <c r="AN6" s="112"/>
    </row>
    <row r="7" spans="1:40" ht="15.75" customHeight="1" x14ac:dyDescent="0.3">
      <c r="A7" s="81">
        <v>4</v>
      </c>
      <c r="B7" s="103" t="s">
        <v>231</v>
      </c>
      <c r="C7" s="120" t="s">
        <v>137</v>
      </c>
      <c r="D7" s="109" t="s">
        <v>234</v>
      </c>
      <c r="E7" s="84" t="s">
        <v>24</v>
      </c>
      <c r="F7" s="109" t="s">
        <v>136</v>
      </c>
      <c r="G7" s="84" t="s">
        <v>356</v>
      </c>
      <c r="H7" s="85">
        <v>54</v>
      </c>
      <c r="I7" s="85">
        <v>45</v>
      </c>
      <c r="J7" s="86">
        <v>1</v>
      </c>
      <c r="K7" s="140">
        <v>0.98</v>
      </c>
      <c r="L7" s="86">
        <v>1</v>
      </c>
      <c r="M7" s="86">
        <v>1</v>
      </c>
      <c r="N7" s="86">
        <v>1</v>
      </c>
      <c r="O7" s="99">
        <v>0.98</v>
      </c>
      <c r="P7" s="86">
        <v>1</v>
      </c>
      <c r="Q7" s="86">
        <v>0.8</v>
      </c>
      <c r="R7" s="86">
        <v>1</v>
      </c>
      <c r="S7" s="86">
        <v>1</v>
      </c>
      <c r="T7" s="87">
        <v>0.83333333333333337</v>
      </c>
      <c r="U7" s="87">
        <v>1</v>
      </c>
      <c r="V7" s="87">
        <v>0.98</v>
      </c>
      <c r="W7" s="87">
        <v>0.8</v>
      </c>
      <c r="X7" s="87">
        <v>1</v>
      </c>
      <c r="Y7" s="88">
        <v>0.29166666666666669</v>
      </c>
      <c r="Z7" s="89">
        <v>0.1</v>
      </c>
      <c r="AA7" s="89">
        <v>0.29399999999999998</v>
      </c>
      <c r="AB7" s="88">
        <v>8.0000000000000016E-2</v>
      </c>
      <c r="AC7" s="88">
        <v>0.15</v>
      </c>
      <c r="AD7" s="89">
        <v>0.91566666666666674</v>
      </c>
      <c r="AG7" s="118"/>
      <c r="AH7" s="112"/>
      <c r="AI7" s="112"/>
      <c r="AJ7" s="112"/>
      <c r="AK7" s="112"/>
      <c r="AL7" s="112"/>
      <c r="AM7" s="112"/>
      <c r="AN7" s="112"/>
    </row>
    <row r="8" spans="1:40" ht="15.75" customHeight="1" x14ac:dyDescent="0.3">
      <c r="A8" s="81">
        <v>5</v>
      </c>
      <c r="B8" s="103" t="s">
        <v>231</v>
      </c>
      <c r="C8" s="83" t="s">
        <v>344</v>
      </c>
      <c r="D8" s="84" t="s">
        <v>345</v>
      </c>
      <c r="E8" s="109" t="s">
        <v>33</v>
      </c>
      <c r="F8" s="125" t="s">
        <v>176</v>
      </c>
      <c r="G8" s="84" t="s">
        <v>356</v>
      </c>
      <c r="H8" s="85">
        <v>115</v>
      </c>
      <c r="I8" s="85">
        <v>105</v>
      </c>
      <c r="J8" s="86">
        <v>1</v>
      </c>
      <c r="K8" s="170">
        <v>0.98</v>
      </c>
      <c r="L8" s="86">
        <v>1</v>
      </c>
      <c r="M8" s="86">
        <v>1</v>
      </c>
      <c r="N8" s="86">
        <v>1</v>
      </c>
      <c r="O8" s="86">
        <v>0.98</v>
      </c>
      <c r="P8" s="86">
        <v>1</v>
      </c>
      <c r="Q8" s="86">
        <v>0.8</v>
      </c>
      <c r="R8" s="86">
        <v>1</v>
      </c>
      <c r="S8" s="86">
        <v>1</v>
      </c>
      <c r="T8" s="87">
        <v>0.91304347826086951</v>
      </c>
      <c r="U8" s="87">
        <v>1</v>
      </c>
      <c r="V8" s="87">
        <v>0.98</v>
      </c>
      <c r="W8" s="87">
        <v>0.8</v>
      </c>
      <c r="X8" s="87">
        <v>1</v>
      </c>
      <c r="Y8" s="88">
        <v>0.31956521739130433</v>
      </c>
      <c r="Z8" s="89">
        <v>0.1</v>
      </c>
      <c r="AA8" s="89">
        <v>0.29399999999999998</v>
      </c>
      <c r="AB8" s="88">
        <v>8.0000000000000016E-2</v>
      </c>
      <c r="AC8" s="88">
        <v>0.15</v>
      </c>
      <c r="AD8" s="89">
        <v>0.94356521739130439</v>
      </c>
      <c r="AG8" s="118"/>
      <c r="AH8" s="112"/>
      <c r="AI8" s="112"/>
      <c r="AJ8" s="112"/>
      <c r="AK8" s="112"/>
      <c r="AL8" s="112"/>
      <c r="AM8" s="112"/>
      <c r="AN8" s="112"/>
    </row>
    <row r="9" spans="1:40" ht="15.75" customHeight="1" x14ac:dyDescent="0.3">
      <c r="A9" s="136"/>
      <c r="B9" s="136"/>
      <c r="C9" s="136"/>
      <c r="D9" s="136"/>
      <c r="E9" s="136"/>
      <c r="F9" s="136"/>
      <c r="G9" s="136"/>
      <c r="H9" s="136"/>
      <c r="I9" s="136"/>
      <c r="J9" s="136"/>
      <c r="K9" s="136"/>
      <c r="L9" s="136"/>
      <c r="M9" s="136"/>
      <c r="N9" s="136"/>
      <c r="O9" s="136"/>
      <c r="P9" s="136"/>
      <c r="Q9" s="136"/>
      <c r="R9" s="136"/>
      <c r="S9" s="137"/>
      <c r="T9" s="137"/>
      <c r="U9" s="137"/>
      <c r="V9" s="137"/>
      <c r="W9" s="136"/>
      <c r="X9" s="136"/>
      <c r="Y9" s="138"/>
      <c r="Z9" s="138"/>
      <c r="AA9" s="138"/>
      <c r="AB9" s="138"/>
      <c r="AC9" s="138"/>
      <c r="AD9" s="138"/>
      <c r="AE9" s="138"/>
      <c r="AF9" s="138"/>
      <c r="AG9" s="111"/>
      <c r="AH9" s="138"/>
      <c r="AI9" s="138"/>
      <c r="AJ9" s="138"/>
      <c r="AK9" s="138"/>
      <c r="AL9" s="138"/>
      <c r="AM9" s="138"/>
      <c r="AN9" s="138"/>
    </row>
    <row r="10" spans="1:40" ht="15.75" customHeight="1" x14ac:dyDescent="0.3">
      <c r="A10" s="93" t="s">
        <v>64</v>
      </c>
      <c r="B10" s="78" t="s">
        <v>205</v>
      </c>
      <c r="C10" s="78" t="s">
        <v>206</v>
      </c>
      <c r="D10" s="78" t="s">
        <v>207</v>
      </c>
      <c r="E10" s="78" t="s">
        <v>208</v>
      </c>
      <c r="F10" s="78" t="s">
        <v>209</v>
      </c>
      <c r="G10" s="78" t="s">
        <v>210</v>
      </c>
      <c r="H10" s="251" t="s">
        <v>7</v>
      </c>
      <c r="I10" s="252"/>
      <c r="J10" s="251" t="s">
        <v>11</v>
      </c>
      <c r="K10" s="252"/>
      <c r="L10" s="251" t="s">
        <v>9</v>
      </c>
      <c r="M10" s="252"/>
      <c r="N10" s="251" t="s">
        <v>15</v>
      </c>
      <c r="O10" s="252"/>
      <c r="P10" s="256" t="s">
        <v>357</v>
      </c>
      <c r="Q10" s="256" t="s">
        <v>358</v>
      </c>
      <c r="R10" s="255" t="s">
        <v>220</v>
      </c>
      <c r="S10" s="255" t="s">
        <v>237</v>
      </c>
      <c r="T10" s="256" t="s">
        <v>7</v>
      </c>
      <c r="U10" s="256" t="s">
        <v>9</v>
      </c>
      <c r="V10" s="256" t="s">
        <v>11</v>
      </c>
      <c r="W10" s="256" t="s">
        <v>214</v>
      </c>
      <c r="X10" s="253" t="s">
        <v>224</v>
      </c>
      <c r="Y10" s="249"/>
      <c r="Z10" s="112"/>
      <c r="AA10" s="112"/>
      <c r="AB10" s="112"/>
      <c r="AC10" s="112"/>
      <c r="AD10" s="112"/>
      <c r="AE10" s="112"/>
      <c r="AF10" s="112"/>
      <c r="AG10" s="112"/>
      <c r="AH10" s="112"/>
      <c r="AI10" s="112"/>
      <c r="AJ10" s="112"/>
      <c r="AK10" s="112"/>
      <c r="AL10" s="112"/>
      <c r="AM10" s="112"/>
      <c r="AN10" s="112"/>
    </row>
    <row r="11" spans="1:40" ht="15.75" customHeight="1" x14ac:dyDescent="0.3">
      <c r="A11" s="113"/>
      <c r="B11" s="114"/>
      <c r="C11" s="114"/>
      <c r="D11" s="114"/>
      <c r="E11" s="114"/>
      <c r="F11" s="114"/>
      <c r="G11" s="114"/>
      <c r="H11" s="80" t="s">
        <v>225</v>
      </c>
      <c r="I11" s="80" t="s">
        <v>226</v>
      </c>
      <c r="J11" s="80" t="s">
        <v>225</v>
      </c>
      <c r="K11" s="80" t="s">
        <v>226</v>
      </c>
      <c r="L11" s="80" t="s">
        <v>225</v>
      </c>
      <c r="M11" s="80" t="s">
        <v>226</v>
      </c>
      <c r="N11" s="80" t="s">
        <v>225</v>
      </c>
      <c r="O11" s="80" t="s">
        <v>226</v>
      </c>
      <c r="P11" s="252"/>
      <c r="Q11" s="252"/>
      <c r="R11" s="252"/>
      <c r="S11" s="252"/>
      <c r="T11" s="252"/>
      <c r="U11" s="252"/>
      <c r="V11" s="252"/>
      <c r="W11" s="252"/>
      <c r="X11" s="254"/>
      <c r="Y11" s="250"/>
      <c r="Z11" s="112"/>
      <c r="AA11" s="112"/>
      <c r="AB11" s="112"/>
      <c r="AC11" s="112"/>
      <c r="AD11" s="112"/>
      <c r="AE11" s="112"/>
      <c r="AF11" s="112"/>
      <c r="AG11" s="112"/>
      <c r="AH11" s="112"/>
      <c r="AI11" s="112"/>
      <c r="AJ11" s="112"/>
      <c r="AK11" s="112"/>
      <c r="AL11" s="112"/>
      <c r="AM11" s="112"/>
      <c r="AN11" s="112"/>
    </row>
    <row r="12" spans="1:40" ht="15.75" customHeight="1" x14ac:dyDescent="0.3">
      <c r="A12" s="81">
        <v>6</v>
      </c>
      <c r="B12" s="103" t="s">
        <v>293</v>
      </c>
      <c r="C12" s="120" t="s">
        <v>326</v>
      </c>
      <c r="D12" s="103" t="s">
        <v>327</v>
      </c>
      <c r="E12" s="103" t="s">
        <v>0</v>
      </c>
      <c r="F12" s="109" t="s">
        <v>89</v>
      </c>
      <c r="G12" s="84" t="s">
        <v>356</v>
      </c>
      <c r="H12" s="91">
        <v>140</v>
      </c>
      <c r="I12" s="91">
        <v>102</v>
      </c>
      <c r="J12" s="139">
        <v>27</v>
      </c>
      <c r="K12" s="104">
        <v>27</v>
      </c>
      <c r="L12" s="100">
        <v>1</v>
      </c>
      <c r="M12" s="100">
        <v>0.78</v>
      </c>
      <c r="N12" s="100">
        <v>1</v>
      </c>
      <c r="O12" s="100">
        <v>0.7</v>
      </c>
      <c r="P12" s="101">
        <v>0.72857142857142854</v>
      </c>
      <c r="Q12" s="101">
        <v>0.78</v>
      </c>
      <c r="R12" s="101">
        <v>0.7</v>
      </c>
      <c r="S12" s="101">
        <v>1</v>
      </c>
      <c r="T12" s="89">
        <v>0.218571428571429</v>
      </c>
      <c r="U12" s="89">
        <v>0.39</v>
      </c>
      <c r="V12" s="89">
        <v>0.1</v>
      </c>
      <c r="W12" s="89">
        <v>6.9999999999999993E-2</v>
      </c>
      <c r="X12" s="89">
        <v>0.77857142857142847</v>
      </c>
      <c r="Y12" s="118"/>
      <c r="Z12" s="112"/>
      <c r="AA12" s="112"/>
      <c r="AB12" s="112"/>
      <c r="AC12" s="112"/>
      <c r="AD12" s="112"/>
      <c r="AE12" s="112"/>
      <c r="AF12" s="112"/>
      <c r="AG12" s="112"/>
      <c r="AH12" s="112"/>
      <c r="AI12" s="112"/>
      <c r="AJ12" s="112"/>
      <c r="AK12" s="112"/>
      <c r="AL12" s="112"/>
      <c r="AM12" s="112"/>
      <c r="AN12" s="112"/>
    </row>
    <row r="13" spans="1:40" ht="15.75" customHeight="1" x14ac:dyDescent="0.3">
      <c r="A13" s="81">
        <v>7</v>
      </c>
      <c r="B13" s="103" t="s">
        <v>293</v>
      </c>
      <c r="C13" s="83" t="s">
        <v>334</v>
      </c>
      <c r="D13" s="82" t="s">
        <v>335</v>
      </c>
      <c r="E13" s="103" t="s">
        <v>0</v>
      </c>
      <c r="F13" s="84" t="s">
        <v>325</v>
      </c>
      <c r="G13" s="84" t="s">
        <v>356</v>
      </c>
      <c r="H13" s="91">
        <v>80</v>
      </c>
      <c r="I13" s="91">
        <v>55</v>
      </c>
      <c r="J13" s="139">
        <v>27</v>
      </c>
      <c r="K13" s="104">
        <v>23</v>
      </c>
      <c r="L13" s="100">
        <v>1</v>
      </c>
      <c r="M13" s="86">
        <v>0.5</v>
      </c>
      <c r="N13" s="100">
        <v>1</v>
      </c>
      <c r="O13" s="100">
        <v>0.7</v>
      </c>
      <c r="P13" s="101">
        <v>0.6875</v>
      </c>
      <c r="Q13" s="101">
        <v>0.5</v>
      </c>
      <c r="R13" s="101">
        <v>0.7</v>
      </c>
      <c r="S13" s="101">
        <v>0.85185185185185186</v>
      </c>
      <c r="T13" s="89">
        <v>0.20624999999999999</v>
      </c>
      <c r="U13" s="89">
        <v>0.25</v>
      </c>
      <c r="V13" s="89">
        <v>8.5185185185185197E-2</v>
      </c>
      <c r="W13" s="89">
        <v>6.9999999999999993E-2</v>
      </c>
      <c r="X13" s="89">
        <v>0.61143518518518514</v>
      </c>
      <c r="Y13" s="118"/>
      <c r="Z13" s="112"/>
      <c r="AA13" s="112"/>
      <c r="AB13" s="112"/>
      <c r="AC13" s="112"/>
      <c r="AD13" s="112"/>
      <c r="AE13" s="112"/>
      <c r="AF13" s="112"/>
      <c r="AG13" s="112"/>
      <c r="AH13" s="112"/>
      <c r="AI13" s="112"/>
      <c r="AJ13" s="112"/>
      <c r="AK13" s="112"/>
      <c r="AL13" s="112"/>
      <c r="AM13" s="112"/>
      <c r="AN13" s="112"/>
    </row>
    <row r="14" spans="1:40" ht="15.75" customHeight="1" x14ac:dyDescent="0.3">
      <c r="A14" s="81">
        <v>8</v>
      </c>
      <c r="B14" s="82" t="s">
        <v>231</v>
      </c>
      <c r="C14" s="83" t="s">
        <v>346</v>
      </c>
      <c r="D14" s="82" t="s">
        <v>347</v>
      </c>
      <c r="E14" s="103" t="s">
        <v>0</v>
      </c>
      <c r="F14" s="84" t="s">
        <v>325</v>
      </c>
      <c r="G14" s="84" t="s">
        <v>356</v>
      </c>
      <c r="H14" s="91">
        <v>80</v>
      </c>
      <c r="I14" s="91">
        <v>70</v>
      </c>
      <c r="J14" s="139">
        <v>27</v>
      </c>
      <c r="K14" s="104">
        <v>27</v>
      </c>
      <c r="L14" s="100">
        <v>1</v>
      </c>
      <c r="M14" s="86">
        <v>0.7</v>
      </c>
      <c r="N14" s="100">
        <v>1</v>
      </c>
      <c r="O14" s="100">
        <v>0.7</v>
      </c>
      <c r="P14" s="101">
        <v>0.875</v>
      </c>
      <c r="Q14" s="101">
        <v>0.7</v>
      </c>
      <c r="R14" s="101">
        <v>0.7</v>
      </c>
      <c r="S14" s="101">
        <v>1</v>
      </c>
      <c r="T14" s="89">
        <v>0.26250000000000001</v>
      </c>
      <c r="U14" s="89">
        <v>0.35</v>
      </c>
      <c r="V14" s="89">
        <v>0.1</v>
      </c>
      <c r="W14" s="89">
        <v>6.9999999999999993E-2</v>
      </c>
      <c r="X14" s="89">
        <v>0.78249999999999997</v>
      </c>
      <c r="Y14" s="118"/>
      <c r="Z14" s="112"/>
      <c r="AA14" s="112"/>
      <c r="AB14" s="112"/>
      <c r="AC14" s="112"/>
      <c r="AD14" s="112"/>
      <c r="AE14" s="112"/>
      <c r="AF14" s="112"/>
      <c r="AG14" s="112"/>
      <c r="AH14" s="112"/>
      <c r="AI14" s="112"/>
      <c r="AJ14" s="112"/>
      <c r="AK14" s="112"/>
      <c r="AL14" s="112"/>
      <c r="AM14" s="112"/>
      <c r="AN14" s="112"/>
    </row>
    <row r="15" spans="1:40" ht="15.75" customHeight="1" x14ac:dyDescent="0.3">
      <c r="A15" s="81">
        <v>9</v>
      </c>
      <c r="B15" s="82" t="s">
        <v>293</v>
      </c>
      <c r="C15" s="83" t="s">
        <v>348</v>
      </c>
      <c r="D15" s="82" t="s">
        <v>349</v>
      </c>
      <c r="E15" s="103" t="s">
        <v>0</v>
      </c>
      <c r="F15" s="84" t="s">
        <v>325</v>
      </c>
      <c r="G15" s="84" t="s">
        <v>356</v>
      </c>
      <c r="H15" s="91">
        <v>80</v>
      </c>
      <c r="I15" s="91">
        <v>80</v>
      </c>
      <c r="J15" s="139">
        <v>27</v>
      </c>
      <c r="K15" s="104">
        <v>27</v>
      </c>
      <c r="L15" s="100">
        <v>1</v>
      </c>
      <c r="M15" s="86">
        <v>0.7</v>
      </c>
      <c r="N15" s="100">
        <v>1</v>
      </c>
      <c r="O15" s="100">
        <v>0.7</v>
      </c>
      <c r="P15" s="101">
        <v>1</v>
      </c>
      <c r="Q15" s="101">
        <v>0.7</v>
      </c>
      <c r="R15" s="101">
        <v>0.7</v>
      </c>
      <c r="S15" s="101">
        <v>1</v>
      </c>
      <c r="T15" s="89">
        <v>0.3</v>
      </c>
      <c r="U15" s="89">
        <v>0.35</v>
      </c>
      <c r="V15" s="89">
        <v>0.1</v>
      </c>
      <c r="W15" s="89">
        <v>6.9999999999999993E-2</v>
      </c>
      <c r="X15" s="89">
        <v>0.81999999999999984</v>
      </c>
      <c r="Y15" s="118"/>
      <c r="Z15" s="112"/>
      <c r="AA15" s="112"/>
      <c r="AB15" s="112"/>
      <c r="AC15" s="112"/>
      <c r="AD15" s="112"/>
      <c r="AE15" s="112"/>
      <c r="AF15" s="112"/>
      <c r="AG15" s="112"/>
      <c r="AH15" s="112"/>
      <c r="AI15" s="112"/>
      <c r="AJ15" s="112"/>
      <c r="AK15" s="112"/>
      <c r="AL15" s="112"/>
      <c r="AM15" s="112"/>
      <c r="AN15" s="112"/>
    </row>
    <row r="16" spans="1:40" ht="15.75" customHeight="1" x14ac:dyDescent="0.3">
      <c r="A16" s="81">
        <v>10</v>
      </c>
      <c r="B16" s="82" t="s">
        <v>293</v>
      </c>
      <c r="C16" s="83" t="s">
        <v>359</v>
      </c>
      <c r="D16" s="82" t="s">
        <v>360</v>
      </c>
      <c r="E16" s="82" t="s">
        <v>0</v>
      </c>
      <c r="F16" s="84" t="s">
        <v>325</v>
      </c>
      <c r="G16" s="84" t="s">
        <v>356</v>
      </c>
      <c r="H16" s="124">
        <v>80</v>
      </c>
      <c r="I16" s="97">
        <v>75</v>
      </c>
      <c r="J16" s="139">
        <v>27</v>
      </c>
      <c r="K16" s="104">
        <v>27</v>
      </c>
      <c r="L16" s="100">
        <v>1</v>
      </c>
      <c r="M16" s="86">
        <v>0.65</v>
      </c>
      <c r="N16" s="100">
        <v>1</v>
      </c>
      <c r="O16" s="100">
        <v>0.7</v>
      </c>
      <c r="P16" s="101">
        <v>0.9375</v>
      </c>
      <c r="Q16" s="101">
        <v>0.65</v>
      </c>
      <c r="R16" s="101">
        <v>0.7</v>
      </c>
      <c r="S16" s="101">
        <v>1</v>
      </c>
      <c r="T16" s="89">
        <v>0.28125</v>
      </c>
      <c r="U16" s="89">
        <v>0.32500000000000001</v>
      </c>
      <c r="V16" s="89">
        <v>0.1</v>
      </c>
      <c r="W16" s="89">
        <v>6.9999999999999993E-2</v>
      </c>
      <c r="X16" s="89">
        <v>0.77624999999999988</v>
      </c>
      <c r="Y16" s="118"/>
      <c r="Z16" s="112"/>
      <c r="AA16" s="112"/>
      <c r="AB16" s="112"/>
      <c r="AC16" s="112"/>
      <c r="AD16" s="112"/>
      <c r="AE16" s="112"/>
      <c r="AF16" s="112"/>
      <c r="AG16" s="112"/>
      <c r="AH16" s="112"/>
      <c r="AI16" s="112"/>
      <c r="AJ16" s="112"/>
      <c r="AK16" s="112"/>
      <c r="AL16" s="112"/>
      <c r="AM16" s="112"/>
      <c r="AN16" s="112"/>
    </row>
    <row r="17" spans="1:40" ht="15.75" customHeight="1" x14ac:dyDescent="0.3">
      <c r="A17" s="106">
        <v>7</v>
      </c>
      <c r="B17" s="107" t="s">
        <v>336</v>
      </c>
      <c r="C17" s="141"/>
      <c r="D17" s="141"/>
      <c r="E17" s="141"/>
      <c r="F17" s="141"/>
      <c r="G17" s="141"/>
      <c r="H17" s="136"/>
      <c r="I17" s="141"/>
      <c r="J17" s="136"/>
      <c r="K17" s="141"/>
      <c r="L17" s="136"/>
      <c r="M17" s="141"/>
      <c r="N17" s="136"/>
      <c r="O17" s="141"/>
      <c r="P17" s="136"/>
      <c r="Q17" s="141"/>
      <c r="R17" s="141"/>
      <c r="S17" s="142"/>
      <c r="T17" s="142"/>
      <c r="U17" s="142"/>
      <c r="V17" s="141"/>
      <c r="W17" s="141"/>
      <c r="X17" s="136"/>
      <c r="Y17" s="144"/>
      <c r="Z17" s="145"/>
      <c r="AA17" s="138"/>
      <c r="AB17" s="138"/>
      <c r="AC17" s="138"/>
      <c r="AD17" s="138"/>
      <c r="AE17" s="138"/>
      <c r="AF17" s="138"/>
      <c r="AG17" s="138"/>
      <c r="AH17" s="138"/>
      <c r="AI17" s="138"/>
      <c r="AJ17" s="138"/>
      <c r="AK17" s="138"/>
      <c r="AL17" s="138"/>
      <c r="AM17" s="138"/>
      <c r="AN17" s="138"/>
    </row>
    <row r="18" spans="1:40" ht="15.75" customHeight="1" x14ac:dyDescent="0.3">
      <c r="A18" s="93" t="s">
        <v>64</v>
      </c>
      <c r="B18" s="78" t="s">
        <v>205</v>
      </c>
      <c r="C18" s="78" t="s">
        <v>206</v>
      </c>
      <c r="D18" s="78" t="s">
        <v>207</v>
      </c>
      <c r="E18" s="78" t="s">
        <v>208</v>
      </c>
      <c r="F18" s="78" t="s">
        <v>209</v>
      </c>
      <c r="G18" s="78" t="s">
        <v>210</v>
      </c>
      <c r="H18" s="251" t="s">
        <v>7</v>
      </c>
      <c r="I18" s="252"/>
      <c r="J18" s="251" t="s">
        <v>11</v>
      </c>
      <c r="K18" s="252"/>
      <c r="L18" s="251" t="s">
        <v>9</v>
      </c>
      <c r="M18" s="252"/>
      <c r="N18" s="251" t="s">
        <v>15</v>
      </c>
      <c r="O18" s="252"/>
      <c r="P18" s="232" t="s">
        <v>313</v>
      </c>
      <c r="Q18" s="232" t="s">
        <v>314</v>
      </c>
      <c r="R18" s="234" t="s">
        <v>220</v>
      </c>
      <c r="S18" s="234" t="s">
        <v>237</v>
      </c>
      <c r="T18" s="232" t="s">
        <v>7</v>
      </c>
      <c r="U18" s="232" t="s">
        <v>9</v>
      </c>
      <c r="V18" s="232" t="s">
        <v>11</v>
      </c>
      <c r="W18" s="232" t="s">
        <v>214</v>
      </c>
      <c r="X18" s="233" t="s">
        <v>224</v>
      </c>
      <c r="Y18" s="249"/>
      <c r="Z18" s="112"/>
      <c r="AA18" s="112"/>
      <c r="AB18" s="112"/>
      <c r="AC18" s="112"/>
      <c r="AD18" s="112"/>
      <c r="AE18" s="112"/>
      <c r="AF18" s="112"/>
      <c r="AG18" s="112"/>
      <c r="AH18" s="112"/>
      <c r="AI18" s="112"/>
      <c r="AJ18" s="112"/>
      <c r="AK18" s="112"/>
      <c r="AL18" s="112"/>
      <c r="AM18" s="112"/>
      <c r="AN18" s="112"/>
    </row>
    <row r="19" spans="1:40" ht="15.75" customHeight="1" x14ac:dyDescent="0.3">
      <c r="A19" s="113"/>
      <c r="B19" s="114"/>
      <c r="C19" s="114"/>
      <c r="D19" s="114"/>
      <c r="E19" s="114"/>
      <c r="F19" s="114"/>
      <c r="G19" s="114"/>
      <c r="H19" s="80" t="s">
        <v>225</v>
      </c>
      <c r="I19" s="80" t="s">
        <v>226</v>
      </c>
      <c r="J19" s="80" t="s">
        <v>225</v>
      </c>
      <c r="K19" s="80" t="s">
        <v>226</v>
      </c>
      <c r="L19" s="80" t="s">
        <v>225</v>
      </c>
      <c r="M19" s="80" t="s">
        <v>226</v>
      </c>
      <c r="N19" s="80" t="s">
        <v>225</v>
      </c>
      <c r="O19" s="80" t="s">
        <v>226</v>
      </c>
      <c r="P19" s="230"/>
      <c r="Q19" s="230"/>
      <c r="R19" s="230"/>
      <c r="S19" s="230"/>
      <c r="T19" s="230"/>
      <c r="U19" s="230"/>
      <c r="V19" s="230"/>
      <c r="W19" s="230"/>
      <c r="X19" s="231"/>
      <c r="Y19" s="250"/>
      <c r="Z19" s="112"/>
      <c r="AA19" s="112"/>
      <c r="AB19" s="112"/>
      <c r="AC19" s="112"/>
      <c r="AD19" s="112"/>
      <c r="AE19" s="112"/>
      <c r="AF19" s="112"/>
      <c r="AG19" s="112"/>
      <c r="AH19" s="112"/>
      <c r="AI19" s="112"/>
      <c r="AJ19" s="112"/>
      <c r="AK19" s="112"/>
      <c r="AL19" s="112"/>
      <c r="AM19" s="112"/>
      <c r="AN19" s="112"/>
    </row>
    <row r="20" spans="1:40" ht="15.75" customHeight="1" x14ac:dyDescent="0.3">
      <c r="A20" s="81">
        <v>11</v>
      </c>
      <c r="B20" s="82" t="s">
        <v>227</v>
      </c>
      <c r="C20" s="83" t="s">
        <v>264</v>
      </c>
      <c r="D20" s="109" t="s">
        <v>265</v>
      </c>
      <c r="E20" s="109" t="s">
        <v>266</v>
      </c>
      <c r="F20" s="84" t="s">
        <v>104</v>
      </c>
      <c r="G20" s="84" t="s">
        <v>356</v>
      </c>
      <c r="H20" s="73">
        <v>115</v>
      </c>
      <c r="I20" s="97">
        <v>102</v>
      </c>
      <c r="J20" s="135">
        <v>27</v>
      </c>
      <c r="K20" s="98">
        <v>23</v>
      </c>
      <c r="L20" s="86">
        <v>1</v>
      </c>
      <c r="M20" s="99">
        <v>0.98499999999999999</v>
      </c>
      <c r="N20" s="86">
        <v>1</v>
      </c>
      <c r="O20" s="100">
        <v>0.7</v>
      </c>
      <c r="P20" s="87">
        <v>0.88695652173913042</v>
      </c>
      <c r="Q20" s="87">
        <v>0.98499999999999999</v>
      </c>
      <c r="R20" s="87">
        <v>0.7</v>
      </c>
      <c r="S20" s="87">
        <v>0.85185185185185186</v>
      </c>
      <c r="T20" s="88">
        <v>0.3547826086956522</v>
      </c>
      <c r="U20" s="88">
        <v>0.39400000000000002</v>
      </c>
      <c r="V20" s="88">
        <v>8.5185185185185197E-2</v>
      </c>
      <c r="W20" s="88">
        <v>6.9999999999999993E-2</v>
      </c>
      <c r="X20" s="89">
        <v>0.90396779388083737</v>
      </c>
      <c r="Y20" s="118"/>
      <c r="Z20" s="112"/>
      <c r="AA20" s="112"/>
      <c r="AB20" s="112"/>
      <c r="AC20" s="112"/>
      <c r="AD20" s="112"/>
      <c r="AE20" s="112"/>
      <c r="AF20" s="112"/>
      <c r="AG20" s="112"/>
      <c r="AH20" s="112"/>
      <c r="AI20" s="112"/>
      <c r="AJ20" s="112"/>
      <c r="AK20" s="112"/>
      <c r="AL20" s="112"/>
      <c r="AM20" s="112"/>
      <c r="AN20" s="112"/>
    </row>
    <row r="21" spans="1:40" ht="15.75" customHeight="1" x14ac:dyDescent="0.3">
      <c r="A21" s="81">
        <v>12</v>
      </c>
      <c r="B21" s="82" t="s">
        <v>227</v>
      </c>
      <c r="C21" s="83" t="s">
        <v>118</v>
      </c>
      <c r="D21" s="109" t="s">
        <v>267</v>
      </c>
      <c r="E21" s="109" t="s">
        <v>266</v>
      </c>
      <c r="F21" s="84" t="s">
        <v>89</v>
      </c>
      <c r="G21" s="84" t="s">
        <v>356</v>
      </c>
      <c r="H21" s="97">
        <v>100</v>
      </c>
      <c r="I21" s="97">
        <v>48</v>
      </c>
      <c r="J21" s="135">
        <v>27</v>
      </c>
      <c r="K21" s="98">
        <v>25.5</v>
      </c>
      <c r="L21" s="86">
        <v>1</v>
      </c>
      <c r="M21" s="99">
        <v>0.82</v>
      </c>
      <c r="N21" s="86">
        <v>1</v>
      </c>
      <c r="O21" s="100">
        <v>0.7</v>
      </c>
      <c r="P21" s="87">
        <v>0.48</v>
      </c>
      <c r="Q21" s="87">
        <v>0.81999999999999984</v>
      </c>
      <c r="R21" s="87">
        <v>0.7</v>
      </c>
      <c r="S21" s="87">
        <v>0.94444444444444442</v>
      </c>
      <c r="T21" s="88">
        <v>0.192</v>
      </c>
      <c r="U21" s="88">
        <v>0.32799999999999996</v>
      </c>
      <c r="V21" s="88">
        <v>9.4444444444444442E-2</v>
      </c>
      <c r="W21" s="88">
        <v>6.9999999999999993E-2</v>
      </c>
      <c r="X21" s="89">
        <v>0.68444444444444441</v>
      </c>
      <c r="Y21" s="167"/>
      <c r="Z21" s="112"/>
      <c r="AA21" s="112"/>
      <c r="AB21" s="112"/>
      <c r="AC21" s="112"/>
      <c r="AD21" s="112"/>
      <c r="AE21" s="112"/>
      <c r="AF21" s="112"/>
      <c r="AG21" s="112"/>
      <c r="AH21" s="112"/>
      <c r="AI21" s="112"/>
      <c r="AJ21" s="112"/>
      <c r="AK21" s="112"/>
      <c r="AL21" s="112"/>
      <c r="AM21" s="112"/>
      <c r="AN21" s="112"/>
    </row>
    <row r="22" spans="1:40" ht="15.75" customHeight="1" x14ac:dyDescent="0.3">
      <c r="A22" s="81">
        <v>13</v>
      </c>
      <c r="B22" s="82" t="s">
        <v>293</v>
      </c>
      <c r="C22" s="83" t="s">
        <v>361</v>
      </c>
      <c r="D22" s="109" t="s">
        <v>362</v>
      </c>
      <c r="E22" s="109" t="s">
        <v>266</v>
      </c>
      <c r="F22" s="84" t="s">
        <v>89</v>
      </c>
      <c r="G22" s="84" t="s">
        <v>356</v>
      </c>
      <c r="H22" s="97">
        <v>115</v>
      </c>
      <c r="I22" s="97">
        <v>80</v>
      </c>
      <c r="J22" s="135">
        <v>23</v>
      </c>
      <c r="K22" s="98">
        <v>14</v>
      </c>
      <c r="L22" s="86">
        <v>1</v>
      </c>
      <c r="M22" s="99">
        <v>0.71</v>
      </c>
      <c r="N22" s="86">
        <v>1</v>
      </c>
      <c r="O22" s="100">
        <v>0.7</v>
      </c>
      <c r="P22" s="87">
        <v>0.69565217391304346</v>
      </c>
      <c r="Q22" s="87">
        <v>0.71</v>
      </c>
      <c r="R22" s="87">
        <v>0.7</v>
      </c>
      <c r="S22" s="87">
        <v>0.60869565217391308</v>
      </c>
      <c r="T22" s="88">
        <v>0.27826086956521739</v>
      </c>
      <c r="U22" s="88">
        <v>0.28399999999999997</v>
      </c>
      <c r="V22" s="88">
        <v>6.0869565217391314E-2</v>
      </c>
      <c r="W22" s="88">
        <v>6.9999999999999993E-2</v>
      </c>
      <c r="X22" s="89">
        <v>0.69313043478260861</v>
      </c>
      <c r="Y22" s="167"/>
      <c r="Z22" s="112"/>
      <c r="AA22" s="112"/>
      <c r="AB22" s="112"/>
      <c r="AC22" s="112"/>
      <c r="AD22" s="112"/>
      <c r="AE22" s="112"/>
      <c r="AF22" s="112"/>
      <c r="AG22" s="112"/>
      <c r="AH22" s="112"/>
      <c r="AI22" s="112"/>
      <c r="AJ22" s="112"/>
      <c r="AK22" s="112"/>
      <c r="AL22" s="112"/>
      <c r="AM22" s="112"/>
      <c r="AN22" s="112"/>
    </row>
    <row r="23" spans="1:40" ht="15.75" customHeight="1" x14ac:dyDescent="0.3">
      <c r="A23" s="81">
        <v>14</v>
      </c>
      <c r="B23" s="82" t="s">
        <v>276</v>
      </c>
      <c r="C23" s="83" t="s">
        <v>298</v>
      </c>
      <c r="D23" s="109" t="s">
        <v>299</v>
      </c>
      <c r="E23" s="109" t="s">
        <v>266</v>
      </c>
      <c r="F23" s="84" t="s">
        <v>89</v>
      </c>
      <c r="G23" s="84" t="s">
        <v>356</v>
      </c>
      <c r="H23" s="97">
        <v>120</v>
      </c>
      <c r="I23" s="97">
        <v>100</v>
      </c>
      <c r="J23" s="135">
        <v>27</v>
      </c>
      <c r="K23" s="98">
        <v>26.5</v>
      </c>
      <c r="L23" s="86">
        <v>1</v>
      </c>
      <c r="M23" s="99">
        <v>0.96</v>
      </c>
      <c r="N23" s="86">
        <v>1</v>
      </c>
      <c r="O23" s="100">
        <v>0.7</v>
      </c>
      <c r="P23" s="87">
        <v>0.83333333333333337</v>
      </c>
      <c r="Q23" s="87">
        <v>0.96</v>
      </c>
      <c r="R23" s="87">
        <v>0.7</v>
      </c>
      <c r="S23" s="87">
        <v>0.98148148148148151</v>
      </c>
      <c r="T23" s="88">
        <v>0.33333333333333337</v>
      </c>
      <c r="U23" s="88">
        <v>0.38400000000000001</v>
      </c>
      <c r="V23" s="88">
        <v>9.8148148148148151E-2</v>
      </c>
      <c r="W23" s="88">
        <v>6.9999999999999993E-2</v>
      </c>
      <c r="X23" s="89">
        <v>0.88548148148148142</v>
      </c>
      <c r="Y23" s="167"/>
      <c r="Z23" s="112"/>
      <c r="AA23" s="112"/>
      <c r="AB23" s="112"/>
      <c r="AC23" s="112"/>
      <c r="AD23" s="112"/>
      <c r="AE23" s="112"/>
      <c r="AF23" s="112"/>
      <c r="AG23" s="112"/>
      <c r="AH23" s="112"/>
      <c r="AI23" s="112"/>
      <c r="AJ23" s="112"/>
      <c r="AK23" s="112"/>
      <c r="AL23" s="112"/>
      <c r="AM23" s="112"/>
      <c r="AN23" s="112"/>
    </row>
    <row r="24" spans="1:40" ht="15.75" customHeight="1" x14ac:dyDescent="0.3">
      <c r="A24" s="81">
        <v>15</v>
      </c>
      <c r="B24" s="82" t="s">
        <v>293</v>
      </c>
      <c r="C24" s="83" t="s">
        <v>300</v>
      </c>
      <c r="D24" s="109" t="s">
        <v>350</v>
      </c>
      <c r="E24" s="109" t="s">
        <v>266</v>
      </c>
      <c r="F24" s="84" t="s">
        <v>89</v>
      </c>
      <c r="G24" s="84" t="s">
        <v>356</v>
      </c>
      <c r="H24" s="97">
        <v>150</v>
      </c>
      <c r="I24" s="97">
        <v>128</v>
      </c>
      <c r="J24" s="135">
        <v>27</v>
      </c>
      <c r="K24" s="98">
        <v>26</v>
      </c>
      <c r="L24" s="86">
        <v>1</v>
      </c>
      <c r="M24" s="99">
        <v>0.95</v>
      </c>
      <c r="N24" s="86">
        <v>1</v>
      </c>
      <c r="O24" s="100">
        <v>0.7</v>
      </c>
      <c r="P24" s="87">
        <v>0.85333333333333339</v>
      </c>
      <c r="Q24" s="87">
        <v>0.95</v>
      </c>
      <c r="R24" s="87">
        <v>0.7</v>
      </c>
      <c r="S24" s="87">
        <v>0.96296296296296291</v>
      </c>
      <c r="T24" s="88">
        <v>0.34133333333333338</v>
      </c>
      <c r="U24" s="88">
        <v>0.38</v>
      </c>
      <c r="V24" s="88">
        <v>9.6296296296296297E-2</v>
      </c>
      <c r="W24" s="88">
        <v>6.9999999999999993E-2</v>
      </c>
      <c r="X24" s="89">
        <v>0.88762962962962966</v>
      </c>
      <c r="Y24" s="167"/>
      <c r="Z24" s="112"/>
      <c r="AA24" s="112"/>
      <c r="AB24" s="112"/>
      <c r="AC24" s="112"/>
      <c r="AD24" s="112"/>
      <c r="AE24" s="112"/>
      <c r="AF24" s="112"/>
      <c r="AG24" s="112"/>
      <c r="AH24" s="112"/>
      <c r="AI24" s="112"/>
      <c r="AJ24" s="112"/>
      <c r="AK24" s="112"/>
      <c r="AL24" s="112"/>
      <c r="AM24" s="112"/>
      <c r="AN24" s="112"/>
    </row>
    <row r="25" spans="1:40" ht="15.75" customHeight="1" x14ac:dyDescent="0.3">
      <c r="A25" s="81">
        <v>16</v>
      </c>
      <c r="B25" s="82" t="s">
        <v>293</v>
      </c>
      <c r="C25" s="83" t="s">
        <v>302</v>
      </c>
      <c r="D25" s="109" t="s">
        <v>303</v>
      </c>
      <c r="E25" s="109" t="s">
        <v>266</v>
      </c>
      <c r="F25" s="84" t="s">
        <v>104</v>
      </c>
      <c r="G25" s="84" t="s">
        <v>356</v>
      </c>
      <c r="H25" s="73">
        <v>115</v>
      </c>
      <c r="I25" s="97">
        <v>113</v>
      </c>
      <c r="J25" s="135">
        <v>27</v>
      </c>
      <c r="K25" s="98">
        <v>27</v>
      </c>
      <c r="L25" s="86">
        <v>1</v>
      </c>
      <c r="M25" s="99">
        <v>0.98</v>
      </c>
      <c r="N25" s="86">
        <v>1</v>
      </c>
      <c r="O25" s="100">
        <v>0.7</v>
      </c>
      <c r="P25" s="87">
        <v>0.9826086956521739</v>
      </c>
      <c r="Q25" s="87">
        <v>0.98</v>
      </c>
      <c r="R25" s="87">
        <v>0.7</v>
      </c>
      <c r="S25" s="87">
        <v>1</v>
      </c>
      <c r="T25" s="88">
        <v>0.39304347826086961</v>
      </c>
      <c r="U25" s="88">
        <v>0.39200000000000002</v>
      </c>
      <c r="V25" s="88">
        <v>0.1</v>
      </c>
      <c r="W25" s="88">
        <v>6.9999999999999993E-2</v>
      </c>
      <c r="X25" s="89">
        <v>0.95504347826086955</v>
      </c>
      <c r="Y25" s="167"/>
      <c r="Z25" s="112"/>
      <c r="AA25" s="112"/>
      <c r="AB25" s="112"/>
      <c r="AC25" s="112"/>
      <c r="AD25" s="112"/>
      <c r="AE25" s="112"/>
      <c r="AF25" s="112"/>
      <c r="AG25" s="112"/>
      <c r="AH25" s="112"/>
      <c r="AI25" s="112"/>
      <c r="AJ25" s="112"/>
      <c r="AK25" s="112"/>
      <c r="AL25" s="112"/>
      <c r="AM25" s="112"/>
      <c r="AN25" s="112"/>
    </row>
    <row r="26" spans="1:40" ht="15.75" customHeight="1" x14ac:dyDescent="0.3">
      <c r="A26" s="81">
        <v>17</v>
      </c>
      <c r="B26" s="82" t="s">
        <v>293</v>
      </c>
      <c r="C26" s="83" t="s">
        <v>304</v>
      </c>
      <c r="D26" s="109" t="s">
        <v>305</v>
      </c>
      <c r="E26" s="109" t="s">
        <v>266</v>
      </c>
      <c r="F26" s="84" t="s">
        <v>89</v>
      </c>
      <c r="G26" s="84" t="s">
        <v>356</v>
      </c>
      <c r="H26" s="97">
        <v>120</v>
      </c>
      <c r="I26" s="97">
        <v>92</v>
      </c>
      <c r="J26" s="135">
        <v>27</v>
      </c>
      <c r="K26" s="98">
        <v>27</v>
      </c>
      <c r="L26" s="86">
        <v>1</v>
      </c>
      <c r="M26" s="99">
        <v>0.96</v>
      </c>
      <c r="N26" s="86">
        <v>1</v>
      </c>
      <c r="O26" s="100">
        <v>0.7</v>
      </c>
      <c r="P26" s="87">
        <v>0.76666666666666672</v>
      </c>
      <c r="Q26" s="87">
        <v>0.96</v>
      </c>
      <c r="R26" s="87">
        <v>0.7</v>
      </c>
      <c r="S26" s="87">
        <v>1</v>
      </c>
      <c r="T26" s="88">
        <v>0.3066666666666667</v>
      </c>
      <c r="U26" s="88">
        <v>0.38400000000000001</v>
      </c>
      <c r="V26" s="88">
        <v>0.1</v>
      </c>
      <c r="W26" s="88">
        <v>6.9999999999999993E-2</v>
      </c>
      <c r="X26" s="89">
        <v>0.86066666666666669</v>
      </c>
      <c r="Y26" s="167"/>
      <c r="Z26" s="112"/>
      <c r="AA26" s="112"/>
      <c r="AB26" s="112"/>
      <c r="AC26" s="112"/>
      <c r="AD26" s="112"/>
      <c r="AE26" s="112"/>
      <c r="AF26" s="112"/>
      <c r="AG26" s="112"/>
      <c r="AH26" s="112"/>
      <c r="AI26" s="112"/>
      <c r="AJ26" s="112"/>
      <c r="AK26" s="112"/>
      <c r="AL26" s="112"/>
      <c r="AM26" s="112"/>
      <c r="AN26" s="112"/>
    </row>
    <row r="27" spans="1:40" ht="15.75" customHeight="1" x14ac:dyDescent="0.3">
      <c r="A27" s="81">
        <v>18</v>
      </c>
      <c r="B27" s="82" t="s">
        <v>293</v>
      </c>
      <c r="C27" s="83" t="s">
        <v>306</v>
      </c>
      <c r="D27" s="109" t="s">
        <v>307</v>
      </c>
      <c r="E27" s="109" t="s">
        <v>266</v>
      </c>
      <c r="F27" s="84" t="s">
        <v>89</v>
      </c>
      <c r="G27" s="84" t="s">
        <v>356</v>
      </c>
      <c r="H27" s="97">
        <v>150</v>
      </c>
      <c r="I27" s="97">
        <v>112</v>
      </c>
      <c r="J27" s="135">
        <v>27</v>
      </c>
      <c r="K27" s="98">
        <v>26</v>
      </c>
      <c r="L27" s="86">
        <v>1</v>
      </c>
      <c r="M27" s="99">
        <v>0.92</v>
      </c>
      <c r="N27" s="86">
        <v>1</v>
      </c>
      <c r="O27" s="100">
        <v>0.7</v>
      </c>
      <c r="P27" s="87">
        <v>0.7466666666666667</v>
      </c>
      <c r="Q27" s="87">
        <v>0.91999999999999993</v>
      </c>
      <c r="R27" s="87">
        <v>0.7</v>
      </c>
      <c r="S27" s="87">
        <v>0.96296296296296291</v>
      </c>
      <c r="T27" s="88">
        <v>0.29866666666666669</v>
      </c>
      <c r="U27" s="88">
        <v>0.36799999999999999</v>
      </c>
      <c r="V27" s="88">
        <v>9.6296296296296297E-2</v>
      </c>
      <c r="W27" s="88">
        <v>6.9999999999999993E-2</v>
      </c>
      <c r="X27" s="89">
        <v>0.83296296296296302</v>
      </c>
      <c r="Y27" s="167"/>
      <c r="Z27" s="112"/>
      <c r="AA27" s="112"/>
      <c r="AB27" s="112"/>
      <c r="AC27" s="112"/>
      <c r="AD27" s="112"/>
      <c r="AE27" s="112"/>
      <c r="AF27" s="112"/>
      <c r="AG27" s="112"/>
      <c r="AH27" s="112"/>
      <c r="AI27" s="112"/>
      <c r="AJ27" s="112"/>
      <c r="AK27" s="112"/>
      <c r="AL27" s="112"/>
      <c r="AM27" s="112"/>
      <c r="AN27" s="112"/>
    </row>
    <row r="28" spans="1:40" ht="15.75" customHeight="1" x14ac:dyDescent="0.3">
      <c r="A28" s="81">
        <v>19</v>
      </c>
      <c r="B28" s="82" t="s">
        <v>293</v>
      </c>
      <c r="C28" s="120" t="s">
        <v>308</v>
      </c>
      <c r="D28" s="109" t="s">
        <v>309</v>
      </c>
      <c r="E28" s="109" t="s">
        <v>266</v>
      </c>
      <c r="F28" s="84" t="s">
        <v>104</v>
      </c>
      <c r="G28" s="84" t="s">
        <v>356</v>
      </c>
      <c r="H28" s="73">
        <v>115</v>
      </c>
      <c r="I28" s="97">
        <v>106</v>
      </c>
      <c r="J28" s="135">
        <v>27</v>
      </c>
      <c r="K28" s="98">
        <v>27</v>
      </c>
      <c r="L28" s="86">
        <v>1</v>
      </c>
      <c r="M28" s="99">
        <v>1</v>
      </c>
      <c r="N28" s="86">
        <v>1</v>
      </c>
      <c r="O28" s="100">
        <v>0.7</v>
      </c>
      <c r="P28" s="87">
        <v>0.92173913043478262</v>
      </c>
      <c r="Q28" s="87">
        <v>1</v>
      </c>
      <c r="R28" s="87">
        <v>0.7</v>
      </c>
      <c r="S28" s="87">
        <v>1</v>
      </c>
      <c r="T28" s="88">
        <v>0.36869565217391309</v>
      </c>
      <c r="U28" s="88">
        <v>0.4</v>
      </c>
      <c r="V28" s="88">
        <v>0.1</v>
      </c>
      <c r="W28" s="88">
        <v>6.9999999999999993E-2</v>
      </c>
      <c r="X28" s="89">
        <v>0.93869565217391304</v>
      </c>
      <c r="Y28" s="167"/>
      <c r="Z28" s="112"/>
      <c r="AA28" s="112"/>
      <c r="AB28" s="112"/>
      <c r="AC28" s="112"/>
      <c r="AD28" s="112"/>
      <c r="AE28" s="112"/>
      <c r="AF28" s="112"/>
      <c r="AG28" s="112"/>
      <c r="AH28" s="112"/>
      <c r="AI28" s="112"/>
      <c r="AJ28" s="112"/>
      <c r="AK28" s="112"/>
      <c r="AL28" s="112"/>
      <c r="AM28" s="112"/>
      <c r="AN28" s="112"/>
    </row>
    <row r="29" spans="1:40" ht="15.75" customHeight="1" x14ac:dyDescent="0.3">
      <c r="A29" s="81">
        <v>20</v>
      </c>
      <c r="B29" s="82" t="s">
        <v>231</v>
      </c>
      <c r="C29" s="120" t="s">
        <v>123</v>
      </c>
      <c r="D29" s="109" t="s">
        <v>310</v>
      </c>
      <c r="E29" s="109" t="s">
        <v>266</v>
      </c>
      <c r="F29" s="84" t="s">
        <v>89</v>
      </c>
      <c r="G29" s="84" t="s">
        <v>356</v>
      </c>
      <c r="H29" s="21">
        <v>150</v>
      </c>
      <c r="I29" s="97">
        <v>122</v>
      </c>
      <c r="J29" s="135">
        <v>27</v>
      </c>
      <c r="K29" s="98">
        <v>27</v>
      </c>
      <c r="L29" s="86">
        <v>1</v>
      </c>
      <c r="M29" s="99">
        <v>0.96</v>
      </c>
      <c r="N29" s="86">
        <v>1</v>
      </c>
      <c r="O29" s="100">
        <v>0.7</v>
      </c>
      <c r="P29" s="87">
        <v>0.81333333333333335</v>
      </c>
      <c r="Q29" s="87">
        <v>0.96</v>
      </c>
      <c r="R29" s="87">
        <v>0.7</v>
      </c>
      <c r="S29" s="87">
        <v>1</v>
      </c>
      <c r="T29" s="88">
        <v>0.32533333333333336</v>
      </c>
      <c r="U29" s="88">
        <v>0.38400000000000001</v>
      </c>
      <c r="V29" s="88">
        <v>0.1</v>
      </c>
      <c r="W29" s="88">
        <v>6.9999999999999993E-2</v>
      </c>
      <c r="X29" s="89">
        <v>0.8793333333333333</v>
      </c>
      <c r="Y29" s="167"/>
      <c r="Z29" s="112"/>
      <c r="AA29" s="112"/>
      <c r="AB29" s="112"/>
      <c r="AC29" s="112"/>
      <c r="AD29" s="112"/>
      <c r="AE29" s="112"/>
      <c r="AF29" s="112"/>
      <c r="AG29" s="112"/>
      <c r="AH29" s="112"/>
      <c r="AI29" s="112"/>
      <c r="AJ29" s="112"/>
      <c r="AK29" s="112"/>
      <c r="AL29" s="112"/>
      <c r="AM29" s="112"/>
      <c r="AN29" s="112"/>
    </row>
    <row r="30" spans="1:40" ht="15.75" customHeight="1" x14ac:dyDescent="0.3">
      <c r="A30" s="81">
        <v>21</v>
      </c>
      <c r="B30" s="82" t="s">
        <v>227</v>
      </c>
      <c r="C30" s="83" t="s">
        <v>311</v>
      </c>
      <c r="D30" s="7" t="s">
        <v>312</v>
      </c>
      <c r="E30" s="109" t="s">
        <v>266</v>
      </c>
      <c r="F30" s="84" t="s">
        <v>89</v>
      </c>
      <c r="G30" s="84" t="s">
        <v>356</v>
      </c>
      <c r="H30" s="73">
        <v>150</v>
      </c>
      <c r="I30" s="73">
        <v>120</v>
      </c>
      <c r="J30" s="135">
        <v>27</v>
      </c>
      <c r="K30" s="98">
        <v>26</v>
      </c>
      <c r="L30" s="86">
        <v>1</v>
      </c>
      <c r="M30" s="99">
        <v>0.96</v>
      </c>
      <c r="N30" s="86">
        <v>1</v>
      </c>
      <c r="O30" s="100">
        <v>0.7</v>
      </c>
      <c r="P30" s="87">
        <v>0.8</v>
      </c>
      <c r="Q30" s="87">
        <v>0.96</v>
      </c>
      <c r="R30" s="87">
        <v>0.7</v>
      </c>
      <c r="S30" s="87">
        <v>0.96296296296296291</v>
      </c>
      <c r="T30" s="88">
        <v>0.32000000000000006</v>
      </c>
      <c r="U30" s="88">
        <v>0.38400000000000001</v>
      </c>
      <c r="V30" s="88">
        <v>9.6296296296296297E-2</v>
      </c>
      <c r="W30" s="88">
        <v>6.9999999999999993E-2</v>
      </c>
      <c r="X30" s="89">
        <v>0.87029629629629635</v>
      </c>
      <c r="Y30" s="167"/>
      <c r="Z30" s="112"/>
      <c r="AA30" s="112"/>
      <c r="AB30" s="112"/>
      <c r="AC30" s="112"/>
      <c r="AD30" s="112"/>
      <c r="AE30" s="112"/>
      <c r="AF30" s="112"/>
      <c r="AG30" s="112"/>
      <c r="AH30" s="112"/>
      <c r="AI30" s="112"/>
      <c r="AJ30" s="112"/>
      <c r="AK30" s="112"/>
      <c r="AL30" s="112"/>
      <c r="AM30" s="112"/>
      <c r="AN30" s="112"/>
    </row>
    <row r="31" spans="1:40" ht="15.75" customHeight="1" x14ac:dyDescent="0.3">
      <c r="A31" s="81">
        <v>22</v>
      </c>
      <c r="B31" s="103" t="s">
        <v>227</v>
      </c>
      <c r="C31" s="120" t="s">
        <v>331</v>
      </c>
      <c r="D31" s="109" t="s">
        <v>332</v>
      </c>
      <c r="E31" s="109" t="s">
        <v>266</v>
      </c>
      <c r="F31" s="103" t="s">
        <v>104</v>
      </c>
      <c r="G31" s="84" t="s">
        <v>356</v>
      </c>
      <c r="H31" s="91">
        <v>115</v>
      </c>
      <c r="I31" s="91">
        <v>119</v>
      </c>
      <c r="J31" s="135">
        <v>27</v>
      </c>
      <c r="K31" s="104">
        <v>27</v>
      </c>
      <c r="L31" s="86">
        <v>1</v>
      </c>
      <c r="M31" s="100">
        <v>1</v>
      </c>
      <c r="N31" s="86">
        <v>1</v>
      </c>
      <c r="O31" s="100">
        <v>0.7</v>
      </c>
      <c r="P31" s="101">
        <v>1.0347826086956522</v>
      </c>
      <c r="Q31" s="101">
        <v>1</v>
      </c>
      <c r="R31" s="101">
        <v>0.7</v>
      </c>
      <c r="S31" s="101">
        <v>1</v>
      </c>
      <c r="T31" s="88">
        <v>0.41391304347826091</v>
      </c>
      <c r="U31" s="88">
        <v>0.4</v>
      </c>
      <c r="V31" s="88">
        <v>0.1</v>
      </c>
      <c r="W31" s="88">
        <v>6.9999999999999993E-2</v>
      </c>
      <c r="X31" s="89">
        <v>0.98391304347826081</v>
      </c>
      <c r="Y31" s="167"/>
    </row>
    <row r="32" spans="1:40" ht="15.75" customHeight="1" x14ac:dyDescent="0.3">
      <c r="A32" s="81">
        <v>23</v>
      </c>
      <c r="B32" s="103" t="s">
        <v>231</v>
      </c>
      <c r="C32" s="120" t="s">
        <v>328</v>
      </c>
      <c r="D32" s="103" t="s">
        <v>329</v>
      </c>
      <c r="E32" s="103" t="s">
        <v>330</v>
      </c>
      <c r="F32" s="103" t="s">
        <v>260</v>
      </c>
      <c r="G32" s="84" t="s">
        <v>356</v>
      </c>
      <c r="H32" s="91">
        <v>150</v>
      </c>
      <c r="I32" s="21">
        <v>134</v>
      </c>
      <c r="J32" s="135">
        <v>27</v>
      </c>
      <c r="K32" s="104">
        <v>25</v>
      </c>
      <c r="L32" s="86">
        <v>1</v>
      </c>
      <c r="M32" s="100">
        <v>0.97</v>
      </c>
      <c r="N32" s="86">
        <v>1</v>
      </c>
      <c r="O32" s="100">
        <v>0.7</v>
      </c>
      <c r="P32" s="101">
        <v>0.89333333333333331</v>
      </c>
      <c r="Q32" s="101">
        <v>0.97</v>
      </c>
      <c r="R32" s="101">
        <v>0.7</v>
      </c>
      <c r="S32" s="101">
        <v>0.92592592592592593</v>
      </c>
      <c r="T32" s="88">
        <v>0.35733333333333334</v>
      </c>
      <c r="U32" s="88">
        <v>0.38800000000000001</v>
      </c>
      <c r="V32" s="88">
        <v>9.2592592592592601E-2</v>
      </c>
      <c r="W32" s="88">
        <v>6.9999999999999993E-2</v>
      </c>
      <c r="X32" s="89">
        <v>0.90792592592592591</v>
      </c>
      <c r="Y32" s="168"/>
    </row>
    <row r="33" spans="1:40" ht="15.75" customHeight="1" x14ac:dyDescent="0.3">
      <c r="A33" s="81">
        <v>24</v>
      </c>
      <c r="B33" s="82" t="s">
        <v>293</v>
      </c>
      <c r="C33" s="83" t="s">
        <v>315</v>
      </c>
      <c r="D33" s="109" t="s">
        <v>316</v>
      </c>
      <c r="E33" s="109" t="s">
        <v>266</v>
      </c>
      <c r="F33" s="84" t="s">
        <v>89</v>
      </c>
      <c r="G33" s="84" t="s">
        <v>356</v>
      </c>
      <c r="H33" s="97">
        <v>160</v>
      </c>
      <c r="I33" s="97">
        <v>150</v>
      </c>
      <c r="J33" s="135">
        <v>27</v>
      </c>
      <c r="K33" s="98">
        <v>26.5</v>
      </c>
      <c r="L33" s="86">
        <v>1</v>
      </c>
      <c r="M33" s="99">
        <v>0.97</v>
      </c>
      <c r="N33" s="86">
        <v>1</v>
      </c>
      <c r="O33" s="100">
        <v>0.7</v>
      </c>
      <c r="P33" s="101">
        <v>0.9375</v>
      </c>
      <c r="Q33" s="101">
        <v>0.97</v>
      </c>
      <c r="R33" s="101">
        <v>0.7</v>
      </c>
      <c r="S33" s="101">
        <v>0.98148148148148151</v>
      </c>
      <c r="T33" s="88">
        <v>0.375</v>
      </c>
      <c r="U33" s="88">
        <v>0.38800000000000001</v>
      </c>
      <c r="V33" s="88">
        <v>9.8148148148148151E-2</v>
      </c>
      <c r="W33" s="88">
        <v>6.9999999999999993E-2</v>
      </c>
      <c r="X33" s="89">
        <v>0.93114814814814817</v>
      </c>
      <c r="Y33" s="167"/>
      <c r="Z33" s="112"/>
      <c r="AA33" s="112"/>
      <c r="AB33" s="112"/>
      <c r="AC33" s="112"/>
      <c r="AD33" s="112"/>
      <c r="AE33" s="112"/>
      <c r="AF33" s="112"/>
      <c r="AG33" s="112"/>
      <c r="AH33" s="112"/>
      <c r="AI33" s="112"/>
      <c r="AJ33" s="112"/>
      <c r="AK33" s="112"/>
      <c r="AL33" s="112"/>
      <c r="AM33" s="112"/>
      <c r="AN33" s="112"/>
    </row>
    <row r="34" spans="1:40" ht="15.75" customHeight="1" x14ac:dyDescent="0.3">
      <c r="A34" s="81">
        <v>25</v>
      </c>
      <c r="B34" s="82" t="s">
        <v>293</v>
      </c>
      <c r="C34" s="83" t="s">
        <v>127</v>
      </c>
      <c r="D34" s="109" t="s">
        <v>317</v>
      </c>
      <c r="E34" s="109" t="s">
        <v>266</v>
      </c>
      <c r="F34" s="84" t="s">
        <v>126</v>
      </c>
      <c r="G34" s="84" t="s">
        <v>356</v>
      </c>
      <c r="H34" s="73">
        <v>145</v>
      </c>
      <c r="I34" s="73">
        <v>145</v>
      </c>
      <c r="J34" s="135">
        <v>27</v>
      </c>
      <c r="K34" s="135">
        <v>27</v>
      </c>
      <c r="L34" s="86">
        <v>1</v>
      </c>
      <c r="M34" s="86">
        <v>0.94</v>
      </c>
      <c r="N34" s="86">
        <v>1</v>
      </c>
      <c r="O34" s="100">
        <v>0.7</v>
      </c>
      <c r="P34" s="101">
        <v>1</v>
      </c>
      <c r="Q34" s="101">
        <v>0.93999999999999984</v>
      </c>
      <c r="R34" s="101">
        <v>0.7</v>
      </c>
      <c r="S34" s="101">
        <v>1</v>
      </c>
      <c r="T34" s="88">
        <v>0.4</v>
      </c>
      <c r="U34" s="88">
        <v>0.37599999999999995</v>
      </c>
      <c r="V34" s="88">
        <v>0.1</v>
      </c>
      <c r="W34" s="88">
        <v>6.9999999999999993E-2</v>
      </c>
      <c r="X34" s="89">
        <v>0.94599999999999995</v>
      </c>
      <c r="Y34" s="167"/>
      <c r="Z34" s="112"/>
      <c r="AA34" s="112"/>
      <c r="AB34" s="112"/>
      <c r="AC34" s="112"/>
      <c r="AD34" s="112"/>
      <c r="AE34" s="112"/>
      <c r="AF34" s="112"/>
      <c r="AG34" s="112"/>
      <c r="AH34" s="112"/>
      <c r="AI34" s="112"/>
      <c r="AJ34" s="112"/>
      <c r="AK34" s="112"/>
      <c r="AL34" s="112"/>
      <c r="AM34" s="112"/>
      <c r="AN34" s="112"/>
    </row>
    <row r="35" spans="1:40" ht="15.75" customHeight="1" x14ac:dyDescent="0.3">
      <c r="A35" s="81">
        <v>26</v>
      </c>
      <c r="B35" s="82" t="s">
        <v>227</v>
      </c>
      <c r="C35" s="83" t="s">
        <v>125</v>
      </c>
      <c r="D35" s="7" t="s">
        <v>318</v>
      </c>
      <c r="E35" s="109" t="s">
        <v>266</v>
      </c>
      <c r="F35" s="84" t="s">
        <v>126</v>
      </c>
      <c r="G35" s="84" t="s">
        <v>356</v>
      </c>
      <c r="H35" s="97">
        <v>145</v>
      </c>
      <c r="I35" s="73">
        <v>145</v>
      </c>
      <c r="J35" s="135">
        <v>27</v>
      </c>
      <c r="K35" s="98">
        <v>26.5</v>
      </c>
      <c r="L35" s="86">
        <v>1</v>
      </c>
      <c r="M35" s="99">
        <v>0.97</v>
      </c>
      <c r="N35" s="86">
        <v>1</v>
      </c>
      <c r="O35" s="100">
        <v>0.7</v>
      </c>
      <c r="P35" s="101">
        <v>1</v>
      </c>
      <c r="Q35" s="101">
        <v>0.97</v>
      </c>
      <c r="R35" s="101">
        <v>0.7</v>
      </c>
      <c r="S35" s="101">
        <v>0.98148148148148151</v>
      </c>
      <c r="T35" s="88">
        <v>0.4</v>
      </c>
      <c r="U35" s="88">
        <v>0.38800000000000001</v>
      </c>
      <c r="V35" s="88">
        <v>9.8148148148148151E-2</v>
      </c>
      <c r="W35" s="88">
        <v>6.9999999999999993E-2</v>
      </c>
      <c r="X35" s="89">
        <v>0.95614814814814808</v>
      </c>
      <c r="Y35" s="167"/>
      <c r="Z35" s="112"/>
      <c r="AA35" s="112"/>
      <c r="AB35" s="112"/>
      <c r="AC35" s="112"/>
      <c r="AD35" s="112"/>
      <c r="AE35" s="112"/>
      <c r="AF35" s="112"/>
      <c r="AG35" s="112"/>
      <c r="AH35" s="112"/>
      <c r="AI35" s="112"/>
      <c r="AJ35" s="112"/>
      <c r="AK35" s="112"/>
      <c r="AL35" s="112"/>
      <c r="AM35" s="112"/>
      <c r="AN35" s="112"/>
    </row>
    <row r="36" spans="1:40" ht="15.75" customHeight="1" x14ac:dyDescent="0.3">
      <c r="A36" s="81">
        <v>27</v>
      </c>
      <c r="B36" s="82" t="s">
        <v>293</v>
      </c>
      <c r="C36" s="83" t="s">
        <v>113</v>
      </c>
      <c r="D36" s="7" t="s">
        <v>319</v>
      </c>
      <c r="E36" s="109" t="s">
        <v>266</v>
      </c>
      <c r="F36" s="84" t="s">
        <v>89</v>
      </c>
      <c r="G36" s="84" t="s">
        <v>356</v>
      </c>
      <c r="H36" s="97">
        <v>120</v>
      </c>
      <c r="I36" s="73">
        <v>110</v>
      </c>
      <c r="J36" s="135">
        <v>27</v>
      </c>
      <c r="K36" s="98">
        <v>26.5</v>
      </c>
      <c r="L36" s="86">
        <v>1</v>
      </c>
      <c r="M36" s="99">
        <v>0.95</v>
      </c>
      <c r="N36" s="86">
        <v>1</v>
      </c>
      <c r="O36" s="100">
        <v>0.7</v>
      </c>
      <c r="P36" s="101">
        <v>0.91666666666666663</v>
      </c>
      <c r="Q36" s="101">
        <v>0.95</v>
      </c>
      <c r="R36" s="101">
        <v>0.7</v>
      </c>
      <c r="S36" s="101">
        <v>0.98148148148148151</v>
      </c>
      <c r="T36" s="88">
        <v>0.3666666666666667</v>
      </c>
      <c r="U36" s="88">
        <v>0.38</v>
      </c>
      <c r="V36" s="88">
        <v>9.8148148148148151E-2</v>
      </c>
      <c r="W36" s="88">
        <v>6.9999999999999993E-2</v>
      </c>
      <c r="X36" s="89">
        <v>0.91481481481481486</v>
      </c>
      <c r="Y36" s="167"/>
      <c r="Z36" s="112"/>
      <c r="AA36" s="112"/>
      <c r="AB36" s="112"/>
      <c r="AC36" s="112"/>
      <c r="AD36" s="112"/>
      <c r="AE36" s="112"/>
      <c r="AF36" s="112"/>
      <c r="AG36" s="112"/>
      <c r="AH36" s="112"/>
      <c r="AI36" s="112"/>
      <c r="AJ36" s="112"/>
      <c r="AK36" s="112"/>
      <c r="AL36" s="112"/>
      <c r="AM36" s="112"/>
      <c r="AN36" s="112"/>
    </row>
    <row r="37" spans="1:40" ht="15.75" customHeight="1" x14ac:dyDescent="0.3">
      <c r="A37" s="81">
        <v>28</v>
      </c>
      <c r="B37" s="82" t="s">
        <v>227</v>
      </c>
      <c r="C37" s="83" t="s">
        <v>320</v>
      </c>
      <c r="D37" s="7" t="s">
        <v>321</v>
      </c>
      <c r="E37" s="84" t="s">
        <v>266</v>
      </c>
      <c r="F37" s="84" t="s">
        <v>89</v>
      </c>
      <c r="G37" s="84" t="s">
        <v>356</v>
      </c>
      <c r="H37" s="97">
        <v>160</v>
      </c>
      <c r="I37" s="73">
        <v>145</v>
      </c>
      <c r="J37" s="135">
        <v>27</v>
      </c>
      <c r="K37" s="98">
        <v>26</v>
      </c>
      <c r="L37" s="86">
        <v>1</v>
      </c>
      <c r="M37" s="99">
        <v>0.94</v>
      </c>
      <c r="N37" s="86">
        <v>1</v>
      </c>
      <c r="O37" s="100">
        <v>0.7</v>
      </c>
      <c r="P37" s="101">
        <v>0.90625</v>
      </c>
      <c r="Q37" s="101">
        <v>0.93999999999999984</v>
      </c>
      <c r="R37" s="101">
        <v>0.7</v>
      </c>
      <c r="S37" s="101">
        <v>0.96296296296296291</v>
      </c>
      <c r="T37" s="88">
        <v>0.36250000000000004</v>
      </c>
      <c r="U37" s="88">
        <v>0.37599999999999995</v>
      </c>
      <c r="V37" s="88">
        <v>9.6296296296296297E-2</v>
      </c>
      <c r="W37" s="88">
        <v>6.9999999999999993E-2</v>
      </c>
      <c r="X37" s="89">
        <v>0.90479629629629621</v>
      </c>
      <c r="Y37" s="167"/>
      <c r="Z37" s="112"/>
      <c r="AA37" s="112"/>
      <c r="AB37" s="112"/>
      <c r="AC37" s="112"/>
      <c r="AD37" s="112"/>
      <c r="AE37" s="112"/>
      <c r="AF37" s="112"/>
      <c r="AG37" s="112"/>
      <c r="AH37" s="112"/>
      <c r="AI37" s="112"/>
      <c r="AJ37" s="112"/>
      <c r="AK37" s="112"/>
      <c r="AL37" s="112"/>
      <c r="AM37" s="112"/>
      <c r="AN37" s="112"/>
    </row>
    <row r="38" spans="1:40" ht="15.75" customHeight="1" x14ac:dyDescent="0.3">
      <c r="A38" s="81">
        <v>29</v>
      </c>
      <c r="B38" s="103" t="s">
        <v>227</v>
      </c>
      <c r="C38" s="120" t="s">
        <v>115</v>
      </c>
      <c r="D38" s="7" t="s">
        <v>322</v>
      </c>
      <c r="E38" s="84" t="s">
        <v>266</v>
      </c>
      <c r="F38" s="109" t="s">
        <v>89</v>
      </c>
      <c r="G38" s="84" t="s">
        <v>356</v>
      </c>
      <c r="H38" s="91">
        <v>150</v>
      </c>
      <c r="I38" s="73">
        <v>130</v>
      </c>
      <c r="J38" s="135">
        <v>27</v>
      </c>
      <c r="K38" s="104">
        <v>27</v>
      </c>
      <c r="L38" s="86">
        <v>1</v>
      </c>
      <c r="M38" s="140">
        <v>0.96</v>
      </c>
      <c r="N38" s="86">
        <v>1</v>
      </c>
      <c r="O38" s="100">
        <v>0.7</v>
      </c>
      <c r="P38" s="101">
        <v>0.8666666666666667</v>
      </c>
      <c r="Q38" s="101">
        <v>0.96</v>
      </c>
      <c r="R38" s="101">
        <v>0.7</v>
      </c>
      <c r="S38" s="101">
        <v>1</v>
      </c>
      <c r="T38" s="88">
        <v>0.34666666666666668</v>
      </c>
      <c r="U38" s="88">
        <v>0.38400000000000001</v>
      </c>
      <c r="V38" s="88">
        <v>0.1</v>
      </c>
      <c r="W38" s="88">
        <v>6.9999999999999993E-2</v>
      </c>
      <c r="X38" s="89">
        <v>0.90066666666666662</v>
      </c>
      <c r="Y38" s="167"/>
      <c r="Z38" s="112"/>
      <c r="AA38" s="112"/>
      <c r="AB38" s="112"/>
      <c r="AC38" s="112"/>
      <c r="AD38" s="112"/>
      <c r="AE38" s="112"/>
      <c r="AF38" s="112"/>
      <c r="AG38" s="112"/>
      <c r="AH38" s="112"/>
      <c r="AI38" s="112"/>
      <c r="AJ38" s="112"/>
      <c r="AK38" s="112"/>
      <c r="AL38" s="112"/>
      <c r="AM38" s="112"/>
      <c r="AN38" s="112"/>
    </row>
    <row r="39" spans="1:40" ht="15.75" customHeight="1" x14ac:dyDescent="0.3">
      <c r="A39" s="81">
        <v>30</v>
      </c>
      <c r="B39" s="103" t="s">
        <v>227</v>
      </c>
      <c r="C39" s="120" t="s">
        <v>323</v>
      </c>
      <c r="D39" s="103" t="s">
        <v>324</v>
      </c>
      <c r="E39" s="84" t="s">
        <v>266</v>
      </c>
      <c r="F39" s="109" t="s">
        <v>136</v>
      </c>
      <c r="G39" s="84" t="s">
        <v>356</v>
      </c>
      <c r="H39" s="91">
        <v>27</v>
      </c>
      <c r="I39" s="91">
        <v>7</v>
      </c>
      <c r="J39" s="135">
        <v>27</v>
      </c>
      <c r="K39" s="104">
        <v>27</v>
      </c>
      <c r="L39" s="86">
        <v>1</v>
      </c>
      <c r="M39" s="100">
        <v>0.98</v>
      </c>
      <c r="N39" s="86">
        <v>1</v>
      </c>
      <c r="O39" s="100">
        <v>0.7</v>
      </c>
      <c r="P39" s="101">
        <v>0.25925925925925924</v>
      </c>
      <c r="Q39" s="101">
        <v>0.98</v>
      </c>
      <c r="R39" s="101">
        <v>0.7</v>
      </c>
      <c r="S39" s="101">
        <v>1</v>
      </c>
      <c r="T39" s="88">
        <v>0.1037037037037037</v>
      </c>
      <c r="U39" s="88">
        <v>0.39200000000000002</v>
      </c>
      <c r="V39" s="88">
        <v>0.1</v>
      </c>
      <c r="W39" s="88">
        <v>6.9999999999999993E-2</v>
      </c>
      <c r="X39" s="89">
        <v>0.66570370370370369</v>
      </c>
      <c r="Y39" s="167"/>
      <c r="Z39" s="112"/>
      <c r="AA39" s="112"/>
      <c r="AB39" s="112"/>
      <c r="AC39" s="112"/>
      <c r="AD39" s="112"/>
      <c r="AE39" s="112"/>
      <c r="AF39" s="112"/>
      <c r="AG39" s="112"/>
      <c r="AH39" s="112"/>
      <c r="AI39" s="112"/>
      <c r="AJ39" s="112"/>
      <c r="AK39" s="112"/>
      <c r="AL39" s="112"/>
      <c r="AM39" s="112"/>
      <c r="AN39" s="112"/>
    </row>
    <row r="40" spans="1:40" ht="15.75" customHeight="1" x14ac:dyDescent="0.25">
      <c r="AC40" s="108"/>
    </row>
    <row r="41" spans="1:40" ht="15.75" customHeight="1" x14ac:dyDescent="0.3">
      <c r="A41" s="149" t="s">
        <v>64</v>
      </c>
      <c r="B41" s="150" t="s">
        <v>205</v>
      </c>
      <c r="C41" s="150" t="s">
        <v>206</v>
      </c>
      <c r="D41" s="78" t="s">
        <v>207</v>
      </c>
      <c r="E41" s="150" t="s">
        <v>208</v>
      </c>
      <c r="F41" s="150" t="s">
        <v>209</v>
      </c>
      <c r="G41" s="150" t="s">
        <v>210</v>
      </c>
      <c r="H41" s="251" t="s">
        <v>7</v>
      </c>
      <c r="I41" s="252"/>
      <c r="J41" s="251" t="s">
        <v>11</v>
      </c>
      <c r="K41" s="252"/>
      <c r="L41" s="251" t="s">
        <v>9</v>
      </c>
      <c r="M41" s="252"/>
      <c r="N41" s="251" t="s">
        <v>214</v>
      </c>
      <c r="O41" s="252"/>
      <c r="P41" s="251" t="s">
        <v>337</v>
      </c>
      <c r="Q41" s="252"/>
      <c r="R41" s="256" t="s">
        <v>353</v>
      </c>
      <c r="S41" s="256" t="s">
        <v>314</v>
      </c>
      <c r="T41" s="256" t="s">
        <v>363</v>
      </c>
      <c r="U41" s="256" t="s">
        <v>364</v>
      </c>
      <c r="V41" s="256" t="s">
        <v>341</v>
      </c>
      <c r="W41" s="256" t="s">
        <v>7</v>
      </c>
      <c r="X41" s="256" t="s">
        <v>9</v>
      </c>
      <c r="Y41" s="256" t="s">
        <v>11</v>
      </c>
      <c r="Z41" s="256" t="s">
        <v>214</v>
      </c>
      <c r="AA41" s="256" t="s">
        <v>337</v>
      </c>
      <c r="AB41" s="253" t="s">
        <v>224</v>
      </c>
      <c r="AC41" s="249"/>
      <c r="AD41" s="112"/>
      <c r="AE41" s="112"/>
      <c r="AF41" s="112"/>
      <c r="AG41" s="112"/>
      <c r="AH41" s="112"/>
      <c r="AI41" s="112"/>
      <c r="AJ41" s="112"/>
      <c r="AK41" s="112"/>
      <c r="AL41" s="112"/>
      <c r="AM41" s="112"/>
      <c r="AN41" s="112"/>
    </row>
    <row r="42" spans="1:40" ht="15.75" customHeight="1" x14ac:dyDescent="0.3">
      <c r="A42" s="151"/>
      <c r="B42" s="152"/>
      <c r="C42" s="152"/>
      <c r="D42" s="152"/>
      <c r="E42" s="152"/>
      <c r="F42" s="152"/>
      <c r="G42" s="152"/>
      <c r="H42" s="80" t="s">
        <v>225</v>
      </c>
      <c r="I42" s="80" t="s">
        <v>226</v>
      </c>
      <c r="J42" s="80" t="s">
        <v>225</v>
      </c>
      <c r="K42" s="80" t="s">
        <v>226</v>
      </c>
      <c r="L42" s="80" t="s">
        <v>225</v>
      </c>
      <c r="M42" s="80" t="s">
        <v>226</v>
      </c>
      <c r="N42" s="80" t="s">
        <v>225</v>
      </c>
      <c r="O42" s="80" t="s">
        <v>226</v>
      </c>
      <c r="P42" s="80" t="s">
        <v>225</v>
      </c>
      <c r="Q42" s="80" t="s">
        <v>226</v>
      </c>
      <c r="R42" s="252"/>
      <c r="S42" s="252"/>
      <c r="T42" s="252"/>
      <c r="U42" s="252"/>
      <c r="V42" s="252"/>
      <c r="W42" s="252"/>
      <c r="X42" s="252"/>
      <c r="Y42" s="252"/>
      <c r="Z42" s="252"/>
      <c r="AA42" s="252"/>
      <c r="AB42" s="254"/>
      <c r="AC42" s="250"/>
      <c r="AD42" s="112"/>
      <c r="AE42" s="112"/>
      <c r="AF42" s="112"/>
      <c r="AG42" s="112"/>
      <c r="AH42" s="112"/>
      <c r="AI42" s="112"/>
      <c r="AJ42" s="112"/>
      <c r="AK42" s="112"/>
      <c r="AL42" s="112"/>
      <c r="AM42" s="112"/>
      <c r="AN42" s="112"/>
    </row>
    <row r="43" spans="1:40" ht="15.75" customHeight="1" x14ac:dyDescent="0.3">
      <c r="A43" s="153">
        <v>31</v>
      </c>
      <c r="B43" s="154" t="s">
        <v>227</v>
      </c>
      <c r="C43" s="155" t="s">
        <v>103</v>
      </c>
      <c r="D43" s="156" t="s">
        <v>240</v>
      </c>
      <c r="E43" s="156" t="s">
        <v>241</v>
      </c>
      <c r="F43" s="156" t="s">
        <v>104</v>
      </c>
      <c r="G43" s="84" t="s">
        <v>356</v>
      </c>
      <c r="H43" s="156">
        <v>115</v>
      </c>
      <c r="I43" s="156">
        <v>85</v>
      </c>
      <c r="J43" s="135">
        <v>27</v>
      </c>
      <c r="K43" s="135">
        <v>26</v>
      </c>
      <c r="L43" s="86">
        <v>1</v>
      </c>
      <c r="M43" s="116">
        <v>0.93759999999999999</v>
      </c>
      <c r="N43" s="116">
        <v>1</v>
      </c>
      <c r="O43" s="100">
        <v>0.7</v>
      </c>
      <c r="P43" s="116">
        <v>1</v>
      </c>
      <c r="Q43" s="116">
        <v>0.5</v>
      </c>
      <c r="R43" s="157">
        <v>0.73913043478260865</v>
      </c>
      <c r="S43" s="157">
        <v>0.9376000000000001</v>
      </c>
      <c r="T43" s="157">
        <v>0.7</v>
      </c>
      <c r="U43" s="157">
        <v>0.96296296296296291</v>
      </c>
      <c r="V43" s="157">
        <v>0.5</v>
      </c>
      <c r="W43" s="158">
        <v>0.25869565217391299</v>
      </c>
      <c r="X43" s="158">
        <v>0.37504000000000004</v>
      </c>
      <c r="Y43" s="158">
        <v>4.8148148148148148E-2</v>
      </c>
      <c r="Z43" s="158">
        <v>3.4999999999999996E-2</v>
      </c>
      <c r="AA43" s="158">
        <v>0.14444444444444443</v>
      </c>
      <c r="AB43" s="159">
        <v>0.8613282447665056</v>
      </c>
      <c r="AC43" s="160"/>
      <c r="AD43" s="112"/>
      <c r="AE43" s="112"/>
      <c r="AF43" s="112"/>
      <c r="AG43" s="112"/>
      <c r="AH43" s="112"/>
      <c r="AI43" s="112"/>
      <c r="AJ43" s="112"/>
      <c r="AK43" s="112"/>
      <c r="AL43" s="112"/>
      <c r="AM43" s="112"/>
      <c r="AN43" s="112"/>
    </row>
    <row r="44" spans="1:40" ht="15.75" customHeight="1" x14ac:dyDescent="0.3">
      <c r="A44" s="161">
        <v>32</v>
      </c>
      <c r="B44" s="156" t="s">
        <v>227</v>
      </c>
      <c r="C44" s="155" t="s">
        <v>339</v>
      </c>
      <c r="D44" s="156" t="s">
        <v>243</v>
      </c>
      <c r="E44" s="156" t="s">
        <v>241</v>
      </c>
      <c r="F44" s="156" t="s">
        <v>260</v>
      </c>
      <c r="G44" s="84" t="s">
        <v>356</v>
      </c>
      <c r="H44" s="156">
        <v>100</v>
      </c>
      <c r="I44" s="156">
        <v>90</v>
      </c>
      <c r="J44" s="135">
        <v>27</v>
      </c>
      <c r="K44" s="135">
        <v>26</v>
      </c>
      <c r="L44" s="86">
        <v>1</v>
      </c>
      <c r="M44" s="116">
        <v>0.9</v>
      </c>
      <c r="N44" s="116">
        <v>1</v>
      </c>
      <c r="O44" s="100">
        <v>0.7</v>
      </c>
      <c r="P44" s="116">
        <v>1</v>
      </c>
      <c r="Q44" s="116">
        <v>0.5</v>
      </c>
      <c r="R44" s="157">
        <v>0.9</v>
      </c>
      <c r="S44" s="157">
        <v>0.90000000000000013</v>
      </c>
      <c r="T44" s="157">
        <v>0.7</v>
      </c>
      <c r="U44" s="157">
        <v>0.96296296296296291</v>
      </c>
      <c r="V44" s="157">
        <v>0.5</v>
      </c>
      <c r="W44" s="158">
        <v>0.315</v>
      </c>
      <c r="X44" s="158">
        <v>0.3600000000000001</v>
      </c>
      <c r="Y44" s="158">
        <v>4.8148148148148148E-2</v>
      </c>
      <c r="Z44" s="158">
        <v>3.4999999999999996E-2</v>
      </c>
      <c r="AA44" s="158">
        <v>0.14444444444444443</v>
      </c>
      <c r="AB44" s="159">
        <v>0.90259259259259261</v>
      </c>
      <c r="AC44" s="160"/>
      <c r="AD44" s="112"/>
      <c r="AE44" s="112"/>
      <c r="AF44" s="112"/>
      <c r="AG44" s="112"/>
      <c r="AH44" s="112"/>
      <c r="AI44" s="112"/>
      <c r="AJ44" s="112"/>
      <c r="AK44" s="112"/>
      <c r="AL44" s="112"/>
      <c r="AM44" s="112"/>
      <c r="AN44" s="112"/>
    </row>
    <row r="45" spans="1:40" ht="15.75" customHeight="1" x14ac:dyDescent="0.3">
      <c r="A45" s="153">
        <v>33</v>
      </c>
      <c r="B45" s="82" t="s">
        <v>227</v>
      </c>
      <c r="C45" s="83" t="s">
        <v>270</v>
      </c>
      <c r="D45" s="109" t="s">
        <v>271</v>
      </c>
      <c r="E45" s="109" t="s">
        <v>241</v>
      </c>
      <c r="F45" s="84" t="s">
        <v>89</v>
      </c>
      <c r="G45" s="84" t="s">
        <v>356</v>
      </c>
      <c r="H45" s="156">
        <v>150</v>
      </c>
      <c r="I45" s="156">
        <v>138</v>
      </c>
      <c r="J45" s="135">
        <v>27</v>
      </c>
      <c r="K45" s="135">
        <v>27</v>
      </c>
      <c r="L45" s="86">
        <v>1</v>
      </c>
      <c r="M45" s="162">
        <v>0.96</v>
      </c>
      <c r="N45" s="116">
        <v>1</v>
      </c>
      <c r="O45" s="100">
        <v>0.7</v>
      </c>
      <c r="P45" s="116">
        <v>1</v>
      </c>
      <c r="Q45" s="116">
        <v>0.5</v>
      </c>
      <c r="R45" s="157">
        <v>0.92</v>
      </c>
      <c r="S45" s="157">
        <v>0.96</v>
      </c>
      <c r="T45" s="157">
        <v>0.7</v>
      </c>
      <c r="U45" s="157">
        <v>1</v>
      </c>
      <c r="V45" s="157">
        <v>0.5</v>
      </c>
      <c r="W45" s="158">
        <v>0.32200000000000001</v>
      </c>
      <c r="X45" s="158">
        <v>0.38400000000000001</v>
      </c>
      <c r="Y45" s="158">
        <v>0.05</v>
      </c>
      <c r="Z45" s="158">
        <v>3.4999999999999996E-2</v>
      </c>
      <c r="AA45" s="158">
        <v>0.15</v>
      </c>
      <c r="AB45" s="159">
        <v>0.94100000000000006</v>
      </c>
      <c r="AC45" s="160"/>
      <c r="AD45" s="112"/>
      <c r="AE45" s="112"/>
      <c r="AF45" s="112"/>
      <c r="AG45" s="112"/>
      <c r="AH45" s="112"/>
      <c r="AI45" s="112"/>
      <c r="AJ45" s="112"/>
      <c r="AK45" s="112"/>
      <c r="AL45" s="112"/>
      <c r="AM45" s="112"/>
      <c r="AN45" s="112"/>
    </row>
    <row r="46" spans="1:40" ht="15.75" customHeight="1" x14ac:dyDescent="0.3">
      <c r="A46" s="161">
        <v>34</v>
      </c>
      <c r="B46" s="154" t="s">
        <v>227</v>
      </c>
      <c r="C46" s="155" t="s">
        <v>246</v>
      </c>
      <c r="D46" s="156" t="s">
        <v>247</v>
      </c>
      <c r="E46" s="156" t="s">
        <v>241</v>
      </c>
      <c r="F46" s="156" t="s">
        <v>104</v>
      </c>
      <c r="G46" s="84" t="s">
        <v>356</v>
      </c>
      <c r="H46" s="163">
        <v>115</v>
      </c>
      <c r="I46" s="169">
        <v>85</v>
      </c>
      <c r="J46" s="135">
        <v>27</v>
      </c>
      <c r="K46" s="135">
        <v>27</v>
      </c>
      <c r="L46" s="86">
        <v>1</v>
      </c>
      <c r="M46" s="162">
        <v>0.99</v>
      </c>
      <c r="N46" s="116">
        <v>1</v>
      </c>
      <c r="O46" s="100">
        <v>0.7</v>
      </c>
      <c r="P46" s="116">
        <v>1</v>
      </c>
      <c r="Q46" s="116">
        <v>0.5</v>
      </c>
      <c r="R46" s="157">
        <v>0.73913043478260865</v>
      </c>
      <c r="S46" s="157">
        <v>0.98999999999999988</v>
      </c>
      <c r="T46" s="157">
        <v>0.7</v>
      </c>
      <c r="U46" s="157">
        <v>1</v>
      </c>
      <c r="V46" s="157">
        <v>0.5</v>
      </c>
      <c r="W46" s="158">
        <v>0.25869565217391299</v>
      </c>
      <c r="X46" s="158">
        <v>0.39599999999999996</v>
      </c>
      <c r="Y46" s="158">
        <v>0.05</v>
      </c>
      <c r="Z46" s="158">
        <v>3.4999999999999996E-2</v>
      </c>
      <c r="AA46" s="158">
        <v>0.15</v>
      </c>
      <c r="AB46" s="159">
        <v>0.889695652173913</v>
      </c>
      <c r="AC46" s="160"/>
      <c r="AD46" s="112"/>
      <c r="AE46" s="112"/>
      <c r="AF46" s="112"/>
      <c r="AG46" s="112"/>
      <c r="AH46" s="112"/>
      <c r="AI46" s="112"/>
      <c r="AJ46" s="112"/>
      <c r="AK46" s="112"/>
      <c r="AL46" s="112"/>
      <c r="AM46" s="112"/>
      <c r="AN46" s="112"/>
    </row>
    <row r="47" spans="1:40" ht="15.75" customHeight="1" x14ac:dyDescent="0.3">
      <c r="A47" s="153">
        <v>35</v>
      </c>
      <c r="B47" s="82" t="s">
        <v>227</v>
      </c>
      <c r="C47" s="83" t="s">
        <v>272</v>
      </c>
      <c r="D47" s="7" t="s">
        <v>273</v>
      </c>
      <c r="E47" s="84" t="s">
        <v>241</v>
      </c>
      <c r="F47" s="84" t="s">
        <v>260</v>
      </c>
      <c r="G47" s="84" t="s">
        <v>356</v>
      </c>
      <c r="H47" s="146">
        <v>100</v>
      </c>
      <c r="I47" s="146">
        <v>75</v>
      </c>
      <c r="J47" s="135">
        <v>27</v>
      </c>
      <c r="K47" s="98">
        <v>26</v>
      </c>
      <c r="L47" s="86">
        <v>1</v>
      </c>
      <c r="M47" s="86">
        <v>0.9</v>
      </c>
      <c r="N47" s="116">
        <v>1</v>
      </c>
      <c r="O47" s="100">
        <v>0.7</v>
      </c>
      <c r="P47" s="116">
        <v>1</v>
      </c>
      <c r="Q47" s="116">
        <v>0.5</v>
      </c>
      <c r="R47" s="157">
        <v>0.75</v>
      </c>
      <c r="S47" s="157">
        <v>0.90000000000000013</v>
      </c>
      <c r="T47" s="157">
        <v>0.7</v>
      </c>
      <c r="U47" s="157">
        <v>0.96296296296296291</v>
      </c>
      <c r="V47" s="157">
        <v>0.5</v>
      </c>
      <c r="W47" s="158">
        <v>0.26249999999999996</v>
      </c>
      <c r="X47" s="158">
        <v>0.3600000000000001</v>
      </c>
      <c r="Y47" s="158">
        <v>4.8148148148148148E-2</v>
      </c>
      <c r="Z47" s="158">
        <v>3.4999999999999996E-2</v>
      </c>
      <c r="AA47" s="158">
        <v>0.14444444444444443</v>
      </c>
      <c r="AB47" s="159">
        <v>0.85009259259259262</v>
      </c>
      <c r="AC47" s="160"/>
      <c r="AD47" s="112"/>
      <c r="AE47" s="112"/>
      <c r="AF47" s="112"/>
      <c r="AG47" s="112"/>
      <c r="AH47" s="112"/>
      <c r="AI47" s="112"/>
      <c r="AJ47" s="112"/>
      <c r="AK47" s="112"/>
      <c r="AL47" s="112"/>
      <c r="AM47" s="112"/>
      <c r="AN47" s="112"/>
    </row>
    <row r="48" spans="1:40" ht="15.75" customHeight="1" x14ac:dyDescent="0.3">
      <c r="A48" s="161">
        <v>36</v>
      </c>
      <c r="B48" s="82" t="s">
        <v>227</v>
      </c>
      <c r="C48" s="83" t="s">
        <v>124</v>
      </c>
      <c r="D48" s="7" t="s">
        <v>275</v>
      </c>
      <c r="E48" s="84" t="s">
        <v>241</v>
      </c>
      <c r="F48" s="84" t="s">
        <v>89</v>
      </c>
      <c r="G48" s="84" t="s">
        <v>356</v>
      </c>
      <c r="H48" s="146">
        <v>120</v>
      </c>
      <c r="I48" s="97">
        <v>105</v>
      </c>
      <c r="J48" s="135">
        <v>27</v>
      </c>
      <c r="K48" s="98">
        <v>27</v>
      </c>
      <c r="L48" s="86">
        <v>1</v>
      </c>
      <c r="M48" s="86">
        <v>0.93</v>
      </c>
      <c r="N48" s="116">
        <v>1</v>
      </c>
      <c r="O48" s="100">
        <v>0.7</v>
      </c>
      <c r="P48" s="116">
        <v>1</v>
      </c>
      <c r="Q48" s="116">
        <v>0.5</v>
      </c>
      <c r="R48" s="157">
        <v>0.875</v>
      </c>
      <c r="S48" s="157">
        <v>0.93</v>
      </c>
      <c r="T48" s="157">
        <v>0.7</v>
      </c>
      <c r="U48" s="157">
        <v>1</v>
      </c>
      <c r="V48" s="157">
        <v>0.5</v>
      </c>
      <c r="W48" s="158">
        <v>0.30624999999999997</v>
      </c>
      <c r="X48" s="158">
        <v>0.37200000000000005</v>
      </c>
      <c r="Y48" s="158">
        <v>0.05</v>
      </c>
      <c r="Z48" s="158">
        <v>3.4999999999999996E-2</v>
      </c>
      <c r="AA48" s="158">
        <v>0.15</v>
      </c>
      <c r="AB48" s="159">
        <v>0.91325000000000012</v>
      </c>
      <c r="AC48" s="160"/>
      <c r="AD48" s="112"/>
      <c r="AE48" s="112"/>
      <c r="AF48" s="112"/>
      <c r="AG48" s="112"/>
      <c r="AH48" s="112"/>
      <c r="AI48" s="112"/>
      <c r="AJ48" s="112"/>
      <c r="AK48" s="112"/>
      <c r="AL48" s="112"/>
      <c r="AM48" s="112"/>
      <c r="AN48" s="112"/>
    </row>
    <row r="49" spans="1:40" ht="15.75" customHeight="1" x14ac:dyDescent="0.3">
      <c r="A49" s="153">
        <v>37</v>
      </c>
      <c r="B49" s="82" t="s">
        <v>276</v>
      </c>
      <c r="C49" s="83" t="s">
        <v>121</v>
      </c>
      <c r="D49" s="7" t="s">
        <v>277</v>
      </c>
      <c r="E49" s="84" t="s">
        <v>241</v>
      </c>
      <c r="F49" s="84" t="s">
        <v>89</v>
      </c>
      <c r="G49" s="84" t="s">
        <v>356</v>
      </c>
      <c r="H49" s="97">
        <v>120</v>
      </c>
      <c r="I49" s="97">
        <v>104</v>
      </c>
      <c r="J49" s="135">
        <v>27</v>
      </c>
      <c r="K49" s="98">
        <v>26.5</v>
      </c>
      <c r="L49" s="86">
        <v>1</v>
      </c>
      <c r="M49" s="99">
        <v>0.92</v>
      </c>
      <c r="N49" s="116">
        <v>1</v>
      </c>
      <c r="O49" s="100">
        <v>0.7</v>
      </c>
      <c r="P49" s="116">
        <v>1</v>
      </c>
      <c r="Q49" s="116">
        <v>0.5</v>
      </c>
      <c r="R49" s="157">
        <v>0.8666666666666667</v>
      </c>
      <c r="S49" s="157">
        <v>0.91999999999999993</v>
      </c>
      <c r="T49" s="157">
        <v>0.7</v>
      </c>
      <c r="U49" s="157">
        <v>0.98148148148148151</v>
      </c>
      <c r="V49" s="157">
        <v>0.5</v>
      </c>
      <c r="W49" s="158">
        <v>0.30333333333333334</v>
      </c>
      <c r="X49" s="158">
        <v>0.36799999999999999</v>
      </c>
      <c r="Y49" s="158">
        <v>4.9074074074074076E-2</v>
      </c>
      <c r="Z49" s="158">
        <v>3.4999999999999996E-2</v>
      </c>
      <c r="AA49" s="158">
        <v>0.14722222222222223</v>
      </c>
      <c r="AB49" s="159">
        <v>0.90262962962962967</v>
      </c>
      <c r="AC49" s="160"/>
      <c r="AD49" s="112"/>
      <c r="AE49" s="112"/>
      <c r="AF49" s="112"/>
      <c r="AG49" s="112"/>
      <c r="AH49" s="112"/>
      <c r="AI49" s="112"/>
      <c r="AJ49" s="112"/>
      <c r="AK49" s="112"/>
      <c r="AL49" s="112"/>
      <c r="AM49" s="112"/>
      <c r="AN49" s="112"/>
    </row>
    <row r="50" spans="1:40" ht="15.75" customHeight="1" x14ac:dyDescent="0.3">
      <c r="A50" s="161">
        <v>38</v>
      </c>
      <c r="B50" s="82" t="s">
        <v>276</v>
      </c>
      <c r="C50" s="83" t="s">
        <v>278</v>
      </c>
      <c r="D50" s="84" t="s">
        <v>279</v>
      </c>
      <c r="E50" s="84" t="s">
        <v>241</v>
      </c>
      <c r="F50" s="84" t="s">
        <v>260</v>
      </c>
      <c r="G50" s="84" t="s">
        <v>356</v>
      </c>
      <c r="H50" s="97">
        <v>70</v>
      </c>
      <c r="I50" s="97">
        <v>48</v>
      </c>
      <c r="J50" s="135">
        <v>27</v>
      </c>
      <c r="K50" s="98">
        <v>14</v>
      </c>
      <c r="L50" s="86">
        <v>1</v>
      </c>
      <c r="M50" s="99">
        <v>0.95</v>
      </c>
      <c r="N50" s="116">
        <v>1</v>
      </c>
      <c r="O50" s="100">
        <v>0.7</v>
      </c>
      <c r="P50" s="116">
        <v>1</v>
      </c>
      <c r="Q50" s="116">
        <v>0.5</v>
      </c>
      <c r="R50" s="157">
        <v>0.68571428571428572</v>
      </c>
      <c r="S50" s="157">
        <v>0.95</v>
      </c>
      <c r="T50" s="157">
        <v>0.7</v>
      </c>
      <c r="U50" s="157">
        <v>0.51851851851851849</v>
      </c>
      <c r="V50" s="157">
        <v>0.5</v>
      </c>
      <c r="W50" s="158">
        <v>0.24</v>
      </c>
      <c r="X50" s="158">
        <v>0.38</v>
      </c>
      <c r="Y50" s="158">
        <v>2.5925925925925925E-2</v>
      </c>
      <c r="Z50" s="158">
        <v>3.4999999999999996E-2</v>
      </c>
      <c r="AA50" s="158">
        <v>7.7777777777777765E-2</v>
      </c>
      <c r="AB50" s="159">
        <v>0.75870370370370366</v>
      </c>
      <c r="AC50" s="160"/>
      <c r="AD50" s="112"/>
      <c r="AE50" s="112"/>
      <c r="AF50" s="112"/>
      <c r="AG50" s="112"/>
      <c r="AH50" s="112"/>
      <c r="AI50" s="112"/>
      <c r="AJ50" s="112"/>
      <c r="AK50" s="112"/>
      <c r="AL50" s="112"/>
      <c r="AM50" s="112"/>
      <c r="AN50" s="112"/>
    </row>
    <row r="51" spans="1:40" ht="15.75" customHeight="1" x14ac:dyDescent="0.3">
      <c r="A51" s="153">
        <v>39</v>
      </c>
      <c r="B51" s="82" t="s">
        <v>276</v>
      </c>
      <c r="C51" s="83" t="s">
        <v>280</v>
      </c>
      <c r="D51" s="84" t="s">
        <v>281</v>
      </c>
      <c r="E51" s="84" t="s">
        <v>241</v>
      </c>
      <c r="F51" s="82" t="s">
        <v>89</v>
      </c>
      <c r="G51" s="84" t="s">
        <v>356</v>
      </c>
      <c r="H51" s="97">
        <v>150</v>
      </c>
      <c r="I51" s="97">
        <v>138</v>
      </c>
      <c r="J51" s="135">
        <v>27</v>
      </c>
      <c r="K51" s="98">
        <v>26</v>
      </c>
      <c r="L51" s="86">
        <v>1</v>
      </c>
      <c r="M51" s="99">
        <v>0.96</v>
      </c>
      <c r="N51" s="116">
        <v>1</v>
      </c>
      <c r="O51" s="100">
        <v>0.7</v>
      </c>
      <c r="P51" s="116">
        <v>1</v>
      </c>
      <c r="Q51" s="116">
        <v>0.5</v>
      </c>
      <c r="R51" s="157">
        <v>0.92</v>
      </c>
      <c r="S51" s="157">
        <v>0.96</v>
      </c>
      <c r="T51" s="157">
        <v>0.7</v>
      </c>
      <c r="U51" s="157">
        <v>0.96296296296296291</v>
      </c>
      <c r="V51" s="157">
        <v>0.5</v>
      </c>
      <c r="W51" s="158">
        <v>0.32200000000000001</v>
      </c>
      <c r="X51" s="158">
        <v>0.38400000000000001</v>
      </c>
      <c r="Y51" s="158">
        <v>4.8148148148148148E-2</v>
      </c>
      <c r="Z51" s="158">
        <v>3.4999999999999996E-2</v>
      </c>
      <c r="AA51" s="158">
        <v>0.14444444444444443</v>
      </c>
      <c r="AB51" s="159">
        <v>0.93359259259259253</v>
      </c>
      <c r="AC51" s="160"/>
      <c r="AD51" s="112"/>
      <c r="AE51" s="112"/>
      <c r="AF51" s="112"/>
      <c r="AG51" s="112"/>
      <c r="AH51" s="112"/>
      <c r="AI51" s="112"/>
      <c r="AJ51" s="112"/>
      <c r="AK51" s="112"/>
      <c r="AL51" s="112"/>
      <c r="AM51" s="112"/>
      <c r="AN51" s="112"/>
    </row>
    <row r="52" spans="1:40" ht="15.75" customHeight="1" x14ac:dyDescent="0.3">
      <c r="A52" s="161">
        <v>40</v>
      </c>
      <c r="B52" s="82" t="s">
        <v>276</v>
      </c>
      <c r="C52" s="83" t="s">
        <v>282</v>
      </c>
      <c r="D52" s="84" t="s">
        <v>283</v>
      </c>
      <c r="E52" s="84" t="s">
        <v>241</v>
      </c>
      <c r="F52" s="84" t="s">
        <v>97</v>
      </c>
      <c r="G52" s="84" t="s">
        <v>356</v>
      </c>
      <c r="H52" s="97">
        <v>155</v>
      </c>
      <c r="I52" s="97">
        <v>155</v>
      </c>
      <c r="J52" s="135">
        <v>27</v>
      </c>
      <c r="K52" s="98">
        <v>27</v>
      </c>
      <c r="L52" s="86">
        <v>1</v>
      </c>
      <c r="M52" s="99">
        <v>0.98</v>
      </c>
      <c r="N52" s="116">
        <v>1</v>
      </c>
      <c r="O52" s="100">
        <v>0.7</v>
      </c>
      <c r="P52" s="116">
        <v>1</v>
      </c>
      <c r="Q52" s="116">
        <v>0.5</v>
      </c>
      <c r="R52" s="157">
        <v>1</v>
      </c>
      <c r="S52" s="157">
        <v>0.98</v>
      </c>
      <c r="T52" s="157">
        <v>0.7</v>
      </c>
      <c r="U52" s="157">
        <v>1</v>
      </c>
      <c r="V52" s="157">
        <v>0.5</v>
      </c>
      <c r="W52" s="158">
        <v>0.35</v>
      </c>
      <c r="X52" s="158">
        <v>0.39200000000000002</v>
      </c>
      <c r="Y52" s="158">
        <v>0.05</v>
      </c>
      <c r="Z52" s="158">
        <v>3.4999999999999996E-2</v>
      </c>
      <c r="AA52" s="158">
        <v>0.15</v>
      </c>
      <c r="AB52" s="159">
        <v>0.97700000000000009</v>
      </c>
      <c r="AC52" s="160"/>
      <c r="AD52" s="112"/>
      <c r="AE52" s="112"/>
      <c r="AF52" s="112"/>
      <c r="AG52" s="112"/>
      <c r="AH52" s="112"/>
      <c r="AI52" s="112"/>
      <c r="AJ52" s="112"/>
      <c r="AK52" s="112"/>
      <c r="AL52" s="112"/>
      <c r="AM52" s="112"/>
      <c r="AN52" s="112"/>
    </row>
    <row r="53" spans="1:40" ht="15.75" customHeight="1" x14ac:dyDescent="0.3">
      <c r="A53" s="153">
        <v>41</v>
      </c>
      <c r="B53" s="82" t="s">
        <v>276</v>
      </c>
      <c r="C53" s="83" t="s">
        <v>284</v>
      </c>
      <c r="D53" s="84" t="s">
        <v>285</v>
      </c>
      <c r="E53" s="84" t="s">
        <v>241</v>
      </c>
      <c r="F53" s="84" t="s">
        <v>176</v>
      </c>
      <c r="G53" s="84" t="s">
        <v>356</v>
      </c>
      <c r="H53" s="97">
        <v>115</v>
      </c>
      <c r="I53" s="97">
        <v>107</v>
      </c>
      <c r="J53" s="135">
        <v>27</v>
      </c>
      <c r="K53" s="98">
        <v>26</v>
      </c>
      <c r="L53" s="86">
        <v>1</v>
      </c>
      <c r="M53" s="99">
        <v>0.98</v>
      </c>
      <c r="N53" s="116">
        <v>1</v>
      </c>
      <c r="O53" s="100">
        <v>0.7</v>
      </c>
      <c r="P53" s="116">
        <v>1</v>
      </c>
      <c r="Q53" s="116">
        <v>0.5</v>
      </c>
      <c r="R53" s="157">
        <v>0.93043478260869561</v>
      </c>
      <c r="S53" s="157">
        <v>0.98</v>
      </c>
      <c r="T53" s="157">
        <v>0.7</v>
      </c>
      <c r="U53" s="157">
        <v>0.96296296296296291</v>
      </c>
      <c r="V53" s="157">
        <v>0.5</v>
      </c>
      <c r="W53" s="158">
        <v>0.32565217391304346</v>
      </c>
      <c r="X53" s="158">
        <v>0.39200000000000002</v>
      </c>
      <c r="Y53" s="158">
        <v>4.8148148148148148E-2</v>
      </c>
      <c r="Z53" s="158">
        <v>3.4999999999999996E-2</v>
      </c>
      <c r="AA53" s="158">
        <v>0.14444444444444443</v>
      </c>
      <c r="AB53" s="159">
        <v>0.94524476650563605</v>
      </c>
      <c r="AC53" s="160"/>
      <c r="AD53" s="112"/>
      <c r="AE53" s="112"/>
      <c r="AF53" s="112"/>
      <c r="AG53" s="112"/>
      <c r="AH53" s="112"/>
      <c r="AI53" s="112"/>
      <c r="AJ53" s="112"/>
      <c r="AK53" s="112"/>
      <c r="AL53" s="112"/>
      <c r="AM53" s="112"/>
      <c r="AN53" s="112"/>
    </row>
    <row r="54" spans="1:40" ht="15.75" customHeight="1" x14ac:dyDescent="0.3">
      <c r="A54" s="161">
        <v>42</v>
      </c>
      <c r="B54" s="82" t="s">
        <v>276</v>
      </c>
      <c r="C54" s="83" t="s">
        <v>135</v>
      </c>
      <c r="D54" s="84" t="s">
        <v>289</v>
      </c>
      <c r="E54" s="84" t="s">
        <v>241</v>
      </c>
      <c r="F54" s="84" t="s">
        <v>136</v>
      </c>
      <c r="G54" s="84" t="s">
        <v>356</v>
      </c>
      <c r="H54" s="97">
        <v>75</v>
      </c>
      <c r="I54" s="97">
        <v>94</v>
      </c>
      <c r="J54" s="135">
        <v>27</v>
      </c>
      <c r="K54" s="98">
        <v>27</v>
      </c>
      <c r="L54" s="86">
        <v>1</v>
      </c>
      <c r="M54" s="86">
        <v>1</v>
      </c>
      <c r="N54" s="116">
        <v>1</v>
      </c>
      <c r="O54" s="100">
        <v>0.7</v>
      </c>
      <c r="P54" s="116">
        <v>1</v>
      </c>
      <c r="Q54" s="116">
        <v>0.5</v>
      </c>
      <c r="R54" s="157">
        <v>1.2533333333333334</v>
      </c>
      <c r="S54" s="157">
        <v>1</v>
      </c>
      <c r="T54" s="157">
        <v>0.7</v>
      </c>
      <c r="U54" s="157">
        <v>1</v>
      </c>
      <c r="V54" s="157">
        <v>0.5</v>
      </c>
      <c r="W54" s="158">
        <v>0.43866666666666665</v>
      </c>
      <c r="X54" s="158">
        <v>0.4</v>
      </c>
      <c r="Y54" s="158">
        <v>0.05</v>
      </c>
      <c r="Z54" s="158">
        <v>3.4999999999999996E-2</v>
      </c>
      <c r="AA54" s="158">
        <v>0.15</v>
      </c>
      <c r="AB54" s="159">
        <v>1</v>
      </c>
      <c r="AC54" s="160"/>
      <c r="AD54" s="112"/>
      <c r="AE54" s="112"/>
      <c r="AF54" s="112"/>
      <c r="AG54" s="112"/>
      <c r="AH54" s="112"/>
      <c r="AI54" s="112"/>
      <c r="AJ54" s="112"/>
      <c r="AK54" s="112"/>
      <c r="AL54" s="112"/>
      <c r="AM54" s="112"/>
      <c r="AN54" s="112"/>
    </row>
    <row r="55" spans="1:40" ht="15.75" customHeight="1" x14ac:dyDescent="0.3">
      <c r="A55" s="153">
        <v>43</v>
      </c>
      <c r="B55" s="82" t="s">
        <v>276</v>
      </c>
      <c r="C55" s="83" t="s">
        <v>100</v>
      </c>
      <c r="D55" s="7" t="s">
        <v>290</v>
      </c>
      <c r="E55" s="84" t="s">
        <v>241</v>
      </c>
      <c r="F55" s="82" t="s">
        <v>99</v>
      </c>
      <c r="G55" s="84" t="s">
        <v>356</v>
      </c>
      <c r="H55" s="148">
        <v>85</v>
      </c>
      <c r="I55" s="97">
        <v>78</v>
      </c>
      <c r="J55" s="135">
        <v>27</v>
      </c>
      <c r="K55" s="135">
        <v>26</v>
      </c>
      <c r="L55" s="86">
        <v>1</v>
      </c>
      <c r="M55" s="99">
        <v>1</v>
      </c>
      <c r="N55" s="116">
        <v>1</v>
      </c>
      <c r="O55" s="100">
        <v>0.7</v>
      </c>
      <c r="P55" s="116">
        <v>1</v>
      </c>
      <c r="Q55" s="116">
        <v>0.5</v>
      </c>
      <c r="R55" s="157">
        <v>0.91764705882352937</v>
      </c>
      <c r="S55" s="157">
        <v>1</v>
      </c>
      <c r="T55" s="157">
        <v>0.7</v>
      </c>
      <c r="U55" s="157">
        <v>0.96296296296296291</v>
      </c>
      <c r="V55" s="157">
        <v>0.5</v>
      </c>
      <c r="W55" s="158">
        <v>0.32117647058823529</v>
      </c>
      <c r="X55" s="158">
        <v>0.4</v>
      </c>
      <c r="Y55" s="158">
        <v>4.8148148148148148E-2</v>
      </c>
      <c r="Z55" s="158">
        <v>3.4999999999999996E-2</v>
      </c>
      <c r="AA55" s="158">
        <v>0.14444444444444443</v>
      </c>
      <c r="AB55" s="159">
        <v>0.94876906318082788</v>
      </c>
      <c r="AC55" s="160"/>
      <c r="AD55" s="112"/>
      <c r="AE55" s="112"/>
      <c r="AF55" s="112"/>
      <c r="AG55" s="112"/>
      <c r="AH55" s="112"/>
      <c r="AI55" s="112"/>
      <c r="AJ55" s="112"/>
      <c r="AK55" s="112"/>
      <c r="AL55" s="112"/>
      <c r="AM55" s="112"/>
      <c r="AN55" s="112"/>
    </row>
    <row r="56" spans="1:40" ht="15.75" customHeight="1" x14ac:dyDescent="0.3">
      <c r="A56" s="161">
        <v>44</v>
      </c>
      <c r="B56" s="82" t="s">
        <v>276</v>
      </c>
      <c r="C56" s="83" t="s">
        <v>291</v>
      </c>
      <c r="D56" s="7" t="s">
        <v>292</v>
      </c>
      <c r="E56" s="84" t="s">
        <v>241</v>
      </c>
      <c r="F56" s="82" t="s">
        <v>89</v>
      </c>
      <c r="G56" s="84" t="s">
        <v>356</v>
      </c>
      <c r="H56" s="97">
        <v>160</v>
      </c>
      <c r="I56" s="97">
        <v>157</v>
      </c>
      <c r="J56" s="135">
        <v>27</v>
      </c>
      <c r="K56" s="98">
        <v>26</v>
      </c>
      <c r="L56" s="86">
        <v>1</v>
      </c>
      <c r="M56" s="99">
        <v>0.97</v>
      </c>
      <c r="N56" s="116">
        <v>1</v>
      </c>
      <c r="O56" s="100">
        <v>0.7</v>
      </c>
      <c r="P56" s="116">
        <v>1</v>
      </c>
      <c r="Q56" s="116">
        <v>0.5</v>
      </c>
      <c r="R56" s="157">
        <v>0.98124999999999996</v>
      </c>
      <c r="S56" s="157">
        <v>0.97</v>
      </c>
      <c r="T56" s="157">
        <v>0.7</v>
      </c>
      <c r="U56" s="157">
        <v>0.96296296296296291</v>
      </c>
      <c r="V56" s="157">
        <v>0.5</v>
      </c>
      <c r="W56" s="158">
        <v>0.34343749999999995</v>
      </c>
      <c r="X56" s="158">
        <v>0.38800000000000001</v>
      </c>
      <c r="Y56" s="158">
        <v>4.8148148148148148E-2</v>
      </c>
      <c r="Z56" s="158">
        <v>3.4999999999999996E-2</v>
      </c>
      <c r="AA56" s="158">
        <v>0.14444444444444443</v>
      </c>
      <c r="AB56" s="159">
        <v>0.95903009259259253</v>
      </c>
      <c r="AC56" s="160"/>
      <c r="AD56" s="112"/>
      <c r="AE56" s="112"/>
      <c r="AF56" s="112"/>
      <c r="AG56" s="112"/>
      <c r="AH56" s="112"/>
      <c r="AI56" s="112"/>
      <c r="AJ56" s="112"/>
      <c r="AK56" s="112"/>
      <c r="AL56" s="112"/>
      <c r="AM56" s="112"/>
      <c r="AN56" s="112"/>
    </row>
    <row r="57" spans="1:40" ht="15.75" customHeight="1" x14ac:dyDescent="0.3">
      <c r="A57" s="153">
        <v>45</v>
      </c>
      <c r="B57" s="82" t="s">
        <v>293</v>
      </c>
      <c r="C57" s="83" t="s">
        <v>98</v>
      </c>
      <c r="D57" s="7" t="s">
        <v>294</v>
      </c>
      <c r="E57" s="84" t="s">
        <v>241</v>
      </c>
      <c r="F57" s="84" t="s">
        <v>99</v>
      </c>
      <c r="G57" s="84" t="s">
        <v>356</v>
      </c>
      <c r="H57" s="148">
        <v>110</v>
      </c>
      <c r="I57" s="97">
        <v>107</v>
      </c>
      <c r="J57" s="135">
        <v>27</v>
      </c>
      <c r="K57" s="98">
        <v>26</v>
      </c>
      <c r="L57" s="86">
        <v>1</v>
      </c>
      <c r="M57" s="99">
        <v>0.98</v>
      </c>
      <c r="N57" s="116">
        <v>1</v>
      </c>
      <c r="O57" s="100">
        <v>0.7</v>
      </c>
      <c r="P57" s="116">
        <v>1</v>
      </c>
      <c r="Q57" s="116">
        <v>0.5</v>
      </c>
      <c r="R57" s="157">
        <v>0.97272727272727277</v>
      </c>
      <c r="S57" s="157">
        <v>0.98</v>
      </c>
      <c r="T57" s="157">
        <v>0.7</v>
      </c>
      <c r="U57" s="157">
        <v>0.96296296296296291</v>
      </c>
      <c r="V57" s="157">
        <v>0.5</v>
      </c>
      <c r="W57" s="158">
        <v>0.34045454545454545</v>
      </c>
      <c r="X57" s="158">
        <v>0.39200000000000002</v>
      </c>
      <c r="Y57" s="158">
        <v>4.8148148148148148E-2</v>
      </c>
      <c r="Z57" s="158">
        <v>3.4999999999999996E-2</v>
      </c>
      <c r="AA57" s="158">
        <v>0.14444444444444443</v>
      </c>
      <c r="AB57" s="159">
        <v>0.96004713804713804</v>
      </c>
      <c r="AC57" s="160"/>
      <c r="AD57" s="112"/>
      <c r="AE57" s="112"/>
      <c r="AF57" s="112"/>
      <c r="AG57" s="112"/>
      <c r="AH57" s="112"/>
      <c r="AI57" s="112"/>
      <c r="AJ57" s="112"/>
      <c r="AK57" s="112"/>
      <c r="AL57" s="112"/>
      <c r="AM57" s="112"/>
      <c r="AN57" s="112"/>
    </row>
    <row r="58" spans="1:40" ht="15.75" customHeight="1" x14ac:dyDescent="0.3">
      <c r="A58" s="161">
        <v>46</v>
      </c>
      <c r="B58" s="82" t="s">
        <v>227</v>
      </c>
      <c r="C58" s="83" t="s">
        <v>110</v>
      </c>
      <c r="D58" s="7" t="s">
        <v>295</v>
      </c>
      <c r="E58" s="84" t="s">
        <v>241</v>
      </c>
      <c r="F58" s="84" t="s">
        <v>89</v>
      </c>
      <c r="G58" s="84" t="s">
        <v>356</v>
      </c>
      <c r="H58" s="97">
        <v>150</v>
      </c>
      <c r="I58" s="97">
        <v>144</v>
      </c>
      <c r="J58" s="135">
        <v>27</v>
      </c>
      <c r="K58" s="98">
        <v>27</v>
      </c>
      <c r="L58" s="86">
        <v>1</v>
      </c>
      <c r="M58" s="99">
        <v>0.97</v>
      </c>
      <c r="N58" s="116">
        <v>1</v>
      </c>
      <c r="O58" s="100">
        <v>0.7</v>
      </c>
      <c r="P58" s="116">
        <v>1</v>
      </c>
      <c r="Q58" s="116">
        <v>0.5</v>
      </c>
      <c r="R58" s="157">
        <v>0.96</v>
      </c>
      <c r="S58" s="157">
        <v>0.97</v>
      </c>
      <c r="T58" s="157">
        <v>0.7</v>
      </c>
      <c r="U58" s="157">
        <v>1</v>
      </c>
      <c r="V58" s="157">
        <v>0.5</v>
      </c>
      <c r="W58" s="158">
        <v>0.33599999999999997</v>
      </c>
      <c r="X58" s="158">
        <v>0.38800000000000001</v>
      </c>
      <c r="Y58" s="158">
        <v>0.05</v>
      </c>
      <c r="Z58" s="158">
        <v>3.4999999999999996E-2</v>
      </c>
      <c r="AA58" s="158">
        <v>0.15</v>
      </c>
      <c r="AB58" s="159">
        <v>0.95900000000000007</v>
      </c>
      <c r="AC58" s="160"/>
      <c r="AD58" s="112"/>
      <c r="AE58" s="112"/>
      <c r="AF58" s="112"/>
      <c r="AG58" s="112"/>
      <c r="AH58" s="112"/>
      <c r="AI58" s="112"/>
      <c r="AJ58" s="112"/>
      <c r="AK58" s="112"/>
      <c r="AL58" s="112"/>
      <c r="AM58" s="112"/>
      <c r="AN58" s="112"/>
    </row>
    <row r="59" spans="1:40" ht="15.75" customHeight="1" x14ac:dyDescent="0.3">
      <c r="A59" s="171">
        <v>47</v>
      </c>
      <c r="B59" s="103" t="s">
        <v>231</v>
      </c>
      <c r="C59" s="120" t="s">
        <v>365</v>
      </c>
      <c r="D59" s="7" t="s">
        <v>366</v>
      </c>
      <c r="E59" s="109" t="s">
        <v>241</v>
      </c>
      <c r="F59" s="109" t="s">
        <v>260</v>
      </c>
      <c r="G59" s="109" t="s">
        <v>356</v>
      </c>
      <c r="H59" s="55">
        <v>50</v>
      </c>
      <c r="I59" s="55">
        <v>30</v>
      </c>
      <c r="J59" s="139">
        <v>15</v>
      </c>
      <c r="K59" s="104">
        <v>15</v>
      </c>
      <c r="L59" s="100">
        <v>1</v>
      </c>
      <c r="M59" s="100">
        <v>0.9</v>
      </c>
      <c r="N59" s="172">
        <v>1</v>
      </c>
      <c r="O59" s="100">
        <v>0.7</v>
      </c>
      <c r="P59" s="172">
        <v>1</v>
      </c>
      <c r="Q59" s="172">
        <v>0.5</v>
      </c>
      <c r="R59" s="173">
        <v>0.6</v>
      </c>
      <c r="S59" s="173">
        <v>0.90000000000000013</v>
      </c>
      <c r="T59" s="173">
        <v>0.7</v>
      </c>
      <c r="U59" s="173">
        <v>1</v>
      </c>
      <c r="V59" s="173">
        <v>0.5</v>
      </c>
      <c r="W59" s="159">
        <v>0.21</v>
      </c>
      <c r="X59" s="159">
        <v>0.3600000000000001</v>
      </c>
      <c r="Y59" s="159">
        <v>0.05</v>
      </c>
      <c r="Z59" s="159">
        <v>3.4999999999999996E-2</v>
      </c>
      <c r="AA59" s="159">
        <v>0.15</v>
      </c>
      <c r="AB59" s="159">
        <v>0.80500000000000016</v>
      </c>
      <c r="AC59" s="160"/>
      <c r="AD59" s="112"/>
      <c r="AE59" s="112"/>
      <c r="AF59" s="112"/>
      <c r="AG59" s="112"/>
      <c r="AH59" s="112"/>
      <c r="AI59" s="112"/>
      <c r="AJ59" s="112"/>
      <c r="AK59" s="112"/>
      <c r="AL59" s="112"/>
      <c r="AM59" s="112"/>
      <c r="AN59" s="112"/>
    </row>
    <row r="60" spans="1:40" ht="15.75" customHeight="1" x14ac:dyDescent="0.25">
      <c r="AB60" s="53"/>
      <c r="AC60" s="108"/>
    </row>
    <row r="61" spans="1:40" ht="15.75" customHeight="1" x14ac:dyDescent="0.3">
      <c r="A61" s="93" t="s">
        <v>64</v>
      </c>
      <c r="B61" s="78" t="s">
        <v>205</v>
      </c>
      <c r="C61" s="78" t="s">
        <v>206</v>
      </c>
      <c r="D61" s="78" t="s">
        <v>207</v>
      </c>
      <c r="E61" s="78" t="s">
        <v>208</v>
      </c>
      <c r="F61" s="78" t="s">
        <v>209</v>
      </c>
      <c r="G61" s="78" t="s">
        <v>210</v>
      </c>
      <c r="H61" s="251" t="s">
        <v>7</v>
      </c>
      <c r="I61" s="252"/>
      <c r="J61" s="251" t="s">
        <v>11</v>
      </c>
      <c r="K61" s="252"/>
      <c r="L61" s="251" t="s">
        <v>9</v>
      </c>
      <c r="M61" s="252"/>
      <c r="N61" s="251" t="s">
        <v>214</v>
      </c>
      <c r="O61" s="252"/>
      <c r="P61" s="251" t="s">
        <v>337</v>
      </c>
      <c r="Q61" s="252"/>
      <c r="R61" s="256" t="s">
        <v>357</v>
      </c>
      <c r="S61" s="253" t="s">
        <v>314</v>
      </c>
      <c r="T61" s="253" t="s">
        <v>363</v>
      </c>
      <c r="U61" s="253" t="s">
        <v>364</v>
      </c>
      <c r="V61" s="253" t="s">
        <v>367</v>
      </c>
      <c r="W61" s="253" t="s">
        <v>7</v>
      </c>
      <c r="X61" s="253" t="s">
        <v>9</v>
      </c>
      <c r="Y61" s="253" t="s">
        <v>11</v>
      </c>
      <c r="Z61" s="253" t="s">
        <v>214</v>
      </c>
      <c r="AA61" s="253" t="s">
        <v>19</v>
      </c>
      <c r="AB61" s="253" t="s">
        <v>224</v>
      </c>
      <c r="AC61" s="249"/>
      <c r="AD61" s="112"/>
      <c r="AE61" s="112"/>
      <c r="AF61" s="112"/>
      <c r="AG61" s="112"/>
      <c r="AH61" s="112"/>
      <c r="AI61" s="112"/>
      <c r="AJ61" s="112"/>
      <c r="AK61" s="112"/>
      <c r="AL61" s="112"/>
      <c r="AM61" s="112"/>
      <c r="AN61" s="112"/>
    </row>
    <row r="62" spans="1:40" ht="15.75" customHeight="1" x14ac:dyDescent="0.3">
      <c r="A62" s="113"/>
      <c r="B62" s="114"/>
      <c r="C62" s="114"/>
      <c r="D62" s="114"/>
      <c r="E62" s="114"/>
      <c r="F62" s="114"/>
      <c r="G62" s="114"/>
      <c r="H62" s="80" t="s">
        <v>225</v>
      </c>
      <c r="I62" s="80" t="s">
        <v>226</v>
      </c>
      <c r="J62" s="80" t="s">
        <v>225</v>
      </c>
      <c r="K62" s="80" t="s">
        <v>226</v>
      </c>
      <c r="L62" s="80" t="s">
        <v>225</v>
      </c>
      <c r="M62" s="80" t="s">
        <v>226</v>
      </c>
      <c r="N62" s="80" t="s">
        <v>225</v>
      </c>
      <c r="O62" s="80" t="s">
        <v>226</v>
      </c>
      <c r="P62" s="80" t="s">
        <v>225</v>
      </c>
      <c r="Q62" s="80" t="s">
        <v>226</v>
      </c>
      <c r="R62" s="252"/>
      <c r="S62" s="254"/>
      <c r="T62" s="254"/>
      <c r="U62" s="254"/>
      <c r="V62" s="254"/>
      <c r="W62" s="254"/>
      <c r="X62" s="254"/>
      <c r="Y62" s="254"/>
      <c r="Z62" s="254"/>
      <c r="AA62" s="254"/>
      <c r="AB62" s="254"/>
      <c r="AC62" s="250"/>
      <c r="AD62" s="112"/>
      <c r="AE62" s="112"/>
      <c r="AF62" s="112"/>
      <c r="AG62" s="112"/>
      <c r="AH62" s="112"/>
      <c r="AI62" s="112"/>
      <c r="AJ62" s="112"/>
      <c r="AK62" s="112"/>
      <c r="AL62" s="112"/>
      <c r="AM62" s="112"/>
      <c r="AN62" s="112"/>
    </row>
    <row r="63" spans="1:40" ht="15.75" customHeight="1" x14ac:dyDescent="0.3">
      <c r="A63" s="94">
        <v>48</v>
      </c>
      <c r="B63" s="84" t="s">
        <v>227</v>
      </c>
      <c r="C63" s="83" t="s">
        <v>251</v>
      </c>
      <c r="D63" s="7" t="s">
        <v>252</v>
      </c>
      <c r="E63" s="84" t="s">
        <v>253</v>
      </c>
      <c r="F63" s="84" t="s">
        <v>95</v>
      </c>
      <c r="G63" s="84" t="s">
        <v>356</v>
      </c>
      <c r="H63" s="165">
        <v>86</v>
      </c>
      <c r="I63" s="91">
        <v>79.3</v>
      </c>
      <c r="J63" s="135">
        <v>27</v>
      </c>
      <c r="K63" s="135">
        <v>27</v>
      </c>
      <c r="L63" s="86">
        <v>1</v>
      </c>
      <c r="M63" s="86">
        <v>0.98</v>
      </c>
      <c r="N63" s="86">
        <v>1</v>
      </c>
      <c r="O63" s="100">
        <v>0.7</v>
      </c>
      <c r="P63" s="86">
        <v>1</v>
      </c>
      <c r="Q63" s="116">
        <v>0.5</v>
      </c>
      <c r="R63" s="87">
        <v>0.92209302325581388</v>
      </c>
      <c r="S63" s="101">
        <v>0.98</v>
      </c>
      <c r="T63" s="101">
        <v>0.7</v>
      </c>
      <c r="U63" s="101">
        <v>1</v>
      </c>
      <c r="V63" s="101">
        <v>0.5</v>
      </c>
      <c r="W63" s="89">
        <v>0.27662790697674416</v>
      </c>
      <c r="X63" s="89">
        <v>0.39200000000000002</v>
      </c>
      <c r="Y63" s="89">
        <v>0.05</v>
      </c>
      <c r="Z63" s="89">
        <v>3.4999999999999996E-2</v>
      </c>
      <c r="AA63" s="89">
        <v>0.1</v>
      </c>
      <c r="AB63" s="89">
        <v>0.85362790697674429</v>
      </c>
      <c r="AC63" s="118"/>
      <c r="AD63" s="112"/>
      <c r="AE63" s="112"/>
      <c r="AF63" s="112"/>
      <c r="AG63" s="112"/>
      <c r="AH63" s="112"/>
      <c r="AI63" s="112"/>
      <c r="AJ63" s="112"/>
      <c r="AK63" s="112"/>
      <c r="AL63" s="112"/>
      <c r="AM63" s="112"/>
      <c r="AN63" s="112"/>
    </row>
    <row r="64" spans="1:40" ht="15.75" customHeight="1" x14ac:dyDescent="0.3">
      <c r="A64" s="81">
        <v>49</v>
      </c>
      <c r="B64" s="82" t="s">
        <v>227</v>
      </c>
      <c r="C64" s="83" t="s">
        <v>254</v>
      </c>
      <c r="D64" s="84" t="s">
        <v>255</v>
      </c>
      <c r="E64" s="84" t="s">
        <v>253</v>
      </c>
      <c r="F64" s="7" t="s">
        <v>351</v>
      </c>
      <c r="G64" s="84" t="s">
        <v>356</v>
      </c>
      <c r="H64" s="91">
        <v>135</v>
      </c>
      <c r="I64" s="21">
        <v>166</v>
      </c>
      <c r="J64" s="135">
        <v>27</v>
      </c>
      <c r="K64" s="135">
        <v>24</v>
      </c>
      <c r="L64" s="86">
        <v>1</v>
      </c>
      <c r="M64" s="86">
        <v>0.99</v>
      </c>
      <c r="N64" s="86">
        <v>1</v>
      </c>
      <c r="O64" s="100">
        <v>0.7</v>
      </c>
      <c r="P64" s="86">
        <v>1</v>
      </c>
      <c r="Q64" s="116">
        <v>0.7</v>
      </c>
      <c r="R64" s="87">
        <v>1.2296296296296296</v>
      </c>
      <c r="S64" s="101">
        <v>0.98999999999999988</v>
      </c>
      <c r="T64" s="101">
        <v>0.7</v>
      </c>
      <c r="U64" s="101">
        <v>0.88888888888888884</v>
      </c>
      <c r="V64" s="101">
        <v>0.7</v>
      </c>
      <c r="W64" s="89">
        <v>0.36888888888888888</v>
      </c>
      <c r="X64" s="89">
        <v>0.39599999999999996</v>
      </c>
      <c r="Y64" s="89">
        <v>4.4444444444444446E-2</v>
      </c>
      <c r="Z64" s="89">
        <v>3.4999999999999996E-2</v>
      </c>
      <c r="AA64" s="89">
        <v>0.13999999999999999</v>
      </c>
      <c r="AB64" s="89">
        <v>0.98433333333333328</v>
      </c>
      <c r="AC64" s="118"/>
      <c r="AD64" s="112"/>
      <c r="AE64" s="112"/>
      <c r="AF64" s="112"/>
      <c r="AG64" s="112"/>
      <c r="AH64" s="112"/>
      <c r="AI64" s="112"/>
      <c r="AJ64" s="112"/>
      <c r="AK64" s="112"/>
      <c r="AL64" s="112"/>
      <c r="AM64" s="112"/>
      <c r="AN64" s="112"/>
    </row>
    <row r="65" spans="1:40" ht="15.75" customHeight="1" x14ac:dyDescent="0.3">
      <c r="A65" s="94">
        <v>50</v>
      </c>
      <c r="B65" s="82" t="s">
        <v>227</v>
      </c>
      <c r="C65" s="83" t="s">
        <v>256</v>
      </c>
      <c r="D65" s="84" t="s">
        <v>257</v>
      </c>
      <c r="E65" s="84" t="s">
        <v>253</v>
      </c>
      <c r="F65" s="84" t="s">
        <v>104</v>
      </c>
      <c r="G65" s="84" t="s">
        <v>356</v>
      </c>
      <c r="H65" s="21">
        <v>115</v>
      </c>
      <c r="I65" s="91">
        <v>86</v>
      </c>
      <c r="J65" s="135">
        <v>27</v>
      </c>
      <c r="K65" s="98">
        <v>26</v>
      </c>
      <c r="L65" s="86">
        <v>1</v>
      </c>
      <c r="M65" s="99">
        <v>1</v>
      </c>
      <c r="N65" s="86">
        <v>1</v>
      </c>
      <c r="O65" s="100">
        <v>0.7</v>
      </c>
      <c r="P65" s="86">
        <v>1</v>
      </c>
      <c r="Q65" s="116">
        <v>0.5</v>
      </c>
      <c r="R65" s="87">
        <v>0.74782608695652175</v>
      </c>
      <c r="S65" s="101">
        <v>1</v>
      </c>
      <c r="T65" s="101">
        <v>0.7</v>
      </c>
      <c r="U65" s="101">
        <v>0.96296296296296291</v>
      </c>
      <c r="V65" s="101">
        <v>0.5</v>
      </c>
      <c r="W65" s="89">
        <v>0.22434782608695653</v>
      </c>
      <c r="X65" s="89">
        <v>0.4</v>
      </c>
      <c r="Y65" s="89">
        <v>4.8148148148148148E-2</v>
      </c>
      <c r="Z65" s="89">
        <v>3.4999999999999996E-2</v>
      </c>
      <c r="AA65" s="89">
        <v>0.1</v>
      </c>
      <c r="AB65" s="89">
        <v>0.80749597423510477</v>
      </c>
      <c r="AC65" s="118"/>
      <c r="AD65" s="112"/>
      <c r="AE65" s="112"/>
      <c r="AF65" s="112"/>
      <c r="AG65" s="112"/>
      <c r="AH65" s="112"/>
      <c r="AI65" s="112"/>
      <c r="AJ65" s="112"/>
      <c r="AK65" s="112"/>
      <c r="AL65" s="112"/>
      <c r="AM65" s="112"/>
      <c r="AN65" s="112"/>
    </row>
    <row r="66" spans="1:40" ht="15.75" customHeight="1" x14ac:dyDescent="0.3">
      <c r="A66" s="81">
        <v>51</v>
      </c>
      <c r="B66" s="103" t="s">
        <v>231</v>
      </c>
      <c r="C66" s="120" t="s">
        <v>258</v>
      </c>
      <c r="D66" s="84" t="s">
        <v>259</v>
      </c>
      <c r="E66" s="84" t="s">
        <v>253</v>
      </c>
      <c r="F66" s="84" t="s">
        <v>260</v>
      </c>
      <c r="G66" s="84" t="s">
        <v>356</v>
      </c>
      <c r="H66" s="97">
        <v>100</v>
      </c>
      <c r="I66" s="97">
        <v>78</v>
      </c>
      <c r="J66" s="135">
        <v>27</v>
      </c>
      <c r="K66" s="98">
        <v>27</v>
      </c>
      <c r="L66" s="86">
        <v>1</v>
      </c>
      <c r="M66" s="99">
        <v>0.8</v>
      </c>
      <c r="N66" s="86">
        <v>1</v>
      </c>
      <c r="O66" s="100">
        <v>0.7</v>
      </c>
      <c r="P66" s="86">
        <v>1</v>
      </c>
      <c r="Q66" s="116">
        <v>0.5</v>
      </c>
      <c r="R66" s="87">
        <v>0.78</v>
      </c>
      <c r="S66" s="87">
        <v>0.8</v>
      </c>
      <c r="T66" s="87">
        <v>0.7</v>
      </c>
      <c r="U66" s="87">
        <v>1</v>
      </c>
      <c r="V66" s="87">
        <v>0.5</v>
      </c>
      <c r="W66" s="89">
        <v>0.23399999999999999</v>
      </c>
      <c r="X66" s="89">
        <v>0.32000000000000006</v>
      </c>
      <c r="Y66" s="89">
        <v>0.05</v>
      </c>
      <c r="Z66" s="89">
        <v>3.4999999999999996E-2</v>
      </c>
      <c r="AA66" s="89">
        <v>0.1</v>
      </c>
      <c r="AB66" s="89">
        <v>0.7390000000000001</v>
      </c>
      <c r="AC66" s="118"/>
      <c r="AD66" s="112"/>
      <c r="AE66" s="112"/>
      <c r="AF66" s="112"/>
      <c r="AG66" s="138"/>
      <c r="AH66" s="138"/>
      <c r="AI66" s="138"/>
      <c r="AJ66" s="138"/>
      <c r="AK66" s="138"/>
      <c r="AL66" s="138"/>
      <c r="AM66" s="138"/>
      <c r="AN66" s="138"/>
    </row>
    <row r="67" spans="1:40" ht="15.75" customHeight="1" x14ac:dyDescent="0.3">
      <c r="A67" s="94">
        <v>52</v>
      </c>
      <c r="B67" s="103" t="s">
        <v>231</v>
      </c>
      <c r="C67" s="120" t="s">
        <v>92</v>
      </c>
      <c r="D67" s="84" t="s">
        <v>261</v>
      </c>
      <c r="E67" s="84" t="s">
        <v>253</v>
      </c>
      <c r="F67" s="84" t="s">
        <v>260</v>
      </c>
      <c r="G67" s="84" t="s">
        <v>356</v>
      </c>
      <c r="H67" s="21">
        <v>100</v>
      </c>
      <c r="I67" s="21">
        <v>70</v>
      </c>
      <c r="J67" s="135">
        <v>27</v>
      </c>
      <c r="K67" s="139">
        <v>26</v>
      </c>
      <c r="L67" s="86">
        <v>1</v>
      </c>
      <c r="M67" s="99">
        <v>0.85</v>
      </c>
      <c r="N67" s="86">
        <v>1</v>
      </c>
      <c r="O67" s="100">
        <v>0.7</v>
      </c>
      <c r="P67" s="86">
        <v>1</v>
      </c>
      <c r="Q67" s="116">
        <v>0.5</v>
      </c>
      <c r="R67" s="101">
        <v>0.7</v>
      </c>
      <c r="S67" s="101">
        <v>0.85000000000000009</v>
      </c>
      <c r="T67" s="101">
        <v>0.7</v>
      </c>
      <c r="U67" s="101">
        <v>0.96296296296296291</v>
      </c>
      <c r="V67" s="101">
        <v>0.5</v>
      </c>
      <c r="W67" s="89">
        <v>0.21</v>
      </c>
      <c r="X67" s="89">
        <v>0.34000000000000008</v>
      </c>
      <c r="Y67" s="89">
        <v>4.8148148148148148E-2</v>
      </c>
      <c r="Z67" s="89">
        <v>3.4999999999999996E-2</v>
      </c>
      <c r="AA67" s="89">
        <v>0.1</v>
      </c>
      <c r="AB67" s="89">
        <v>0.73314814814814822</v>
      </c>
      <c r="AC67" s="118"/>
    </row>
    <row r="68" spans="1:40" ht="15.75" customHeight="1" x14ac:dyDescent="0.3">
      <c r="A68" s="81">
        <v>53</v>
      </c>
      <c r="B68" s="174" t="s">
        <v>244</v>
      </c>
      <c r="C68" s="175" t="s">
        <v>109</v>
      </c>
      <c r="D68" s="7" t="s">
        <v>245</v>
      </c>
      <c r="E68" s="156" t="s">
        <v>253</v>
      </c>
      <c r="F68" s="156" t="s">
        <v>89</v>
      </c>
      <c r="G68" s="84" t="s">
        <v>356</v>
      </c>
      <c r="H68" s="21">
        <v>160</v>
      </c>
      <c r="I68" s="21">
        <v>140</v>
      </c>
      <c r="J68" s="135">
        <v>27</v>
      </c>
      <c r="K68" s="139">
        <v>26</v>
      </c>
      <c r="L68" s="86">
        <v>1</v>
      </c>
      <c r="M68" s="99">
        <v>0.96</v>
      </c>
      <c r="N68" s="86">
        <v>1</v>
      </c>
      <c r="O68" s="100">
        <v>0.7</v>
      </c>
      <c r="P68" s="86">
        <v>1</v>
      </c>
      <c r="Q68" s="116">
        <v>0.5</v>
      </c>
      <c r="R68" s="101">
        <v>0.875</v>
      </c>
      <c r="S68" s="101">
        <v>0.96</v>
      </c>
      <c r="T68" s="101">
        <v>0.7</v>
      </c>
      <c r="U68" s="101">
        <v>0.96296296296296291</v>
      </c>
      <c r="V68" s="101">
        <v>0.5</v>
      </c>
      <c r="W68" s="89">
        <v>0.26250000000000001</v>
      </c>
      <c r="X68" s="89">
        <v>0.38400000000000001</v>
      </c>
      <c r="Y68" s="89">
        <v>4.8148148148148148E-2</v>
      </c>
      <c r="Z68" s="89">
        <v>3.4999999999999996E-2</v>
      </c>
      <c r="AA68" s="89">
        <v>0.1</v>
      </c>
      <c r="AB68" s="89">
        <v>0.82964814814814825</v>
      </c>
      <c r="AC68" s="108"/>
    </row>
    <row r="69" spans="1:40" ht="15.75" customHeight="1" x14ac:dyDescent="0.3">
      <c r="A69" s="94">
        <v>54</v>
      </c>
      <c r="B69" s="21" t="s">
        <v>368</v>
      </c>
      <c r="C69" s="175" t="s">
        <v>369</v>
      </c>
      <c r="D69" s="21" t="s">
        <v>370</v>
      </c>
      <c r="E69" s="156" t="s">
        <v>253</v>
      </c>
      <c r="F69" s="156" t="s">
        <v>89</v>
      </c>
      <c r="G69" s="84" t="s">
        <v>356</v>
      </c>
      <c r="H69" s="21">
        <v>120</v>
      </c>
      <c r="I69" s="21">
        <v>13</v>
      </c>
      <c r="J69" s="135">
        <v>27</v>
      </c>
      <c r="K69" s="139">
        <v>3</v>
      </c>
      <c r="L69" s="86">
        <v>1</v>
      </c>
      <c r="M69" s="99">
        <v>0.96</v>
      </c>
      <c r="N69" s="86">
        <v>1</v>
      </c>
      <c r="O69" s="100">
        <v>0.1</v>
      </c>
      <c r="P69" s="86">
        <v>1</v>
      </c>
      <c r="Q69" s="116">
        <v>0.1</v>
      </c>
      <c r="R69" s="101">
        <v>0.10833333333333334</v>
      </c>
      <c r="S69" s="101">
        <v>0.96</v>
      </c>
      <c r="T69" s="101">
        <v>0.1</v>
      </c>
      <c r="U69" s="101">
        <v>0.1111111111111111</v>
      </c>
      <c r="V69" s="101">
        <v>0.1</v>
      </c>
      <c r="W69" s="89">
        <v>3.2500000000000001E-2</v>
      </c>
      <c r="X69" s="89">
        <v>0.38400000000000001</v>
      </c>
      <c r="Y69" s="89">
        <v>5.5555555555555558E-3</v>
      </c>
      <c r="Z69" s="89">
        <v>5.000000000000001E-3</v>
      </c>
      <c r="AA69" s="89">
        <v>2.0000000000000004E-2</v>
      </c>
      <c r="AB69" s="89">
        <v>0.44705555555555554</v>
      </c>
      <c r="AC69" s="108" t="s">
        <v>371</v>
      </c>
    </row>
    <row r="70" spans="1:40" ht="15.75" customHeight="1" x14ac:dyDescent="0.25">
      <c r="AC70" s="108"/>
    </row>
    <row r="71" spans="1:40" ht="15.75" customHeight="1" x14ac:dyDescent="0.25">
      <c r="AC71" s="108"/>
    </row>
    <row r="72" spans="1:40" ht="15.75" customHeight="1" x14ac:dyDescent="0.25"/>
    <row r="73" spans="1:40" ht="15.75" customHeight="1" x14ac:dyDescent="0.25"/>
    <row r="74" spans="1:40" ht="15.75" customHeight="1" x14ac:dyDescent="0.25"/>
    <row r="75" spans="1:40" ht="15.75" customHeight="1" x14ac:dyDescent="0.25"/>
    <row r="76" spans="1:40" ht="15.75" customHeight="1" x14ac:dyDescent="0.25"/>
    <row r="77" spans="1:40" ht="15.75" customHeight="1" x14ac:dyDescent="0.25"/>
    <row r="78" spans="1:40" ht="15.75" customHeight="1" x14ac:dyDescent="0.25"/>
    <row r="79" spans="1:40" ht="15.75" customHeight="1" x14ac:dyDescent="0.25"/>
    <row r="80" spans="1:40" ht="15.75" customHeight="1" x14ac:dyDescent="0.25"/>
    <row r="81" spans="10:10" ht="15.75" customHeight="1" x14ac:dyDescent="0.25"/>
    <row r="82" spans="10:10" ht="15.75" customHeight="1" x14ac:dyDescent="0.25"/>
    <row r="83" spans="10:10" ht="15.75" customHeight="1" x14ac:dyDescent="0.25"/>
    <row r="84" spans="10:10" ht="15.75" customHeight="1" x14ac:dyDescent="0.25"/>
    <row r="85" spans="10:10" ht="15.75" customHeight="1" x14ac:dyDescent="0.25"/>
    <row r="86" spans="10:10" ht="15.75" customHeight="1" x14ac:dyDescent="0.25"/>
    <row r="87" spans="10:10" ht="15.75" customHeight="1" x14ac:dyDescent="0.25"/>
    <row r="88" spans="10:10" ht="15.75" customHeight="1" x14ac:dyDescent="0.25"/>
    <row r="89" spans="10:10" ht="15.75" customHeight="1" x14ac:dyDescent="0.3">
      <c r="J89" s="98"/>
    </row>
    <row r="90" spans="10:10" ht="15.75" customHeight="1" x14ac:dyDescent="0.25"/>
    <row r="91" spans="10:10" ht="15.75" customHeight="1" x14ac:dyDescent="0.25"/>
    <row r="92" spans="10:10" ht="15.75" customHeight="1" x14ac:dyDescent="0.25"/>
    <row r="93" spans="10:10" ht="15.75" customHeight="1" x14ac:dyDescent="0.25"/>
    <row r="94" spans="10:10" ht="15.75" customHeight="1" x14ac:dyDescent="0.25"/>
    <row r="95" spans="10:10" ht="15.75" customHeight="1" x14ac:dyDescent="0.25"/>
    <row r="96" spans="10:10"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autoFilter ref="F1:F992" xr:uid="{00000000-0009-0000-0000-000007000000}"/>
  <mergeCells count="71">
    <mergeCell ref="AA41:AA42"/>
    <mergeCell ref="AB41:AB42"/>
    <mergeCell ref="AC41:AC42"/>
    <mergeCell ref="T41:T42"/>
    <mergeCell ref="U41:U42"/>
    <mergeCell ref="V41:V42"/>
    <mergeCell ref="W41:W42"/>
    <mergeCell ref="X41:X42"/>
    <mergeCell ref="Y41:Y42"/>
    <mergeCell ref="Z41:Z42"/>
    <mergeCell ref="R41:R42"/>
    <mergeCell ref="S41:S42"/>
    <mergeCell ref="H61:I61"/>
    <mergeCell ref="J61:K61"/>
    <mergeCell ref="L61:M61"/>
    <mergeCell ref="N61:O61"/>
    <mergeCell ref="P61:Q61"/>
    <mergeCell ref="R61:R62"/>
    <mergeCell ref="S61:S62"/>
    <mergeCell ref="H41:I41"/>
    <mergeCell ref="J41:K41"/>
    <mergeCell ref="L41:M41"/>
    <mergeCell ref="N41:O41"/>
    <mergeCell ref="P41:Q41"/>
    <mergeCell ref="AA61:AA62"/>
    <mergeCell ref="AB61:AB62"/>
    <mergeCell ref="AC61:AC62"/>
    <mergeCell ref="T61:T62"/>
    <mergeCell ref="U61:U62"/>
    <mergeCell ref="V61:V62"/>
    <mergeCell ref="W61:W62"/>
    <mergeCell ref="X61:X62"/>
    <mergeCell ref="Y61:Y62"/>
    <mergeCell ref="Z61:Z62"/>
    <mergeCell ref="AB2:AB3"/>
    <mergeCell ref="AC2:AC3"/>
    <mergeCell ref="AD2:AD3"/>
    <mergeCell ref="AG2:AG3"/>
    <mergeCell ref="U2:U3"/>
    <mergeCell ref="V2:V3"/>
    <mergeCell ref="W2:W3"/>
    <mergeCell ref="X2:X3"/>
    <mergeCell ref="Y2:Y3"/>
    <mergeCell ref="Z2:Z3"/>
    <mergeCell ref="AA2:AA3"/>
    <mergeCell ref="H2:I2"/>
    <mergeCell ref="J2:K2"/>
    <mergeCell ref="L2:M2"/>
    <mergeCell ref="N2:O2"/>
    <mergeCell ref="P2:Q2"/>
    <mergeCell ref="R2:S2"/>
    <mergeCell ref="T2:T3"/>
    <mergeCell ref="S10:S11"/>
    <mergeCell ref="T10:T11"/>
    <mergeCell ref="U10:U11"/>
    <mergeCell ref="V10:V11"/>
    <mergeCell ref="W10:W11"/>
    <mergeCell ref="X10:X11"/>
    <mergeCell ref="Y10:Y11"/>
    <mergeCell ref="H10:I10"/>
    <mergeCell ref="J10:K10"/>
    <mergeCell ref="L10:M10"/>
    <mergeCell ref="N10:O10"/>
    <mergeCell ref="P10:P11"/>
    <mergeCell ref="Q10:Q11"/>
    <mergeCell ref="R10:R11"/>
    <mergeCell ref="Y18:Y19"/>
    <mergeCell ref="H18:I18"/>
    <mergeCell ref="J18:K18"/>
    <mergeCell ref="L18:M18"/>
    <mergeCell ref="N18:O18"/>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N992"/>
  <sheetViews>
    <sheetView workbookViewId="0">
      <pane xSplit="3" topLeftCell="T1" activePane="topRight" state="frozen"/>
      <selection pane="topRight" activeCell="V5" sqref="V5"/>
    </sheetView>
  </sheetViews>
  <sheetFormatPr defaultColWidth="12.6640625" defaultRowHeight="15" customHeight="1" x14ac:dyDescent="0.25"/>
  <cols>
    <col min="1" max="2" width="12.6640625" customWidth="1"/>
    <col min="3" max="3" width="21.88671875" customWidth="1"/>
    <col min="4" max="5" width="19.109375" customWidth="1"/>
    <col min="6" max="6" width="12.6640625" customWidth="1"/>
    <col min="16" max="16" width="19.33203125" customWidth="1"/>
    <col min="17" max="17" width="16.33203125" customWidth="1"/>
    <col min="18" max="18" width="15.21875" customWidth="1"/>
    <col min="19" max="19" width="18" customWidth="1"/>
    <col min="20" max="20" width="18.44140625" customWidth="1"/>
    <col min="21" max="21" width="20" customWidth="1"/>
    <col min="22" max="22" width="31.109375" customWidth="1"/>
    <col min="23" max="23" width="20.44140625" customWidth="1"/>
    <col min="24" max="24" width="18" customWidth="1"/>
    <col min="25" max="25" width="21.77734375" customWidth="1"/>
    <col min="26" max="26" width="23" customWidth="1"/>
    <col min="27" max="27" width="24.109375" customWidth="1"/>
    <col min="28" max="28" width="18.109375" customWidth="1"/>
    <col min="29" max="29" width="17.88671875" customWidth="1"/>
    <col min="30" max="30" width="19.6640625" customWidth="1"/>
    <col min="31" max="31" width="19.77734375" customWidth="1"/>
  </cols>
  <sheetData>
    <row r="1" spans="1:40" ht="15.75" customHeight="1" x14ac:dyDescent="0.3">
      <c r="A1" s="110"/>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1"/>
      <c r="AH1" s="112"/>
      <c r="AI1" s="112"/>
      <c r="AJ1" s="112"/>
      <c r="AK1" s="112"/>
      <c r="AL1" s="112"/>
      <c r="AM1" s="112"/>
      <c r="AN1" s="112"/>
    </row>
    <row r="2" spans="1:40" ht="15.75" customHeight="1" x14ac:dyDescent="0.3">
      <c r="A2" s="93" t="s">
        <v>64</v>
      </c>
      <c r="B2" s="78" t="s">
        <v>205</v>
      </c>
      <c r="C2" s="78" t="s">
        <v>206</v>
      </c>
      <c r="D2" s="78" t="s">
        <v>207</v>
      </c>
      <c r="E2" s="78" t="s">
        <v>208</v>
      </c>
      <c r="F2" s="78" t="s">
        <v>209</v>
      </c>
      <c r="G2" s="78" t="s">
        <v>210</v>
      </c>
      <c r="H2" s="251" t="s">
        <v>211</v>
      </c>
      <c r="I2" s="252"/>
      <c r="J2" s="251" t="s">
        <v>212</v>
      </c>
      <c r="K2" s="252"/>
      <c r="L2" s="251" t="s">
        <v>213</v>
      </c>
      <c r="M2" s="252"/>
      <c r="N2" s="251" t="s">
        <v>9</v>
      </c>
      <c r="O2" s="252"/>
      <c r="P2" s="251" t="s">
        <v>214</v>
      </c>
      <c r="Q2" s="252"/>
      <c r="R2" s="251" t="s">
        <v>352</v>
      </c>
      <c r="S2" s="252"/>
      <c r="T2" s="256" t="s">
        <v>353</v>
      </c>
      <c r="U2" s="256" t="s">
        <v>218</v>
      </c>
      <c r="V2" s="256" t="s">
        <v>219</v>
      </c>
      <c r="W2" s="256" t="s">
        <v>354</v>
      </c>
      <c r="X2" s="256" t="s">
        <v>221</v>
      </c>
      <c r="Y2" s="256" t="s">
        <v>7</v>
      </c>
      <c r="Z2" s="253" t="s">
        <v>355</v>
      </c>
      <c r="AA2" s="253" t="s">
        <v>9</v>
      </c>
      <c r="AB2" s="256" t="s">
        <v>214</v>
      </c>
      <c r="AC2" s="256" t="s">
        <v>215</v>
      </c>
      <c r="AD2" s="253" t="s">
        <v>224</v>
      </c>
      <c r="AG2" s="249"/>
      <c r="AH2" s="112"/>
      <c r="AI2" s="112"/>
      <c r="AJ2" s="112"/>
      <c r="AK2" s="112"/>
      <c r="AL2" s="112"/>
      <c r="AM2" s="112"/>
      <c r="AN2" s="112"/>
    </row>
    <row r="3" spans="1:40" ht="15.75" customHeight="1" x14ac:dyDescent="0.3">
      <c r="A3" s="113"/>
      <c r="B3" s="114"/>
      <c r="C3" s="114"/>
      <c r="D3" s="114"/>
      <c r="E3" s="114"/>
      <c r="F3" s="114"/>
      <c r="G3" s="114"/>
      <c r="H3" s="80" t="s">
        <v>225</v>
      </c>
      <c r="I3" s="80" t="s">
        <v>226</v>
      </c>
      <c r="J3" s="80" t="s">
        <v>225</v>
      </c>
      <c r="K3" s="80" t="s">
        <v>226</v>
      </c>
      <c r="L3" s="80" t="s">
        <v>225</v>
      </c>
      <c r="M3" s="80" t="s">
        <v>226</v>
      </c>
      <c r="N3" s="80" t="s">
        <v>225</v>
      </c>
      <c r="O3" s="80" t="s">
        <v>226</v>
      </c>
      <c r="P3" s="80" t="s">
        <v>225</v>
      </c>
      <c r="Q3" s="80" t="s">
        <v>226</v>
      </c>
      <c r="R3" s="80" t="s">
        <v>225</v>
      </c>
      <c r="S3" s="80" t="s">
        <v>226</v>
      </c>
      <c r="T3" s="252"/>
      <c r="U3" s="252"/>
      <c r="V3" s="252"/>
      <c r="W3" s="252"/>
      <c r="X3" s="252"/>
      <c r="Y3" s="252"/>
      <c r="Z3" s="254"/>
      <c r="AA3" s="254"/>
      <c r="AB3" s="252"/>
      <c r="AC3" s="252"/>
      <c r="AD3" s="254"/>
      <c r="AG3" s="250"/>
      <c r="AH3" s="112"/>
      <c r="AI3" s="112"/>
      <c r="AJ3" s="112"/>
      <c r="AK3" s="112"/>
      <c r="AL3" s="112"/>
      <c r="AM3" s="112"/>
      <c r="AN3" s="112"/>
    </row>
    <row r="4" spans="1:40" ht="15.75" customHeight="1" x14ac:dyDescent="0.3">
      <c r="A4" s="81">
        <v>1</v>
      </c>
      <c r="B4" s="82" t="s">
        <v>227</v>
      </c>
      <c r="C4" s="83" t="s">
        <v>228</v>
      </c>
      <c r="D4" s="84" t="s">
        <v>229</v>
      </c>
      <c r="E4" s="84" t="s">
        <v>24</v>
      </c>
      <c r="F4" s="84" t="s">
        <v>89</v>
      </c>
      <c r="G4" s="84" t="s">
        <v>372</v>
      </c>
      <c r="H4" s="85"/>
      <c r="I4" s="85"/>
      <c r="J4" s="86"/>
      <c r="K4" s="99"/>
      <c r="L4" s="86"/>
      <c r="M4" s="86"/>
      <c r="N4" s="86"/>
      <c r="O4" s="86"/>
      <c r="P4" s="86"/>
      <c r="Q4" s="86"/>
      <c r="R4" s="86"/>
      <c r="S4" s="86"/>
      <c r="T4" s="87" t="e">
        <f t="shared" ref="T4:T8" si="0">I4/H4</f>
        <v>#DIV/0!</v>
      </c>
      <c r="U4" s="87" t="e">
        <f t="shared" ref="U4:U7" si="1">M5/L4</f>
        <v>#DIV/0!</v>
      </c>
      <c r="V4" s="87" t="e">
        <f t="shared" ref="V4:V8" si="2">O4/N4</f>
        <v>#DIV/0!</v>
      </c>
      <c r="W4" s="87" t="e">
        <f t="shared" ref="W4:W8" si="3">Q4/P4</f>
        <v>#DIV/0!</v>
      </c>
      <c r="X4" s="87" t="e">
        <f t="shared" ref="X4:X8" si="4">S4/R4</f>
        <v>#DIV/0!</v>
      </c>
      <c r="Y4" s="88" t="e">
        <f t="shared" ref="Y4:Y8" si="5">T4*0.35</f>
        <v>#DIV/0!</v>
      </c>
      <c r="Z4" s="89" t="e">
        <f t="shared" ref="Z4:Z8" si="6">U4*0.1</f>
        <v>#DIV/0!</v>
      </c>
      <c r="AA4" s="89" t="e">
        <f t="shared" ref="AA4:AA8" si="7">V4*0.3</f>
        <v>#DIV/0!</v>
      </c>
      <c r="AB4" s="88" t="e">
        <f t="shared" ref="AB4:AB8" si="8">W4*0.1</f>
        <v>#DIV/0!</v>
      </c>
      <c r="AC4" s="88" t="e">
        <f t="shared" ref="AC4:AC8" si="9">X4*0.15</f>
        <v>#DIV/0!</v>
      </c>
      <c r="AD4" s="89" t="e">
        <f t="shared" ref="AD4:AD8" si="10">SUM(Y4:AC4)</f>
        <v>#DIV/0!</v>
      </c>
      <c r="AG4" s="118"/>
      <c r="AH4" s="112"/>
      <c r="AI4" s="112"/>
      <c r="AJ4" s="112"/>
      <c r="AK4" s="112"/>
      <c r="AL4" s="112"/>
      <c r="AM4" s="112"/>
      <c r="AN4" s="112"/>
    </row>
    <row r="5" spans="1:40" ht="15.75" customHeight="1" x14ac:dyDescent="0.3">
      <c r="A5" s="81">
        <v>2</v>
      </c>
      <c r="B5" s="82" t="s">
        <v>231</v>
      </c>
      <c r="C5" s="83" t="s">
        <v>134</v>
      </c>
      <c r="D5" s="84" t="s">
        <v>232</v>
      </c>
      <c r="E5" s="109" t="s">
        <v>33</v>
      </c>
      <c r="F5" s="84" t="s">
        <v>104</v>
      </c>
      <c r="G5" s="84" t="s">
        <v>372</v>
      </c>
      <c r="H5" s="85"/>
      <c r="I5" s="85"/>
      <c r="J5" s="86"/>
      <c r="K5" s="119"/>
      <c r="L5" s="86"/>
      <c r="M5" s="86"/>
      <c r="N5" s="86"/>
      <c r="O5" s="86"/>
      <c r="P5" s="86"/>
      <c r="Q5" s="86"/>
      <c r="R5" s="86"/>
      <c r="S5" s="86"/>
      <c r="T5" s="87" t="e">
        <f t="shared" si="0"/>
        <v>#DIV/0!</v>
      </c>
      <c r="U5" s="87" t="e">
        <f t="shared" si="1"/>
        <v>#DIV/0!</v>
      </c>
      <c r="V5" s="87" t="e">
        <f t="shared" si="2"/>
        <v>#DIV/0!</v>
      </c>
      <c r="W5" s="87" t="e">
        <f t="shared" si="3"/>
        <v>#DIV/0!</v>
      </c>
      <c r="X5" s="87" t="e">
        <f t="shared" si="4"/>
        <v>#DIV/0!</v>
      </c>
      <c r="Y5" s="88" t="e">
        <f t="shared" si="5"/>
        <v>#DIV/0!</v>
      </c>
      <c r="Z5" s="89" t="e">
        <f t="shared" si="6"/>
        <v>#DIV/0!</v>
      </c>
      <c r="AA5" s="89" t="e">
        <f t="shared" si="7"/>
        <v>#DIV/0!</v>
      </c>
      <c r="AB5" s="88" t="e">
        <f t="shared" si="8"/>
        <v>#DIV/0!</v>
      </c>
      <c r="AC5" s="88" t="e">
        <f t="shared" si="9"/>
        <v>#DIV/0!</v>
      </c>
      <c r="AD5" s="89" t="e">
        <f t="shared" si="10"/>
        <v>#DIV/0!</v>
      </c>
      <c r="AG5" s="118"/>
      <c r="AH5" s="112"/>
      <c r="AI5" s="112"/>
      <c r="AJ5" s="112"/>
      <c r="AK5" s="112"/>
      <c r="AL5" s="112"/>
      <c r="AM5" s="112"/>
      <c r="AN5" s="112"/>
    </row>
    <row r="6" spans="1:40" ht="15.75" customHeight="1" x14ac:dyDescent="0.3">
      <c r="A6" s="81">
        <v>3</v>
      </c>
      <c r="B6" s="103" t="s">
        <v>231</v>
      </c>
      <c r="C6" s="120" t="s">
        <v>343</v>
      </c>
      <c r="D6" s="109" t="s">
        <v>233</v>
      </c>
      <c r="E6" s="109" t="s">
        <v>33</v>
      </c>
      <c r="F6" s="109" t="s">
        <v>89</v>
      </c>
      <c r="G6" s="84" t="s">
        <v>372</v>
      </c>
      <c r="H6" s="85"/>
      <c r="I6" s="85"/>
      <c r="J6" s="86"/>
      <c r="K6" s="99"/>
      <c r="L6" s="86"/>
      <c r="M6" s="86"/>
      <c r="N6" s="86"/>
      <c r="O6" s="86"/>
      <c r="P6" s="86"/>
      <c r="Q6" s="86"/>
      <c r="R6" s="86"/>
      <c r="S6" s="86"/>
      <c r="T6" s="87" t="e">
        <f t="shared" si="0"/>
        <v>#DIV/0!</v>
      </c>
      <c r="U6" s="87" t="e">
        <f t="shared" si="1"/>
        <v>#DIV/0!</v>
      </c>
      <c r="V6" s="87" t="e">
        <f t="shared" si="2"/>
        <v>#DIV/0!</v>
      </c>
      <c r="W6" s="87" t="e">
        <f t="shared" si="3"/>
        <v>#DIV/0!</v>
      </c>
      <c r="X6" s="87" t="e">
        <f t="shared" si="4"/>
        <v>#DIV/0!</v>
      </c>
      <c r="Y6" s="88" t="e">
        <f t="shared" si="5"/>
        <v>#DIV/0!</v>
      </c>
      <c r="Z6" s="89" t="e">
        <f t="shared" si="6"/>
        <v>#DIV/0!</v>
      </c>
      <c r="AA6" s="89" t="e">
        <f t="shared" si="7"/>
        <v>#DIV/0!</v>
      </c>
      <c r="AB6" s="88" t="e">
        <f t="shared" si="8"/>
        <v>#DIV/0!</v>
      </c>
      <c r="AC6" s="88" t="e">
        <f t="shared" si="9"/>
        <v>#DIV/0!</v>
      </c>
      <c r="AD6" s="89" t="e">
        <f t="shared" si="10"/>
        <v>#DIV/0!</v>
      </c>
      <c r="AG6" s="118"/>
      <c r="AH6" s="112"/>
      <c r="AI6" s="112"/>
      <c r="AJ6" s="112"/>
      <c r="AK6" s="112"/>
      <c r="AL6" s="112"/>
      <c r="AM6" s="112"/>
      <c r="AN6" s="112"/>
    </row>
    <row r="7" spans="1:40" ht="15.75" customHeight="1" x14ac:dyDescent="0.3">
      <c r="A7" s="81">
        <v>4</v>
      </c>
      <c r="B7" s="103" t="s">
        <v>231</v>
      </c>
      <c r="C7" s="120" t="s">
        <v>137</v>
      </c>
      <c r="D7" s="109" t="s">
        <v>234</v>
      </c>
      <c r="E7" s="84" t="s">
        <v>24</v>
      </c>
      <c r="F7" s="109" t="s">
        <v>136</v>
      </c>
      <c r="G7" s="84" t="s">
        <v>372</v>
      </c>
      <c r="H7" s="85"/>
      <c r="I7" s="85"/>
      <c r="J7" s="86"/>
      <c r="K7" s="140"/>
      <c r="L7" s="86"/>
      <c r="M7" s="86"/>
      <c r="N7" s="86"/>
      <c r="O7" s="99"/>
      <c r="P7" s="86"/>
      <c r="Q7" s="86"/>
      <c r="R7" s="86"/>
      <c r="S7" s="86"/>
      <c r="T7" s="87" t="e">
        <f t="shared" si="0"/>
        <v>#DIV/0!</v>
      </c>
      <c r="U7" s="87" t="e">
        <f t="shared" si="1"/>
        <v>#DIV/0!</v>
      </c>
      <c r="V7" s="87" t="e">
        <f t="shared" si="2"/>
        <v>#DIV/0!</v>
      </c>
      <c r="W7" s="87" t="e">
        <f t="shared" si="3"/>
        <v>#DIV/0!</v>
      </c>
      <c r="X7" s="87" t="e">
        <f t="shared" si="4"/>
        <v>#DIV/0!</v>
      </c>
      <c r="Y7" s="88" t="e">
        <f t="shared" si="5"/>
        <v>#DIV/0!</v>
      </c>
      <c r="Z7" s="89" t="e">
        <f t="shared" si="6"/>
        <v>#DIV/0!</v>
      </c>
      <c r="AA7" s="89" t="e">
        <f t="shared" si="7"/>
        <v>#DIV/0!</v>
      </c>
      <c r="AB7" s="88" t="e">
        <f t="shared" si="8"/>
        <v>#DIV/0!</v>
      </c>
      <c r="AC7" s="88" t="e">
        <f t="shared" si="9"/>
        <v>#DIV/0!</v>
      </c>
      <c r="AD7" s="89" t="e">
        <f t="shared" si="10"/>
        <v>#DIV/0!</v>
      </c>
      <c r="AG7" s="118"/>
      <c r="AH7" s="112"/>
      <c r="AI7" s="112"/>
      <c r="AJ7" s="112"/>
      <c r="AK7" s="112"/>
      <c r="AL7" s="112"/>
      <c r="AM7" s="112"/>
      <c r="AN7" s="112"/>
    </row>
    <row r="8" spans="1:40" ht="15.75" customHeight="1" x14ac:dyDescent="0.3">
      <c r="A8" s="81">
        <v>5</v>
      </c>
      <c r="B8" s="103" t="s">
        <v>231</v>
      </c>
      <c r="C8" s="83" t="s">
        <v>344</v>
      </c>
      <c r="D8" s="84" t="s">
        <v>345</v>
      </c>
      <c r="E8" s="109" t="s">
        <v>33</v>
      </c>
      <c r="F8" s="125" t="s">
        <v>176</v>
      </c>
      <c r="G8" s="84" t="s">
        <v>372</v>
      </c>
      <c r="H8" s="85"/>
      <c r="I8" s="85"/>
      <c r="J8" s="86"/>
      <c r="K8" s="170"/>
      <c r="L8" s="86"/>
      <c r="M8" s="86"/>
      <c r="N8" s="86"/>
      <c r="O8" s="86"/>
      <c r="P8" s="86"/>
      <c r="Q8" s="86"/>
      <c r="R8" s="86"/>
      <c r="S8" s="86"/>
      <c r="T8" s="87" t="e">
        <f t="shared" si="0"/>
        <v>#DIV/0!</v>
      </c>
      <c r="U8" s="87" t="e">
        <f>M8/L8</f>
        <v>#DIV/0!</v>
      </c>
      <c r="V8" s="87" t="e">
        <f t="shared" si="2"/>
        <v>#DIV/0!</v>
      </c>
      <c r="W8" s="87" t="e">
        <f t="shared" si="3"/>
        <v>#DIV/0!</v>
      </c>
      <c r="X8" s="87" t="e">
        <f t="shared" si="4"/>
        <v>#DIV/0!</v>
      </c>
      <c r="Y8" s="88" t="e">
        <f t="shared" si="5"/>
        <v>#DIV/0!</v>
      </c>
      <c r="Z8" s="89" t="e">
        <f t="shared" si="6"/>
        <v>#DIV/0!</v>
      </c>
      <c r="AA8" s="89" t="e">
        <f t="shared" si="7"/>
        <v>#DIV/0!</v>
      </c>
      <c r="AB8" s="88" t="e">
        <f t="shared" si="8"/>
        <v>#DIV/0!</v>
      </c>
      <c r="AC8" s="88" t="e">
        <f t="shared" si="9"/>
        <v>#DIV/0!</v>
      </c>
      <c r="AD8" s="89" t="e">
        <f t="shared" si="10"/>
        <v>#DIV/0!</v>
      </c>
      <c r="AG8" s="118"/>
      <c r="AH8" s="112"/>
      <c r="AI8" s="112"/>
      <c r="AJ8" s="112"/>
      <c r="AK8" s="112"/>
      <c r="AL8" s="112"/>
      <c r="AM8" s="112"/>
      <c r="AN8" s="112"/>
    </row>
    <row r="9" spans="1:40" ht="15.75" customHeight="1" x14ac:dyDescent="0.3">
      <c r="A9" s="136"/>
      <c r="B9" s="136"/>
      <c r="C9" s="136"/>
      <c r="D9" s="136"/>
      <c r="E9" s="136"/>
      <c r="F9" s="136"/>
      <c r="G9" s="136"/>
      <c r="H9" s="136"/>
      <c r="I9" s="136"/>
      <c r="J9" s="136"/>
      <c r="K9" s="136"/>
      <c r="L9" s="136"/>
      <c r="M9" s="136"/>
      <c r="N9" s="136"/>
      <c r="O9" s="136"/>
      <c r="P9" s="136"/>
      <c r="Q9" s="136"/>
      <c r="R9" s="136"/>
      <c r="S9" s="137"/>
      <c r="T9" s="137"/>
      <c r="U9" s="137"/>
      <c r="V9" s="137"/>
      <c r="W9" s="136"/>
      <c r="X9" s="136"/>
      <c r="Y9" s="138"/>
      <c r="Z9" s="138"/>
      <c r="AA9" s="138"/>
      <c r="AB9" s="138"/>
      <c r="AC9" s="138"/>
      <c r="AD9" s="138"/>
      <c r="AE9" s="138"/>
      <c r="AF9" s="138"/>
      <c r="AG9" s="111"/>
      <c r="AH9" s="138"/>
      <c r="AI9" s="138"/>
      <c r="AJ9" s="138"/>
      <c r="AK9" s="138"/>
      <c r="AL9" s="138"/>
      <c r="AM9" s="138"/>
      <c r="AN9" s="138"/>
    </row>
    <row r="10" spans="1:40" ht="15.75" customHeight="1" x14ac:dyDescent="0.3">
      <c r="A10" s="93" t="s">
        <v>64</v>
      </c>
      <c r="B10" s="78" t="s">
        <v>205</v>
      </c>
      <c r="C10" s="78" t="s">
        <v>206</v>
      </c>
      <c r="D10" s="78" t="s">
        <v>207</v>
      </c>
      <c r="E10" s="78" t="s">
        <v>208</v>
      </c>
      <c r="F10" s="78" t="s">
        <v>209</v>
      </c>
      <c r="G10" s="78" t="s">
        <v>210</v>
      </c>
      <c r="H10" s="251" t="s">
        <v>7</v>
      </c>
      <c r="I10" s="252"/>
      <c r="J10" s="251" t="s">
        <v>11</v>
      </c>
      <c r="K10" s="252"/>
      <c r="L10" s="251" t="s">
        <v>9</v>
      </c>
      <c r="M10" s="252"/>
      <c r="N10" s="251" t="s">
        <v>15</v>
      </c>
      <c r="O10" s="252"/>
      <c r="P10" s="256" t="s">
        <v>357</v>
      </c>
      <c r="Q10" s="256" t="s">
        <v>358</v>
      </c>
      <c r="R10" s="255" t="s">
        <v>220</v>
      </c>
      <c r="S10" s="255" t="s">
        <v>237</v>
      </c>
      <c r="T10" s="256" t="s">
        <v>7</v>
      </c>
      <c r="U10" s="256" t="s">
        <v>9</v>
      </c>
      <c r="V10" s="256" t="s">
        <v>11</v>
      </c>
      <c r="W10" s="256" t="s">
        <v>214</v>
      </c>
      <c r="X10" s="253" t="s">
        <v>224</v>
      </c>
      <c r="Y10" s="249"/>
      <c r="Z10" s="112"/>
      <c r="AA10" s="112"/>
      <c r="AB10" s="112"/>
      <c r="AC10" s="112"/>
      <c r="AD10" s="112"/>
      <c r="AE10" s="112"/>
      <c r="AF10" s="112"/>
      <c r="AG10" s="112"/>
      <c r="AH10" s="112"/>
      <c r="AI10" s="112"/>
      <c r="AJ10" s="112"/>
      <c r="AK10" s="112"/>
      <c r="AL10" s="112"/>
      <c r="AM10" s="112"/>
      <c r="AN10" s="112"/>
    </row>
    <row r="11" spans="1:40" ht="15.75" customHeight="1" x14ac:dyDescent="0.3">
      <c r="A11" s="113"/>
      <c r="B11" s="114"/>
      <c r="C11" s="114"/>
      <c r="D11" s="114"/>
      <c r="E11" s="114"/>
      <c r="F11" s="114"/>
      <c r="G11" s="114"/>
      <c r="H11" s="80" t="s">
        <v>225</v>
      </c>
      <c r="I11" s="80" t="s">
        <v>226</v>
      </c>
      <c r="J11" s="80" t="s">
        <v>225</v>
      </c>
      <c r="K11" s="80" t="s">
        <v>226</v>
      </c>
      <c r="L11" s="80" t="s">
        <v>225</v>
      </c>
      <c r="M11" s="80" t="s">
        <v>226</v>
      </c>
      <c r="N11" s="80" t="s">
        <v>225</v>
      </c>
      <c r="O11" s="80" t="s">
        <v>226</v>
      </c>
      <c r="P11" s="252"/>
      <c r="Q11" s="252"/>
      <c r="R11" s="252"/>
      <c r="S11" s="252"/>
      <c r="T11" s="252"/>
      <c r="U11" s="252"/>
      <c r="V11" s="252"/>
      <c r="W11" s="252"/>
      <c r="X11" s="254"/>
      <c r="Y11" s="250"/>
      <c r="Z11" s="112"/>
      <c r="AA11" s="112"/>
      <c r="AB11" s="112"/>
      <c r="AC11" s="112"/>
      <c r="AD11" s="112"/>
      <c r="AE11" s="112"/>
      <c r="AF11" s="112"/>
      <c r="AG11" s="112"/>
      <c r="AH11" s="112"/>
      <c r="AI11" s="112"/>
      <c r="AJ11" s="112"/>
      <c r="AK11" s="112"/>
      <c r="AL11" s="112"/>
      <c r="AM11" s="112"/>
      <c r="AN11" s="112"/>
    </row>
    <row r="12" spans="1:40" ht="15.75" customHeight="1" x14ac:dyDescent="0.3">
      <c r="A12" s="81">
        <v>6</v>
      </c>
      <c r="B12" s="103" t="s">
        <v>293</v>
      </c>
      <c r="C12" s="120" t="s">
        <v>326</v>
      </c>
      <c r="D12" s="103" t="s">
        <v>327</v>
      </c>
      <c r="E12" s="103" t="s">
        <v>0</v>
      </c>
      <c r="F12" s="109" t="s">
        <v>89</v>
      </c>
      <c r="G12" s="84" t="s">
        <v>372</v>
      </c>
      <c r="H12" s="91"/>
      <c r="I12" s="91"/>
      <c r="J12" s="139"/>
      <c r="K12" s="104"/>
      <c r="L12" s="100"/>
      <c r="M12" s="100"/>
      <c r="N12" s="100"/>
      <c r="O12" s="100"/>
      <c r="P12" s="101" t="e">
        <f t="shared" ref="P12:P16" si="11">I12/H12</f>
        <v>#DIV/0!</v>
      </c>
      <c r="Q12" s="101">
        <f t="shared" ref="Q12:Q16" si="12">(M12/100)*100</f>
        <v>0</v>
      </c>
      <c r="R12" s="101" t="e">
        <f t="shared" ref="R12:R16" si="13">O12/N12</f>
        <v>#DIV/0!</v>
      </c>
      <c r="S12" s="101" t="e">
        <f t="shared" ref="S12:S16" si="14">K12/J12</f>
        <v>#DIV/0!</v>
      </c>
      <c r="T12" s="89" t="e">
        <f t="shared" ref="T12:T16" si="15">P12*0.3</f>
        <v>#DIV/0!</v>
      </c>
      <c r="U12" s="89">
        <f t="shared" ref="U12:U16" si="16">Q12*0.5</f>
        <v>0</v>
      </c>
      <c r="V12" s="89" t="e">
        <f t="shared" ref="V12:V16" si="17">S12*0.1</f>
        <v>#DIV/0!</v>
      </c>
      <c r="W12" s="89" t="e">
        <f t="shared" ref="W12:W16" si="18">R12*0.1</f>
        <v>#DIV/0!</v>
      </c>
      <c r="X12" s="89" t="e">
        <f t="shared" ref="X12:X16" si="19">SUM(T12:W12)</f>
        <v>#DIV/0!</v>
      </c>
      <c r="Y12" s="118"/>
      <c r="Z12" s="112"/>
      <c r="AA12" s="112"/>
      <c r="AB12" s="112"/>
      <c r="AC12" s="112"/>
      <c r="AD12" s="112"/>
      <c r="AE12" s="112"/>
      <c r="AF12" s="112"/>
      <c r="AG12" s="112"/>
      <c r="AH12" s="112"/>
      <c r="AI12" s="112"/>
      <c r="AJ12" s="112"/>
      <c r="AK12" s="112"/>
      <c r="AL12" s="112"/>
      <c r="AM12" s="112"/>
      <c r="AN12" s="112"/>
    </row>
    <row r="13" spans="1:40" ht="15.75" customHeight="1" x14ac:dyDescent="0.3">
      <c r="A13" s="81">
        <v>7</v>
      </c>
      <c r="B13" s="103" t="s">
        <v>293</v>
      </c>
      <c r="C13" s="83" t="s">
        <v>334</v>
      </c>
      <c r="D13" s="82" t="s">
        <v>335</v>
      </c>
      <c r="E13" s="103" t="s">
        <v>0</v>
      </c>
      <c r="F13" s="84" t="s">
        <v>325</v>
      </c>
      <c r="G13" s="84" t="s">
        <v>372</v>
      </c>
      <c r="H13" s="91"/>
      <c r="I13" s="91"/>
      <c r="J13" s="139"/>
      <c r="K13" s="104"/>
      <c r="L13" s="100"/>
      <c r="M13" s="86"/>
      <c r="N13" s="100"/>
      <c r="O13" s="100"/>
      <c r="P13" s="101" t="e">
        <f t="shared" si="11"/>
        <v>#DIV/0!</v>
      </c>
      <c r="Q13" s="101">
        <f t="shared" si="12"/>
        <v>0</v>
      </c>
      <c r="R13" s="101" t="e">
        <f t="shared" si="13"/>
        <v>#DIV/0!</v>
      </c>
      <c r="S13" s="101" t="e">
        <f t="shared" si="14"/>
        <v>#DIV/0!</v>
      </c>
      <c r="T13" s="89" t="e">
        <f t="shared" si="15"/>
        <v>#DIV/0!</v>
      </c>
      <c r="U13" s="89">
        <f t="shared" si="16"/>
        <v>0</v>
      </c>
      <c r="V13" s="89" t="e">
        <f t="shared" si="17"/>
        <v>#DIV/0!</v>
      </c>
      <c r="W13" s="89" t="e">
        <f t="shared" si="18"/>
        <v>#DIV/0!</v>
      </c>
      <c r="X13" s="89" t="e">
        <f t="shared" si="19"/>
        <v>#DIV/0!</v>
      </c>
      <c r="Y13" s="118"/>
      <c r="Z13" s="112"/>
      <c r="AA13" s="112"/>
      <c r="AB13" s="112"/>
      <c r="AC13" s="112"/>
      <c r="AD13" s="112"/>
      <c r="AE13" s="112"/>
      <c r="AF13" s="112"/>
      <c r="AG13" s="112"/>
      <c r="AH13" s="112"/>
      <c r="AI13" s="112"/>
      <c r="AJ13" s="112"/>
      <c r="AK13" s="112"/>
      <c r="AL13" s="112"/>
      <c r="AM13" s="112"/>
      <c r="AN13" s="112"/>
    </row>
    <row r="14" spans="1:40" ht="15.75" customHeight="1" x14ac:dyDescent="0.3">
      <c r="A14" s="81">
        <v>8</v>
      </c>
      <c r="B14" s="82" t="s">
        <v>231</v>
      </c>
      <c r="C14" s="83" t="s">
        <v>346</v>
      </c>
      <c r="D14" s="82" t="s">
        <v>347</v>
      </c>
      <c r="E14" s="103" t="s">
        <v>0</v>
      </c>
      <c r="F14" s="84" t="s">
        <v>325</v>
      </c>
      <c r="G14" s="84" t="s">
        <v>372</v>
      </c>
      <c r="H14" s="91"/>
      <c r="I14" s="91"/>
      <c r="J14" s="139"/>
      <c r="K14" s="104"/>
      <c r="L14" s="100"/>
      <c r="M14" s="86"/>
      <c r="N14" s="100"/>
      <c r="O14" s="100"/>
      <c r="P14" s="101" t="e">
        <f t="shared" si="11"/>
        <v>#DIV/0!</v>
      </c>
      <c r="Q14" s="101">
        <f t="shared" si="12"/>
        <v>0</v>
      </c>
      <c r="R14" s="101" t="e">
        <f t="shared" si="13"/>
        <v>#DIV/0!</v>
      </c>
      <c r="S14" s="101" t="e">
        <f t="shared" si="14"/>
        <v>#DIV/0!</v>
      </c>
      <c r="T14" s="89" t="e">
        <f t="shared" si="15"/>
        <v>#DIV/0!</v>
      </c>
      <c r="U14" s="89">
        <f t="shared" si="16"/>
        <v>0</v>
      </c>
      <c r="V14" s="89" t="e">
        <f t="shared" si="17"/>
        <v>#DIV/0!</v>
      </c>
      <c r="W14" s="89" t="e">
        <f t="shared" si="18"/>
        <v>#DIV/0!</v>
      </c>
      <c r="X14" s="89" t="e">
        <f t="shared" si="19"/>
        <v>#DIV/0!</v>
      </c>
      <c r="Y14" s="118"/>
      <c r="Z14" s="112"/>
      <c r="AA14" s="112"/>
      <c r="AB14" s="112"/>
      <c r="AC14" s="112"/>
      <c r="AD14" s="112"/>
      <c r="AE14" s="112"/>
      <c r="AF14" s="112"/>
      <c r="AG14" s="112"/>
      <c r="AH14" s="112"/>
      <c r="AI14" s="112"/>
      <c r="AJ14" s="112"/>
      <c r="AK14" s="112"/>
      <c r="AL14" s="112"/>
      <c r="AM14" s="112"/>
      <c r="AN14" s="112"/>
    </row>
    <row r="15" spans="1:40" ht="15.75" customHeight="1" x14ac:dyDescent="0.3">
      <c r="A15" s="81">
        <v>9</v>
      </c>
      <c r="B15" s="82" t="s">
        <v>293</v>
      </c>
      <c r="C15" s="83" t="s">
        <v>348</v>
      </c>
      <c r="D15" s="82" t="s">
        <v>349</v>
      </c>
      <c r="E15" s="103" t="s">
        <v>0</v>
      </c>
      <c r="F15" s="84" t="s">
        <v>325</v>
      </c>
      <c r="G15" s="84" t="s">
        <v>372</v>
      </c>
      <c r="H15" s="91"/>
      <c r="I15" s="91"/>
      <c r="J15" s="139"/>
      <c r="K15" s="104"/>
      <c r="L15" s="100"/>
      <c r="M15" s="86"/>
      <c r="N15" s="100"/>
      <c r="O15" s="100"/>
      <c r="P15" s="101" t="e">
        <f t="shared" si="11"/>
        <v>#DIV/0!</v>
      </c>
      <c r="Q15" s="101">
        <f t="shared" si="12"/>
        <v>0</v>
      </c>
      <c r="R15" s="101" t="e">
        <f t="shared" si="13"/>
        <v>#DIV/0!</v>
      </c>
      <c r="S15" s="101" t="e">
        <f t="shared" si="14"/>
        <v>#DIV/0!</v>
      </c>
      <c r="T15" s="89" t="e">
        <f t="shared" si="15"/>
        <v>#DIV/0!</v>
      </c>
      <c r="U15" s="89">
        <f t="shared" si="16"/>
        <v>0</v>
      </c>
      <c r="V15" s="89" t="e">
        <f t="shared" si="17"/>
        <v>#DIV/0!</v>
      </c>
      <c r="W15" s="89" t="e">
        <f t="shared" si="18"/>
        <v>#DIV/0!</v>
      </c>
      <c r="X15" s="89" t="e">
        <f t="shared" si="19"/>
        <v>#DIV/0!</v>
      </c>
      <c r="Y15" s="118"/>
      <c r="Z15" s="112"/>
      <c r="AA15" s="112"/>
      <c r="AB15" s="112"/>
      <c r="AC15" s="112"/>
      <c r="AD15" s="112"/>
      <c r="AE15" s="112"/>
      <c r="AF15" s="112"/>
      <c r="AG15" s="112"/>
      <c r="AH15" s="112"/>
      <c r="AI15" s="112"/>
      <c r="AJ15" s="112"/>
      <c r="AK15" s="112"/>
      <c r="AL15" s="112"/>
      <c r="AM15" s="112"/>
      <c r="AN15" s="112"/>
    </row>
    <row r="16" spans="1:40" ht="15.75" customHeight="1" x14ac:dyDescent="0.3">
      <c r="A16" s="81">
        <v>10</v>
      </c>
      <c r="B16" s="82" t="s">
        <v>293</v>
      </c>
      <c r="C16" s="83" t="s">
        <v>359</v>
      </c>
      <c r="D16" s="82" t="s">
        <v>360</v>
      </c>
      <c r="E16" s="82" t="s">
        <v>0</v>
      </c>
      <c r="F16" s="84" t="s">
        <v>325</v>
      </c>
      <c r="G16" s="84" t="s">
        <v>372</v>
      </c>
      <c r="H16" s="124"/>
      <c r="I16" s="97"/>
      <c r="J16" s="139"/>
      <c r="K16" s="104"/>
      <c r="L16" s="100"/>
      <c r="M16" s="86"/>
      <c r="N16" s="100"/>
      <c r="O16" s="100"/>
      <c r="P16" s="101" t="e">
        <f t="shared" si="11"/>
        <v>#DIV/0!</v>
      </c>
      <c r="Q16" s="101">
        <f t="shared" si="12"/>
        <v>0</v>
      </c>
      <c r="R16" s="101" t="e">
        <f t="shared" si="13"/>
        <v>#DIV/0!</v>
      </c>
      <c r="S16" s="101" t="e">
        <f t="shared" si="14"/>
        <v>#DIV/0!</v>
      </c>
      <c r="T16" s="89" t="e">
        <f t="shared" si="15"/>
        <v>#DIV/0!</v>
      </c>
      <c r="U16" s="89">
        <f t="shared" si="16"/>
        <v>0</v>
      </c>
      <c r="V16" s="89" t="e">
        <f t="shared" si="17"/>
        <v>#DIV/0!</v>
      </c>
      <c r="W16" s="89" t="e">
        <f t="shared" si="18"/>
        <v>#DIV/0!</v>
      </c>
      <c r="X16" s="89" t="e">
        <f t="shared" si="19"/>
        <v>#DIV/0!</v>
      </c>
      <c r="Y16" s="118"/>
      <c r="Z16" s="112"/>
      <c r="AA16" s="112"/>
      <c r="AB16" s="112"/>
      <c r="AC16" s="112"/>
      <c r="AD16" s="112"/>
      <c r="AE16" s="112"/>
      <c r="AF16" s="112"/>
      <c r="AG16" s="112"/>
      <c r="AH16" s="112"/>
      <c r="AI16" s="112"/>
      <c r="AJ16" s="112"/>
      <c r="AK16" s="112"/>
      <c r="AL16" s="112"/>
      <c r="AM16" s="112"/>
      <c r="AN16" s="112"/>
    </row>
    <row r="17" spans="1:40" ht="15.75" customHeight="1" x14ac:dyDescent="0.3">
      <c r="A17" s="106">
        <v>7</v>
      </c>
      <c r="B17" s="107" t="s">
        <v>336</v>
      </c>
      <c r="C17" s="141"/>
      <c r="D17" s="141"/>
      <c r="E17" s="141"/>
      <c r="F17" s="141"/>
      <c r="G17" s="141"/>
      <c r="H17" s="136"/>
      <c r="I17" s="141"/>
      <c r="J17" s="136"/>
      <c r="K17" s="141"/>
      <c r="L17" s="136"/>
      <c r="M17" s="141"/>
      <c r="N17" s="136"/>
      <c r="O17" s="141"/>
      <c r="P17" s="136"/>
      <c r="Q17" s="141"/>
      <c r="R17" s="141"/>
      <c r="S17" s="142"/>
      <c r="T17" s="142"/>
      <c r="U17" s="142"/>
      <c r="V17" s="141"/>
      <c r="W17" s="141"/>
      <c r="X17" s="136"/>
      <c r="Y17" s="144"/>
      <c r="Z17" s="145"/>
      <c r="AA17" s="138"/>
      <c r="AB17" s="138"/>
      <c r="AC17" s="138"/>
      <c r="AD17" s="138"/>
      <c r="AE17" s="138"/>
      <c r="AF17" s="138"/>
      <c r="AG17" s="138"/>
      <c r="AH17" s="138"/>
      <c r="AI17" s="138"/>
      <c r="AJ17" s="138"/>
      <c r="AK17" s="138"/>
      <c r="AL17" s="138"/>
      <c r="AM17" s="138"/>
      <c r="AN17" s="138"/>
    </row>
    <row r="18" spans="1:40" ht="15.75" customHeight="1" x14ac:dyDescent="0.3">
      <c r="A18" s="93" t="s">
        <v>64</v>
      </c>
      <c r="B18" s="78" t="s">
        <v>205</v>
      </c>
      <c r="C18" s="78" t="s">
        <v>206</v>
      </c>
      <c r="D18" s="78" t="s">
        <v>207</v>
      </c>
      <c r="E18" s="78" t="s">
        <v>208</v>
      </c>
      <c r="F18" s="78" t="s">
        <v>209</v>
      </c>
      <c r="G18" s="78" t="s">
        <v>210</v>
      </c>
      <c r="H18" s="251" t="s">
        <v>7</v>
      </c>
      <c r="I18" s="252"/>
      <c r="J18" s="251" t="s">
        <v>11</v>
      </c>
      <c r="K18" s="252"/>
      <c r="L18" s="251" t="s">
        <v>9</v>
      </c>
      <c r="M18" s="252"/>
      <c r="N18" s="251" t="s">
        <v>15</v>
      </c>
      <c r="O18" s="252"/>
      <c r="P18" s="256" t="s">
        <v>313</v>
      </c>
      <c r="Q18" s="256" t="s">
        <v>314</v>
      </c>
      <c r="R18" s="255" t="s">
        <v>220</v>
      </c>
      <c r="S18" s="255" t="s">
        <v>237</v>
      </c>
      <c r="T18" s="256" t="s">
        <v>7</v>
      </c>
      <c r="U18" s="256" t="s">
        <v>9</v>
      </c>
      <c r="V18" s="256" t="s">
        <v>11</v>
      </c>
      <c r="W18" s="256" t="s">
        <v>214</v>
      </c>
      <c r="X18" s="253" t="s">
        <v>224</v>
      </c>
      <c r="Y18" s="249"/>
      <c r="Z18" s="112"/>
      <c r="AA18" s="112"/>
      <c r="AB18" s="112"/>
      <c r="AC18" s="112"/>
      <c r="AD18" s="112"/>
      <c r="AE18" s="112"/>
      <c r="AF18" s="112"/>
      <c r="AG18" s="112"/>
      <c r="AH18" s="112"/>
      <c r="AI18" s="112"/>
      <c r="AJ18" s="112"/>
      <c r="AK18" s="112"/>
      <c r="AL18" s="112"/>
      <c r="AM18" s="112"/>
      <c r="AN18" s="112"/>
    </row>
    <row r="19" spans="1:40" ht="15.75" customHeight="1" x14ac:dyDescent="0.3">
      <c r="A19" s="113"/>
      <c r="B19" s="114"/>
      <c r="C19" s="114"/>
      <c r="D19" s="114"/>
      <c r="E19" s="114"/>
      <c r="F19" s="114"/>
      <c r="G19" s="114"/>
      <c r="H19" s="80" t="s">
        <v>225</v>
      </c>
      <c r="I19" s="80" t="s">
        <v>226</v>
      </c>
      <c r="J19" s="80" t="s">
        <v>225</v>
      </c>
      <c r="K19" s="80" t="s">
        <v>226</v>
      </c>
      <c r="L19" s="80" t="s">
        <v>225</v>
      </c>
      <c r="M19" s="80" t="s">
        <v>226</v>
      </c>
      <c r="N19" s="80" t="s">
        <v>225</v>
      </c>
      <c r="O19" s="80" t="s">
        <v>226</v>
      </c>
      <c r="P19" s="252"/>
      <c r="Q19" s="252"/>
      <c r="R19" s="252"/>
      <c r="S19" s="252"/>
      <c r="T19" s="252"/>
      <c r="U19" s="252"/>
      <c r="V19" s="252"/>
      <c r="W19" s="252"/>
      <c r="X19" s="254"/>
      <c r="Y19" s="250"/>
      <c r="Z19" s="112"/>
      <c r="AA19" s="112"/>
      <c r="AB19" s="112"/>
      <c r="AC19" s="112"/>
      <c r="AD19" s="112"/>
      <c r="AE19" s="112"/>
      <c r="AF19" s="112"/>
      <c r="AG19" s="112"/>
      <c r="AH19" s="112"/>
      <c r="AI19" s="112"/>
      <c r="AJ19" s="112"/>
      <c r="AK19" s="112"/>
      <c r="AL19" s="112"/>
      <c r="AM19" s="112"/>
      <c r="AN19" s="112"/>
    </row>
    <row r="20" spans="1:40" ht="15.75" customHeight="1" x14ac:dyDescent="0.3">
      <c r="A20" s="81">
        <v>11</v>
      </c>
      <c r="B20" s="82" t="s">
        <v>227</v>
      </c>
      <c r="C20" s="83" t="s">
        <v>264</v>
      </c>
      <c r="D20" s="109" t="s">
        <v>265</v>
      </c>
      <c r="E20" s="109" t="s">
        <v>266</v>
      </c>
      <c r="F20" s="84" t="s">
        <v>104</v>
      </c>
      <c r="G20" s="84" t="s">
        <v>372</v>
      </c>
      <c r="H20" s="73"/>
      <c r="I20" s="97"/>
      <c r="J20" s="135"/>
      <c r="K20" s="98"/>
      <c r="L20" s="86"/>
      <c r="M20" s="99"/>
      <c r="N20" s="86"/>
      <c r="O20" s="100"/>
      <c r="P20" s="87" t="e">
        <f t="shared" ref="P20:P39" si="20">I20/H20</f>
        <v>#DIV/0!</v>
      </c>
      <c r="Q20" s="87">
        <f t="shared" ref="Q20:Q39" si="21">(M20/100)*100</f>
        <v>0</v>
      </c>
      <c r="R20" s="87" t="e">
        <f t="shared" ref="R20:R39" si="22">O20/N20</f>
        <v>#DIV/0!</v>
      </c>
      <c r="S20" s="87" t="e">
        <f t="shared" ref="S20:S39" si="23">K20/J20</f>
        <v>#DIV/0!</v>
      </c>
      <c r="T20" s="88" t="e">
        <f t="shared" ref="T20:U20" si="24">P20*0.4</f>
        <v>#DIV/0!</v>
      </c>
      <c r="U20" s="88">
        <f t="shared" si="24"/>
        <v>0</v>
      </c>
      <c r="V20" s="88" t="e">
        <f t="shared" ref="V20:V39" si="25">S20*0.1</f>
        <v>#DIV/0!</v>
      </c>
      <c r="W20" s="88" t="e">
        <f t="shared" ref="W20:W39" si="26">R20*0.1</f>
        <v>#DIV/0!</v>
      </c>
      <c r="X20" s="89" t="e">
        <f t="shared" ref="X20:X39" si="27">SUM(T20:W20)</f>
        <v>#DIV/0!</v>
      </c>
      <c r="Y20" s="118"/>
      <c r="Z20" s="112"/>
      <c r="AA20" s="112"/>
      <c r="AB20" s="112"/>
      <c r="AC20" s="112"/>
      <c r="AD20" s="112"/>
      <c r="AE20" s="112"/>
      <c r="AF20" s="112"/>
      <c r="AG20" s="112"/>
      <c r="AH20" s="112"/>
      <c r="AI20" s="112"/>
      <c r="AJ20" s="112"/>
      <c r="AK20" s="112"/>
      <c r="AL20" s="112"/>
      <c r="AM20" s="112"/>
      <c r="AN20" s="112"/>
    </row>
    <row r="21" spans="1:40" ht="15.75" customHeight="1" x14ac:dyDescent="0.3">
      <c r="A21" s="81">
        <v>12</v>
      </c>
      <c r="B21" s="82" t="s">
        <v>227</v>
      </c>
      <c r="C21" s="83" t="s">
        <v>118</v>
      </c>
      <c r="D21" s="109" t="s">
        <v>267</v>
      </c>
      <c r="E21" s="109" t="s">
        <v>266</v>
      </c>
      <c r="F21" s="84" t="s">
        <v>89</v>
      </c>
      <c r="G21" s="84" t="s">
        <v>372</v>
      </c>
      <c r="H21" s="97"/>
      <c r="I21" s="97"/>
      <c r="J21" s="135"/>
      <c r="K21" s="98"/>
      <c r="L21" s="86"/>
      <c r="M21" s="99"/>
      <c r="N21" s="86"/>
      <c r="O21" s="100"/>
      <c r="P21" s="87" t="e">
        <f t="shared" si="20"/>
        <v>#DIV/0!</v>
      </c>
      <c r="Q21" s="87">
        <f t="shared" si="21"/>
        <v>0</v>
      </c>
      <c r="R21" s="87" t="e">
        <f t="shared" si="22"/>
        <v>#DIV/0!</v>
      </c>
      <c r="S21" s="87" t="e">
        <f t="shared" si="23"/>
        <v>#DIV/0!</v>
      </c>
      <c r="T21" s="88" t="e">
        <f t="shared" ref="T21:U21" si="28">P21*0.4</f>
        <v>#DIV/0!</v>
      </c>
      <c r="U21" s="88">
        <f t="shared" si="28"/>
        <v>0</v>
      </c>
      <c r="V21" s="88" t="e">
        <f t="shared" si="25"/>
        <v>#DIV/0!</v>
      </c>
      <c r="W21" s="88" t="e">
        <f t="shared" si="26"/>
        <v>#DIV/0!</v>
      </c>
      <c r="X21" s="89" t="e">
        <f t="shared" si="27"/>
        <v>#DIV/0!</v>
      </c>
      <c r="Y21" s="167"/>
      <c r="Z21" s="112"/>
      <c r="AA21" s="112"/>
      <c r="AB21" s="112"/>
      <c r="AC21" s="112"/>
      <c r="AD21" s="112"/>
      <c r="AE21" s="112"/>
      <c r="AF21" s="112"/>
      <c r="AG21" s="112"/>
      <c r="AH21" s="112"/>
      <c r="AI21" s="112"/>
      <c r="AJ21" s="112"/>
      <c r="AK21" s="112"/>
      <c r="AL21" s="112"/>
      <c r="AM21" s="112"/>
      <c r="AN21" s="112"/>
    </row>
    <row r="22" spans="1:40" ht="15.75" customHeight="1" x14ac:dyDescent="0.3">
      <c r="A22" s="81">
        <v>13</v>
      </c>
      <c r="B22" s="82" t="s">
        <v>293</v>
      </c>
      <c r="C22" s="83" t="s">
        <v>361</v>
      </c>
      <c r="D22" s="109" t="s">
        <v>362</v>
      </c>
      <c r="E22" s="109" t="s">
        <v>266</v>
      </c>
      <c r="F22" s="84" t="s">
        <v>89</v>
      </c>
      <c r="G22" s="84" t="s">
        <v>372</v>
      </c>
      <c r="H22" s="97"/>
      <c r="I22" s="97"/>
      <c r="J22" s="135"/>
      <c r="K22" s="98"/>
      <c r="L22" s="86"/>
      <c r="M22" s="99"/>
      <c r="N22" s="86"/>
      <c r="O22" s="100"/>
      <c r="P22" s="87" t="e">
        <f t="shared" si="20"/>
        <v>#DIV/0!</v>
      </c>
      <c r="Q22" s="87">
        <f t="shared" si="21"/>
        <v>0</v>
      </c>
      <c r="R22" s="87" t="e">
        <f t="shared" si="22"/>
        <v>#DIV/0!</v>
      </c>
      <c r="S22" s="87" t="e">
        <f t="shared" si="23"/>
        <v>#DIV/0!</v>
      </c>
      <c r="T22" s="88" t="e">
        <f t="shared" ref="T22:U22" si="29">P22*0.4</f>
        <v>#DIV/0!</v>
      </c>
      <c r="U22" s="88">
        <f t="shared" si="29"/>
        <v>0</v>
      </c>
      <c r="V22" s="88" t="e">
        <f t="shared" si="25"/>
        <v>#DIV/0!</v>
      </c>
      <c r="W22" s="88" t="e">
        <f t="shared" si="26"/>
        <v>#DIV/0!</v>
      </c>
      <c r="X22" s="89" t="e">
        <f t="shared" si="27"/>
        <v>#DIV/0!</v>
      </c>
      <c r="Y22" s="167"/>
      <c r="Z22" s="112"/>
      <c r="AA22" s="112"/>
      <c r="AB22" s="112"/>
      <c r="AC22" s="112"/>
      <c r="AD22" s="112"/>
      <c r="AE22" s="112"/>
      <c r="AF22" s="112"/>
      <c r="AG22" s="112"/>
      <c r="AH22" s="112"/>
      <c r="AI22" s="112"/>
      <c r="AJ22" s="112"/>
      <c r="AK22" s="112"/>
      <c r="AL22" s="112"/>
      <c r="AM22" s="112"/>
      <c r="AN22" s="112"/>
    </row>
    <row r="23" spans="1:40" ht="15.75" customHeight="1" x14ac:dyDescent="0.3">
      <c r="A23" s="81">
        <v>14</v>
      </c>
      <c r="B23" s="82" t="s">
        <v>276</v>
      </c>
      <c r="C23" s="83" t="s">
        <v>298</v>
      </c>
      <c r="D23" s="109" t="s">
        <v>299</v>
      </c>
      <c r="E23" s="109" t="s">
        <v>266</v>
      </c>
      <c r="F23" s="84" t="s">
        <v>89</v>
      </c>
      <c r="G23" s="84" t="s">
        <v>372</v>
      </c>
      <c r="H23" s="97"/>
      <c r="I23" s="97"/>
      <c r="J23" s="135"/>
      <c r="K23" s="98"/>
      <c r="L23" s="86"/>
      <c r="M23" s="99"/>
      <c r="N23" s="86"/>
      <c r="O23" s="100"/>
      <c r="P23" s="87" t="e">
        <f t="shared" si="20"/>
        <v>#DIV/0!</v>
      </c>
      <c r="Q23" s="87">
        <f t="shared" si="21"/>
        <v>0</v>
      </c>
      <c r="R23" s="87" t="e">
        <f t="shared" si="22"/>
        <v>#DIV/0!</v>
      </c>
      <c r="S23" s="87" t="e">
        <f t="shared" si="23"/>
        <v>#DIV/0!</v>
      </c>
      <c r="T23" s="88" t="e">
        <f t="shared" ref="T23:U23" si="30">P23*0.4</f>
        <v>#DIV/0!</v>
      </c>
      <c r="U23" s="88">
        <f t="shared" si="30"/>
        <v>0</v>
      </c>
      <c r="V23" s="88" t="e">
        <f t="shared" si="25"/>
        <v>#DIV/0!</v>
      </c>
      <c r="W23" s="88" t="e">
        <f t="shared" si="26"/>
        <v>#DIV/0!</v>
      </c>
      <c r="X23" s="89" t="e">
        <f t="shared" si="27"/>
        <v>#DIV/0!</v>
      </c>
      <c r="Y23" s="167"/>
      <c r="Z23" s="112"/>
      <c r="AA23" s="112"/>
      <c r="AB23" s="112"/>
      <c r="AC23" s="112"/>
      <c r="AD23" s="112"/>
      <c r="AE23" s="112"/>
      <c r="AF23" s="112"/>
      <c r="AG23" s="112"/>
      <c r="AH23" s="112"/>
      <c r="AI23" s="112"/>
      <c r="AJ23" s="112"/>
      <c r="AK23" s="112"/>
      <c r="AL23" s="112"/>
      <c r="AM23" s="112"/>
      <c r="AN23" s="112"/>
    </row>
    <row r="24" spans="1:40" ht="15.75" customHeight="1" x14ac:dyDescent="0.3">
      <c r="A24" s="81">
        <v>15</v>
      </c>
      <c r="B24" s="82" t="s">
        <v>293</v>
      </c>
      <c r="C24" s="83" t="s">
        <v>300</v>
      </c>
      <c r="D24" s="109" t="s">
        <v>350</v>
      </c>
      <c r="E24" s="109" t="s">
        <v>266</v>
      </c>
      <c r="F24" s="84" t="s">
        <v>89</v>
      </c>
      <c r="G24" s="84" t="s">
        <v>372</v>
      </c>
      <c r="H24" s="97"/>
      <c r="I24" s="97"/>
      <c r="J24" s="135"/>
      <c r="K24" s="98"/>
      <c r="L24" s="86"/>
      <c r="M24" s="99"/>
      <c r="N24" s="86"/>
      <c r="O24" s="100"/>
      <c r="P24" s="87" t="e">
        <f t="shared" si="20"/>
        <v>#DIV/0!</v>
      </c>
      <c r="Q24" s="87">
        <f t="shared" si="21"/>
        <v>0</v>
      </c>
      <c r="R24" s="87" t="e">
        <f t="shared" si="22"/>
        <v>#DIV/0!</v>
      </c>
      <c r="S24" s="87" t="e">
        <f t="shared" si="23"/>
        <v>#DIV/0!</v>
      </c>
      <c r="T24" s="88" t="e">
        <f t="shared" ref="T24:U24" si="31">P24*0.4</f>
        <v>#DIV/0!</v>
      </c>
      <c r="U24" s="88">
        <f t="shared" si="31"/>
        <v>0</v>
      </c>
      <c r="V24" s="88" t="e">
        <f t="shared" si="25"/>
        <v>#DIV/0!</v>
      </c>
      <c r="W24" s="88" t="e">
        <f t="shared" si="26"/>
        <v>#DIV/0!</v>
      </c>
      <c r="X24" s="89" t="e">
        <f t="shared" si="27"/>
        <v>#DIV/0!</v>
      </c>
      <c r="Y24" s="167"/>
      <c r="Z24" s="112"/>
      <c r="AA24" s="112"/>
      <c r="AB24" s="112"/>
      <c r="AC24" s="112"/>
      <c r="AD24" s="112"/>
      <c r="AE24" s="112"/>
      <c r="AF24" s="112"/>
      <c r="AG24" s="112"/>
      <c r="AH24" s="112"/>
      <c r="AI24" s="112"/>
      <c r="AJ24" s="112"/>
      <c r="AK24" s="112"/>
      <c r="AL24" s="112"/>
      <c r="AM24" s="112"/>
      <c r="AN24" s="112"/>
    </row>
    <row r="25" spans="1:40" ht="15.75" customHeight="1" x14ac:dyDescent="0.3">
      <c r="A25" s="81">
        <v>16</v>
      </c>
      <c r="B25" s="82" t="s">
        <v>293</v>
      </c>
      <c r="C25" s="83" t="s">
        <v>302</v>
      </c>
      <c r="D25" s="109" t="s">
        <v>303</v>
      </c>
      <c r="E25" s="109" t="s">
        <v>266</v>
      </c>
      <c r="F25" s="84" t="s">
        <v>104</v>
      </c>
      <c r="G25" s="84" t="s">
        <v>372</v>
      </c>
      <c r="H25" s="73"/>
      <c r="I25" s="97"/>
      <c r="J25" s="135"/>
      <c r="K25" s="98"/>
      <c r="L25" s="86"/>
      <c r="M25" s="99"/>
      <c r="N25" s="86"/>
      <c r="O25" s="100"/>
      <c r="P25" s="87" t="e">
        <f t="shared" si="20"/>
        <v>#DIV/0!</v>
      </c>
      <c r="Q25" s="87">
        <f t="shared" si="21"/>
        <v>0</v>
      </c>
      <c r="R25" s="87" t="e">
        <f t="shared" si="22"/>
        <v>#DIV/0!</v>
      </c>
      <c r="S25" s="87" t="e">
        <f t="shared" si="23"/>
        <v>#DIV/0!</v>
      </c>
      <c r="T25" s="88" t="e">
        <f t="shared" ref="T25:U25" si="32">P25*0.4</f>
        <v>#DIV/0!</v>
      </c>
      <c r="U25" s="88">
        <f t="shared" si="32"/>
        <v>0</v>
      </c>
      <c r="V25" s="88" t="e">
        <f t="shared" si="25"/>
        <v>#DIV/0!</v>
      </c>
      <c r="W25" s="88" t="e">
        <f t="shared" si="26"/>
        <v>#DIV/0!</v>
      </c>
      <c r="X25" s="89" t="e">
        <f t="shared" si="27"/>
        <v>#DIV/0!</v>
      </c>
      <c r="Y25" s="167"/>
      <c r="Z25" s="112"/>
      <c r="AA25" s="112"/>
      <c r="AB25" s="112"/>
      <c r="AC25" s="112"/>
      <c r="AD25" s="112"/>
      <c r="AE25" s="112"/>
      <c r="AF25" s="112"/>
      <c r="AG25" s="112"/>
      <c r="AH25" s="112"/>
      <c r="AI25" s="112"/>
      <c r="AJ25" s="112"/>
      <c r="AK25" s="112"/>
      <c r="AL25" s="112"/>
      <c r="AM25" s="112"/>
      <c r="AN25" s="112"/>
    </row>
    <row r="26" spans="1:40" ht="15.75" customHeight="1" x14ac:dyDescent="0.3">
      <c r="A26" s="81">
        <v>17</v>
      </c>
      <c r="B26" s="82" t="s">
        <v>293</v>
      </c>
      <c r="C26" s="83" t="s">
        <v>304</v>
      </c>
      <c r="D26" s="109" t="s">
        <v>305</v>
      </c>
      <c r="E26" s="109" t="s">
        <v>266</v>
      </c>
      <c r="F26" s="84" t="s">
        <v>89</v>
      </c>
      <c r="G26" s="84" t="s">
        <v>372</v>
      </c>
      <c r="H26" s="97"/>
      <c r="I26" s="97"/>
      <c r="J26" s="135"/>
      <c r="K26" s="98"/>
      <c r="L26" s="86"/>
      <c r="M26" s="99"/>
      <c r="N26" s="86"/>
      <c r="O26" s="100"/>
      <c r="P26" s="87" t="e">
        <f t="shared" si="20"/>
        <v>#DIV/0!</v>
      </c>
      <c r="Q26" s="87">
        <f t="shared" si="21"/>
        <v>0</v>
      </c>
      <c r="R26" s="87" t="e">
        <f t="shared" si="22"/>
        <v>#DIV/0!</v>
      </c>
      <c r="S26" s="87" t="e">
        <f t="shared" si="23"/>
        <v>#DIV/0!</v>
      </c>
      <c r="T26" s="88" t="e">
        <f t="shared" ref="T26:U26" si="33">P26*0.4</f>
        <v>#DIV/0!</v>
      </c>
      <c r="U26" s="88">
        <f t="shared" si="33"/>
        <v>0</v>
      </c>
      <c r="V26" s="88" t="e">
        <f t="shared" si="25"/>
        <v>#DIV/0!</v>
      </c>
      <c r="W26" s="88" t="e">
        <f t="shared" si="26"/>
        <v>#DIV/0!</v>
      </c>
      <c r="X26" s="89" t="e">
        <f t="shared" si="27"/>
        <v>#DIV/0!</v>
      </c>
      <c r="Y26" s="167"/>
      <c r="Z26" s="112"/>
      <c r="AA26" s="112"/>
      <c r="AB26" s="112"/>
      <c r="AC26" s="112"/>
      <c r="AD26" s="112"/>
      <c r="AE26" s="112"/>
      <c r="AF26" s="112"/>
      <c r="AG26" s="112"/>
      <c r="AH26" s="112"/>
      <c r="AI26" s="112"/>
      <c r="AJ26" s="112"/>
      <c r="AK26" s="112"/>
      <c r="AL26" s="112"/>
      <c r="AM26" s="112"/>
      <c r="AN26" s="112"/>
    </row>
    <row r="27" spans="1:40" ht="15.75" customHeight="1" x14ac:dyDescent="0.3">
      <c r="A27" s="81">
        <v>18</v>
      </c>
      <c r="B27" s="82" t="s">
        <v>293</v>
      </c>
      <c r="C27" s="83" t="s">
        <v>306</v>
      </c>
      <c r="D27" s="109" t="s">
        <v>307</v>
      </c>
      <c r="E27" s="109" t="s">
        <v>266</v>
      </c>
      <c r="F27" s="84" t="s">
        <v>89</v>
      </c>
      <c r="G27" s="84" t="s">
        <v>372</v>
      </c>
      <c r="H27" s="97"/>
      <c r="I27" s="97"/>
      <c r="J27" s="135"/>
      <c r="K27" s="98"/>
      <c r="L27" s="86"/>
      <c r="M27" s="99"/>
      <c r="N27" s="86"/>
      <c r="O27" s="100"/>
      <c r="P27" s="87" t="e">
        <f t="shared" si="20"/>
        <v>#DIV/0!</v>
      </c>
      <c r="Q27" s="87">
        <f t="shared" si="21"/>
        <v>0</v>
      </c>
      <c r="R27" s="87" t="e">
        <f t="shared" si="22"/>
        <v>#DIV/0!</v>
      </c>
      <c r="S27" s="87" t="e">
        <f t="shared" si="23"/>
        <v>#DIV/0!</v>
      </c>
      <c r="T27" s="88" t="e">
        <f t="shared" ref="T27:U27" si="34">P27*0.4</f>
        <v>#DIV/0!</v>
      </c>
      <c r="U27" s="88">
        <f t="shared" si="34"/>
        <v>0</v>
      </c>
      <c r="V27" s="88" t="e">
        <f t="shared" si="25"/>
        <v>#DIV/0!</v>
      </c>
      <c r="W27" s="88" t="e">
        <f t="shared" si="26"/>
        <v>#DIV/0!</v>
      </c>
      <c r="X27" s="89" t="e">
        <f t="shared" si="27"/>
        <v>#DIV/0!</v>
      </c>
      <c r="Y27" s="167"/>
      <c r="Z27" s="112"/>
      <c r="AA27" s="112"/>
      <c r="AB27" s="112"/>
      <c r="AC27" s="112"/>
      <c r="AD27" s="112"/>
      <c r="AE27" s="112"/>
      <c r="AF27" s="112"/>
      <c r="AG27" s="112"/>
      <c r="AH27" s="112"/>
      <c r="AI27" s="112"/>
      <c r="AJ27" s="112"/>
      <c r="AK27" s="112"/>
      <c r="AL27" s="112"/>
      <c r="AM27" s="112"/>
      <c r="AN27" s="112"/>
    </row>
    <row r="28" spans="1:40" ht="15.75" customHeight="1" x14ac:dyDescent="0.3">
      <c r="A28" s="81">
        <v>19</v>
      </c>
      <c r="B28" s="82" t="s">
        <v>293</v>
      </c>
      <c r="C28" s="120" t="s">
        <v>308</v>
      </c>
      <c r="D28" s="109" t="s">
        <v>309</v>
      </c>
      <c r="E28" s="109" t="s">
        <v>266</v>
      </c>
      <c r="F28" s="84" t="s">
        <v>104</v>
      </c>
      <c r="G28" s="84" t="s">
        <v>372</v>
      </c>
      <c r="H28" s="73"/>
      <c r="I28" s="97"/>
      <c r="J28" s="135"/>
      <c r="K28" s="98"/>
      <c r="L28" s="86"/>
      <c r="M28" s="99"/>
      <c r="N28" s="86"/>
      <c r="O28" s="100"/>
      <c r="P28" s="87" t="e">
        <f t="shared" si="20"/>
        <v>#DIV/0!</v>
      </c>
      <c r="Q28" s="87">
        <f t="shared" si="21"/>
        <v>0</v>
      </c>
      <c r="R28" s="87" t="e">
        <f t="shared" si="22"/>
        <v>#DIV/0!</v>
      </c>
      <c r="S28" s="87" t="e">
        <f t="shared" si="23"/>
        <v>#DIV/0!</v>
      </c>
      <c r="T28" s="88" t="e">
        <f t="shared" ref="T28:U28" si="35">P28*0.4</f>
        <v>#DIV/0!</v>
      </c>
      <c r="U28" s="88">
        <f t="shared" si="35"/>
        <v>0</v>
      </c>
      <c r="V28" s="88" t="e">
        <f t="shared" si="25"/>
        <v>#DIV/0!</v>
      </c>
      <c r="W28" s="88" t="e">
        <f t="shared" si="26"/>
        <v>#DIV/0!</v>
      </c>
      <c r="X28" s="89" t="e">
        <f t="shared" si="27"/>
        <v>#DIV/0!</v>
      </c>
      <c r="Y28" s="167"/>
      <c r="Z28" s="112"/>
      <c r="AA28" s="112"/>
      <c r="AB28" s="112"/>
      <c r="AC28" s="112"/>
      <c r="AD28" s="112"/>
      <c r="AE28" s="112"/>
      <c r="AF28" s="112"/>
      <c r="AG28" s="112"/>
      <c r="AH28" s="112"/>
      <c r="AI28" s="112"/>
      <c r="AJ28" s="112"/>
      <c r="AK28" s="112"/>
      <c r="AL28" s="112"/>
      <c r="AM28" s="112"/>
      <c r="AN28" s="112"/>
    </row>
    <row r="29" spans="1:40" ht="15.75" customHeight="1" x14ac:dyDescent="0.3">
      <c r="A29" s="81">
        <v>20</v>
      </c>
      <c r="B29" s="82" t="s">
        <v>231</v>
      </c>
      <c r="C29" s="120" t="s">
        <v>123</v>
      </c>
      <c r="D29" s="109" t="s">
        <v>310</v>
      </c>
      <c r="E29" s="109" t="s">
        <v>266</v>
      </c>
      <c r="F29" s="84" t="s">
        <v>89</v>
      </c>
      <c r="G29" s="84" t="s">
        <v>372</v>
      </c>
      <c r="H29" s="21"/>
      <c r="I29" s="97"/>
      <c r="J29" s="135"/>
      <c r="K29" s="98"/>
      <c r="L29" s="86"/>
      <c r="M29" s="99"/>
      <c r="N29" s="86"/>
      <c r="O29" s="100"/>
      <c r="P29" s="87" t="e">
        <f t="shared" si="20"/>
        <v>#DIV/0!</v>
      </c>
      <c r="Q29" s="87">
        <f t="shared" si="21"/>
        <v>0</v>
      </c>
      <c r="R29" s="87" t="e">
        <f t="shared" si="22"/>
        <v>#DIV/0!</v>
      </c>
      <c r="S29" s="87" t="e">
        <f t="shared" si="23"/>
        <v>#DIV/0!</v>
      </c>
      <c r="T29" s="88" t="e">
        <f t="shared" ref="T29:U29" si="36">P29*0.4</f>
        <v>#DIV/0!</v>
      </c>
      <c r="U29" s="88">
        <f t="shared" si="36"/>
        <v>0</v>
      </c>
      <c r="V29" s="88" t="e">
        <f t="shared" si="25"/>
        <v>#DIV/0!</v>
      </c>
      <c r="W29" s="88" t="e">
        <f t="shared" si="26"/>
        <v>#DIV/0!</v>
      </c>
      <c r="X29" s="89" t="e">
        <f t="shared" si="27"/>
        <v>#DIV/0!</v>
      </c>
      <c r="Y29" s="167"/>
      <c r="Z29" s="112"/>
      <c r="AA29" s="112"/>
      <c r="AB29" s="112"/>
      <c r="AC29" s="112"/>
      <c r="AD29" s="112"/>
      <c r="AE29" s="112"/>
      <c r="AF29" s="112"/>
      <c r="AG29" s="112"/>
      <c r="AH29" s="112"/>
      <c r="AI29" s="112"/>
      <c r="AJ29" s="112"/>
      <c r="AK29" s="112"/>
      <c r="AL29" s="112"/>
      <c r="AM29" s="112"/>
      <c r="AN29" s="112"/>
    </row>
    <row r="30" spans="1:40" ht="15.75" customHeight="1" x14ac:dyDescent="0.3">
      <c r="A30" s="81">
        <v>21</v>
      </c>
      <c r="B30" s="82" t="s">
        <v>227</v>
      </c>
      <c r="C30" s="83" t="s">
        <v>311</v>
      </c>
      <c r="D30" s="7" t="s">
        <v>312</v>
      </c>
      <c r="E30" s="109" t="s">
        <v>266</v>
      </c>
      <c r="F30" s="84" t="s">
        <v>89</v>
      </c>
      <c r="G30" s="84" t="s">
        <v>372</v>
      </c>
      <c r="H30" s="73"/>
      <c r="I30" s="73"/>
      <c r="J30" s="135"/>
      <c r="K30" s="98"/>
      <c r="L30" s="86"/>
      <c r="M30" s="99"/>
      <c r="N30" s="86"/>
      <c r="O30" s="100"/>
      <c r="P30" s="87" t="e">
        <f t="shared" si="20"/>
        <v>#DIV/0!</v>
      </c>
      <c r="Q30" s="87">
        <f t="shared" si="21"/>
        <v>0</v>
      </c>
      <c r="R30" s="87" t="e">
        <f t="shared" si="22"/>
        <v>#DIV/0!</v>
      </c>
      <c r="S30" s="87" t="e">
        <f t="shared" si="23"/>
        <v>#DIV/0!</v>
      </c>
      <c r="T30" s="88" t="e">
        <f t="shared" ref="T30:U30" si="37">P30*0.4</f>
        <v>#DIV/0!</v>
      </c>
      <c r="U30" s="88">
        <f t="shared" si="37"/>
        <v>0</v>
      </c>
      <c r="V30" s="88" t="e">
        <f t="shared" si="25"/>
        <v>#DIV/0!</v>
      </c>
      <c r="W30" s="88" t="e">
        <f t="shared" si="26"/>
        <v>#DIV/0!</v>
      </c>
      <c r="X30" s="89" t="e">
        <f t="shared" si="27"/>
        <v>#DIV/0!</v>
      </c>
      <c r="Y30" s="167"/>
      <c r="Z30" s="112"/>
      <c r="AA30" s="112"/>
      <c r="AB30" s="112"/>
      <c r="AC30" s="112"/>
      <c r="AD30" s="112"/>
      <c r="AE30" s="112"/>
      <c r="AF30" s="112"/>
      <c r="AG30" s="112"/>
      <c r="AH30" s="112"/>
      <c r="AI30" s="112"/>
      <c r="AJ30" s="112"/>
      <c r="AK30" s="112"/>
      <c r="AL30" s="112"/>
      <c r="AM30" s="112"/>
      <c r="AN30" s="112"/>
    </row>
    <row r="31" spans="1:40" ht="15.75" customHeight="1" x14ac:dyDescent="0.3">
      <c r="A31" s="81">
        <v>22</v>
      </c>
      <c r="B31" s="103" t="s">
        <v>227</v>
      </c>
      <c r="C31" s="120" t="s">
        <v>331</v>
      </c>
      <c r="D31" s="109" t="s">
        <v>332</v>
      </c>
      <c r="E31" s="109" t="s">
        <v>266</v>
      </c>
      <c r="F31" s="103" t="s">
        <v>104</v>
      </c>
      <c r="G31" s="84" t="s">
        <v>372</v>
      </c>
      <c r="H31" s="91"/>
      <c r="I31" s="91"/>
      <c r="J31" s="135"/>
      <c r="K31" s="104"/>
      <c r="L31" s="86"/>
      <c r="M31" s="100"/>
      <c r="N31" s="86"/>
      <c r="O31" s="100"/>
      <c r="P31" s="101" t="e">
        <f t="shared" si="20"/>
        <v>#DIV/0!</v>
      </c>
      <c r="Q31" s="101">
        <f t="shared" si="21"/>
        <v>0</v>
      </c>
      <c r="R31" s="101" t="e">
        <f t="shared" si="22"/>
        <v>#DIV/0!</v>
      </c>
      <c r="S31" s="101" t="e">
        <f t="shared" si="23"/>
        <v>#DIV/0!</v>
      </c>
      <c r="T31" s="88" t="e">
        <f t="shared" ref="T31:U31" si="38">P31*0.4</f>
        <v>#DIV/0!</v>
      </c>
      <c r="U31" s="88">
        <f t="shared" si="38"/>
        <v>0</v>
      </c>
      <c r="V31" s="88" t="e">
        <f t="shared" si="25"/>
        <v>#DIV/0!</v>
      </c>
      <c r="W31" s="88" t="e">
        <f t="shared" si="26"/>
        <v>#DIV/0!</v>
      </c>
      <c r="X31" s="89" t="e">
        <f t="shared" si="27"/>
        <v>#DIV/0!</v>
      </c>
      <c r="Y31" s="167"/>
    </row>
    <row r="32" spans="1:40" ht="15.75" customHeight="1" x14ac:dyDescent="0.3">
      <c r="A32" s="81">
        <v>23</v>
      </c>
      <c r="B32" s="103" t="s">
        <v>231</v>
      </c>
      <c r="C32" s="120" t="s">
        <v>328</v>
      </c>
      <c r="D32" s="103" t="s">
        <v>329</v>
      </c>
      <c r="E32" s="103" t="s">
        <v>330</v>
      </c>
      <c r="F32" s="103" t="s">
        <v>260</v>
      </c>
      <c r="G32" s="84" t="s">
        <v>372</v>
      </c>
      <c r="H32" s="91"/>
      <c r="I32" s="21"/>
      <c r="J32" s="135"/>
      <c r="K32" s="104"/>
      <c r="L32" s="86"/>
      <c r="M32" s="100"/>
      <c r="N32" s="86"/>
      <c r="O32" s="100"/>
      <c r="P32" s="101" t="e">
        <f t="shared" si="20"/>
        <v>#DIV/0!</v>
      </c>
      <c r="Q32" s="101">
        <f t="shared" si="21"/>
        <v>0</v>
      </c>
      <c r="R32" s="101" t="e">
        <f t="shared" si="22"/>
        <v>#DIV/0!</v>
      </c>
      <c r="S32" s="101" t="e">
        <f t="shared" si="23"/>
        <v>#DIV/0!</v>
      </c>
      <c r="T32" s="88" t="e">
        <f t="shared" ref="T32:U32" si="39">P32*0.4</f>
        <v>#DIV/0!</v>
      </c>
      <c r="U32" s="88">
        <f t="shared" si="39"/>
        <v>0</v>
      </c>
      <c r="V32" s="88" t="e">
        <f t="shared" si="25"/>
        <v>#DIV/0!</v>
      </c>
      <c r="W32" s="88" t="e">
        <f t="shared" si="26"/>
        <v>#DIV/0!</v>
      </c>
      <c r="X32" s="89" t="e">
        <f t="shared" si="27"/>
        <v>#DIV/0!</v>
      </c>
      <c r="Y32" s="168"/>
    </row>
    <row r="33" spans="1:40" ht="15.75" customHeight="1" x14ac:dyDescent="0.3">
      <c r="A33" s="81">
        <v>24</v>
      </c>
      <c r="B33" s="82" t="s">
        <v>293</v>
      </c>
      <c r="C33" s="83" t="s">
        <v>315</v>
      </c>
      <c r="D33" s="109" t="s">
        <v>316</v>
      </c>
      <c r="E33" s="109" t="s">
        <v>266</v>
      </c>
      <c r="F33" s="84" t="s">
        <v>89</v>
      </c>
      <c r="G33" s="84" t="s">
        <v>372</v>
      </c>
      <c r="H33" s="97"/>
      <c r="I33" s="97"/>
      <c r="J33" s="135"/>
      <c r="K33" s="98"/>
      <c r="L33" s="86"/>
      <c r="M33" s="99"/>
      <c r="N33" s="86"/>
      <c r="O33" s="100"/>
      <c r="P33" s="101" t="e">
        <f t="shared" si="20"/>
        <v>#DIV/0!</v>
      </c>
      <c r="Q33" s="101">
        <f t="shared" si="21"/>
        <v>0</v>
      </c>
      <c r="R33" s="101" t="e">
        <f t="shared" si="22"/>
        <v>#DIV/0!</v>
      </c>
      <c r="S33" s="101" t="e">
        <f t="shared" si="23"/>
        <v>#DIV/0!</v>
      </c>
      <c r="T33" s="88" t="e">
        <f t="shared" ref="T33:U33" si="40">P33*0.4</f>
        <v>#DIV/0!</v>
      </c>
      <c r="U33" s="88">
        <f t="shared" si="40"/>
        <v>0</v>
      </c>
      <c r="V33" s="88" t="e">
        <f t="shared" si="25"/>
        <v>#DIV/0!</v>
      </c>
      <c r="W33" s="88" t="e">
        <f t="shared" si="26"/>
        <v>#DIV/0!</v>
      </c>
      <c r="X33" s="89" t="e">
        <f t="shared" si="27"/>
        <v>#DIV/0!</v>
      </c>
      <c r="Y33" s="167"/>
      <c r="Z33" s="112"/>
      <c r="AA33" s="112"/>
      <c r="AB33" s="112"/>
      <c r="AC33" s="112"/>
      <c r="AD33" s="112"/>
      <c r="AE33" s="112"/>
      <c r="AF33" s="112"/>
      <c r="AG33" s="112"/>
      <c r="AH33" s="112"/>
      <c r="AI33" s="112"/>
      <c r="AJ33" s="112"/>
      <c r="AK33" s="112"/>
      <c r="AL33" s="112"/>
      <c r="AM33" s="112"/>
      <c r="AN33" s="112"/>
    </row>
    <row r="34" spans="1:40" ht="15.75" customHeight="1" x14ac:dyDescent="0.3">
      <c r="A34" s="81">
        <v>25</v>
      </c>
      <c r="B34" s="82" t="s">
        <v>293</v>
      </c>
      <c r="C34" s="83" t="s">
        <v>127</v>
      </c>
      <c r="D34" s="109" t="s">
        <v>317</v>
      </c>
      <c r="E34" s="109" t="s">
        <v>266</v>
      </c>
      <c r="F34" s="84" t="s">
        <v>126</v>
      </c>
      <c r="G34" s="84" t="s">
        <v>372</v>
      </c>
      <c r="H34" s="73"/>
      <c r="I34" s="73"/>
      <c r="J34" s="135"/>
      <c r="K34" s="135"/>
      <c r="L34" s="86"/>
      <c r="M34" s="86"/>
      <c r="N34" s="86"/>
      <c r="O34" s="100"/>
      <c r="P34" s="101" t="e">
        <f t="shared" si="20"/>
        <v>#DIV/0!</v>
      </c>
      <c r="Q34" s="101">
        <f t="shared" si="21"/>
        <v>0</v>
      </c>
      <c r="R34" s="101" t="e">
        <f t="shared" si="22"/>
        <v>#DIV/0!</v>
      </c>
      <c r="S34" s="101" t="e">
        <f t="shared" si="23"/>
        <v>#DIV/0!</v>
      </c>
      <c r="T34" s="88" t="e">
        <f t="shared" ref="T34:U34" si="41">P34*0.4</f>
        <v>#DIV/0!</v>
      </c>
      <c r="U34" s="88">
        <f t="shared" si="41"/>
        <v>0</v>
      </c>
      <c r="V34" s="88" t="e">
        <f t="shared" si="25"/>
        <v>#DIV/0!</v>
      </c>
      <c r="W34" s="88" t="e">
        <f t="shared" si="26"/>
        <v>#DIV/0!</v>
      </c>
      <c r="X34" s="89" t="e">
        <f t="shared" si="27"/>
        <v>#DIV/0!</v>
      </c>
      <c r="Y34" s="167"/>
      <c r="Z34" s="112"/>
      <c r="AA34" s="112"/>
      <c r="AB34" s="112"/>
      <c r="AC34" s="112"/>
      <c r="AD34" s="112"/>
      <c r="AE34" s="112"/>
      <c r="AF34" s="112"/>
      <c r="AG34" s="112"/>
      <c r="AH34" s="112"/>
      <c r="AI34" s="112"/>
      <c r="AJ34" s="112"/>
      <c r="AK34" s="112"/>
      <c r="AL34" s="112"/>
      <c r="AM34" s="112"/>
      <c r="AN34" s="112"/>
    </row>
    <row r="35" spans="1:40" ht="15.75" customHeight="1" x14ac:dyDescent="0.3">
      <c r="A35" s="81">
        <v>26</v>
      </c>
      <c r="B35" s="82" t="s">
        <v>227</v>
      </c>
      <c r="C35" s="83" t="s">
        <v>125</v>
      </c>
      <c r="D35" s="7" t="s">
        <v>318</v>
      </c>
      <c r="E35" s="109" t="s">
        <v>266</v>
      </c>
      <c r="F35" s="84" t="s">
        <v>126</v>
      </c>
      <c r="G35" s="84" t="s">
        <v>372</v>
      </c>
      <c r="H35" s="97"/>
      <c r="I35" s="73"/>
      <c r="J35" s="135"/>
      <c r="K35" s="98"/>
      <c r="L35" s="86"/>
      <c r="M35" s="99"/>
      <c r="N35" s="86"/>
      <c r="O35" s="100"/>
      <c r="P35" s="101" t="e">
        <f t="shared" si="20"/>
        <v>#DIV/0!</v>
      </c>
      <c r="Q35" s="101">
        <f t="shared" si="21"/>
        <v>0</v>
      </c>
      <c r="R35" s="101" t="e">
        <f t="shared" si="22"/>
        <v>#DIV/0!</v>
      </c>
      <c r="S35" s="101" t="e">
        <f t="shared" si="23"/>
        <v>#DIV/0!</v>
      </c>
      <c r="T35" s="88" t="e">
        <f t="shared" ref="T35:U35" si="42">P35*0.4</f>
        <v>#DIV/0!</v>
      </c>
      <c r="U35" s="88">
        <f t="shared" si="42"/>
        <v>0</v>
      </c>
      <c r="V35" s="88" t="e">
        <f t="shared" si="25"/>
        <v>#DIV/0!</v>
      </c>
      <c r="W35" s="88" t="e">
        <f t="shared" si="26"/>
        <v>#DIV/0!</v>
      </c>
      <c r="X35" s="89" t="e">
        <f t="shared" si="27"/>
        <v>#DIV/0!</v>
      </c>
      <c r="Y35" s="167"/>
      <c r="Z35" s="112"/>
      <c r="AA35" s="112"/>
      <c r="AB35" s="112"/>
      <c r="AC35" s="112"/>
      <c r="AD35" s="112"/>
      <c r="AE35" s="112"/>
      <c r="AF35" s="112"/>
      <c r="AG35" s="112"/>
      <c r="AH35" s="112"/>
      <c r="AI35" s="112"/>
      <c r="AJ35" s="112"/>
      <c r="AK35" s="112"/>
      <c r="AL35" s="112"/>
      <c r="AM35" s="112"/>
      <c r="AN35" s="112"/>
    </row>
    <row r="36" spans="1:40" ht="15.75" customHeight="1" x14ac:dyDescent="0.3">
      <c r="A36" s="81">
        <v>27</v>
      </c>
      <c r="B36" s="82" t="s">
        <v>293</v>
      </c>
      <c r="C36" s="83" t="s">
        <v>113</v>
      </c>
      <c r="D36" s="7" t="s">
        <v>319</v>
      </c>
      <c r="E36" s="109" t="s">
        <v>266</v>
      </c>
      <c r="F36" s="84" t="s">
        <v>89</v>
      </c>
      <c r="G36" s="84" t="s">
        <v>372</v>
      </c>
      <c r="H36" s="97"/>
      <c r="I36" s="73"/>
      <c r="J36" s="135"/>
      <c r="K36" s="98"/>
      <c r="L36" s="86"/>
      <c r="M36" s="99"/>
      <c r="N36" s="86"/>
      <c r="O36" s="100"/>
      <c r="P36" s="101" t="e">
        <f t="shared" si="20"/>
        <v>#DIV/0!</v>
      </c>
      <c r="Q36" s="101">
        <f t="shared" si="21"/>
        <v>0</v>
      </c>
      <c r="R36" s="101" t="e">
        <f t="shared" si="22"/>
        <v>#DIV/0!</v>
      </c>
      <c r="S36" s="101" t="e">
        <f t="shared" si="23"/>
        <v>#DIV/0!</v>
      </c>
      <c r="T36" s="88" t="e">
        <f t="shared" ref="T36:U36" si="43">P36*0.4</f>
        <v>#DIV/0!</v>
      </c>
      <c r="U36" s="88">
        <f t="shared" si="43"/>
        <v>0</v>
      </c>
      <c r="V36" s="88" t="e">
        <f t="shared" si="25"/>
        <v>#DIV/0!</v>
      </c>
      <c r="W36" s="88" t="e">
        <f t="shared" si="26"/>
        <v>#DIV/0!</v>
      </c>
      <c r="X36" s="89" t="e">
        <f t="shared" si="27"/>
        <v>#DIV/0!</v>
      </c>
      <c r="Y36" s="167"/>
      <c r="Z36" s="112"/>
      <c r="AA36" s="112"/>
      <c r="AB36" s="112"/>
      <c r="AC36" s="112"/>
      <c r="AD36" s="112"/>
      <c r="AE36" s="112"/>
      <c r="AF36" s="112"/>
      <c r="AG36" s="112"/>
      <c r="AH36" s="112"/>
      <c r="AI36" s="112"/>
      <c r="AJ36" s="112"/>
      <c r="AK36" s="112"/>
      <c r="AL36" s="112"/>
      <c r="AM36" s="112"/>
      <c r="AN36" s="112"/>
    </row>
    <row r="37" spans="1:40" ht="15.75" customHeight="1" x14ac:dyDescent="0.3">
      <c r="A37" s="81">
        <v>28</v>
      </c>
      <c r="B37" s="82" t="s">
        <v>227</v>
      </c>
      <c r="C37" s="83" t="s">
        <v>320</v>
      </c>
      <c r="D37" s="7" t="s">
        <v>321</v>
      </c>
      <c r="E37" s="84" t="s">
        <v>266</v>
      </c>
      <c r="F37" s="84" t="s">
        <v>89</v>
      </c>
      <c r="G37" s="84" t="s">
        <v>372</v>
      </c>
      <c r="H37" s="97"/>
      <c r="I37" s="73"/>
      <c r="J37" s="135"/>
      <c r="K37" s="98"/>
      <c r="L37" s="86"/>
      <c r="M37" s="99"/>
      <c r="N37" s="86"/>
      <c r="O37" s="100"/>
      <c r="P37" s="101" t="e">
        <f t="shared" si="20"/>
        <v>#DIV/0!</v>
      </c>
      <c r="Q37" s="101">
        <f t="shared" si="21"/>
        <v>0</v>
      </c>
      <c r="R37" s="101" t="e">
        <f t="shared" si="22"/>
        <v>#DIV/0!</v>
      </c>
      <c r="S37" s="101" t="e">
        <f t="shared" si="23"/>
        <v>#DIV/0!</v>
      </c>
      <c r="T37" s="88" t="e">
        <f t="shared" ref="T37:U37" si="44">P37*0.4</f>
        <v>#DIV/0!</v>
      </c>
      <c r="U37" s="88">
        <f t="shared" si="44"/>
        <v>0</v>
      </c>
      <c r="V37" s="88" t="e">
        <f t="shared" si="25"/>
        <v>#DIV/0!</v>
      </c>
      <c r="W37" s="88" t="e">
        <f t="shared" si="26"/>
        <v>#DIV/0!</v>
      </c>
      <c r="X37" s="89" t="e">
        <f t="shared" si="27"/>
        <v>#DIV/0!</v>
      </c>
      <c r="Y37" s="167"/>
      <c r="Z37" s="112"/>
      <c r="AA37" s="112"/>
      <c r="AB37" s="112"/>
      <c r="AC37" s="112"/>
      <c r="AD37" s="112"/>
      <c r="AE37" s="112"/>
      <c r="AF37" s="112"/>
      <c r="AG37" s="112"/>
      <c r="AH37" s="112"/>
      <c r="AI37" s="112"/>
      <c r="AJ37" s="112"/>
      <c r="AK37" s="112"/>
      <c r="AL37" s="112"/>
      <c r="AM37" s="112"/>
      <c r="AN37" s="112"/>
    </row>
    <row r="38" spans="1:40" ht="15.75" customHeight="1" x14ac:dyDescent="0.3">
      <c r="A38" s="81">
        <v>29</v>
      </c>
      <c r="B38" s="103" t="s">
        <v>227</v>
      </c>
      <c r="C38" s="120" t="s">
        <v>115</v>
      </c>
      <c r="D38" s="7" t="s">
        <v>322</v>
      </c>
      <c r="E38" s="84" t="s">
        <v>266</v>
      </c>
      <c r="F38" s="109" t="s">
        <v>89</v>
      </c>
      <c r="G38" s="84" t="s">
        <v>372</v>
      </c>
      <c r="H38" s="91"/>
      <c r="I38" s="73"/>
      <c r="J38" s="135"/>
      <c r="K38" s="104"/>
      <c r="L38" s="86"/>
      <c r="M38" s="140"/>
      <c r="N38" s="86"/>
      <c r="O38" s="100"/>
      <c r="P38" s="101" t="e">
        <f t="shared" si="20"/>
        <v>#DIV/0!</v>
      </c>
      <c r="Q38" s="101">
        <f t="shared" si="21"/>
        <v>0</v>
      </c>
      <c r="R38" s="101" t="e">
        <f t="shared" si="22"/>
        <v>#DIV/0!</v>
      </c>
      <c r="S38" s="101" t="e">
        <f t="shared" si="23"/>
        <v>#DIV/0!</v>
      </c>
      <c r="T38" s="88" t="e">
        <f t="shared" ref="T38:U38" si="45">P38*0.4</f>
        <v>#DIV/0!</v>
      </c>
      <c r="U38" s="88">
        <f t="shared" si="45"/>
        <v>0</v>
      </c>
      <c r="V38" s="88" t="e">
        <f t="shared" si="25"/>
        <v>#DIV/0!</v>
      </c>
      <c r="W38" s="88" t="e">
        <f t="shared" si="26"/>
        <v>#DIV/0!</v>
      </c>
      <c r="X38" s="89" t="e">
        <f t="shared" si="27"/>
        <v>#DIV/0!</v>
      </c>
      <c r="Y38" s="167"/>
      <c r="Z38" s="112"/>
      <c r="AA38" s="112"/>
      <c r="AB38" s="112"/>
      <c r="AC38" s="112"/>
      <c r="AD38" s="112"/>
      <c r="AE38" s="112"/>
      <c r="AF38" s="112"/>
      <c r="AG38" s="112"/>
      <c r="AH38" s="112"/>
      <c r="AI38" s="112"/>
      <c r="AJ38" s="112"/>
      <c r="AK38" s="112"/>
      <c r="AL38" s="112"/>
      <c r="AM38" s="112"/>
      <c r="AN38" s="112"/>
    </row>
    <row r="39" spans="1:40" ht="15.75" customHeight="1" x14ac:dyDescent="0.3">
      <c r="A39" s="81">
        <v>30</v>
      </c>
      <c r="B39" s="103" t="s">
        <v>227</v>
      </c>
      <c r="C39" s="120" t="s">
        <v>323</v>
      </c>
      <c r="D39" s="103" t="s">
        <v>324</v>
      </c>
      <c r="E39" s="84" t="s">
        <v>266</v>
      </c>
      <c r="F39" s="109" t="s">
        <v>136</v>
      </c>
      <c r="G39" s="84" t="s">
        <v>372</v>
      </c>
      <c r="H39" s="91"/>
      <c r="I39" s="91"/>
      <c r="J39" s="135"/>
      <c r="K39" s="104"/>
      <c r="L39" s="86"/>
      <c r="M39" s="100"/>
      <c r="N39" s="86"/>
      <c r="O39" s="100"/>
      <c r="P39" s="101" t="e">
        <f t="shared" si="20"/>
        <v>#DIV/0!</v>
      </c>
      <c r="Q39" s="101">
        <f t="shared" si="21"/>
        <v>0</v>
      </c>
      <c r="R39" s="101" t="e">
        <f t="shared" si="22"/>
        <v>#DIV/0!</v>
      </c>
      <c r="S39" s="101" t="e">
        <f t="shared" si="23"/>
        <v>#DIV/0!</v>
      </c>
      <c r="T39" s="88" t="e">
        <f t="shared" ref="T39:U39" si="46">P39*0.4</f>
        <v>#DIV/0!</v>
      </c>
      <c r="U39" s="88">
        <f t="shared" si="46"/>
        <v>0</v>
      </c>
      <c r="V39" s="88" t="e">
        <f t="shared" si="25"/>
        <v>#DIV/0!</v>
      </c>
      <c r="W39" s="88" t="e">
        <f t="shared" si="26"/>
        <v>#DIV/0!</v>
      </c>
      <c r="X39" s="89" t="e">
        <f t="shared" si="27"/>
        <v>#DIV/0!</v>
      </c>
      <c r="Y39" s="167"/>
      <c r="Z39" s="112"/>
      <c r="AA39" s="112"/>
      <c r="AB39" s="112"/>
      <c r="AC39" s="112"/>
      <c r="AD39" s="112"/>
      <c r="AE39" s="112"/>
      <c r="AF39" s="112"/>
      <c r="AG39" s="112"/>
      <c r="AH39" s="112"/>
      <c r="AI39" s="112"/>
      <c r="AJ39" s="112"/>
      <c r="AK39" s="112"/>
      <c r="AL39" s="112"/>
      <c r="AM39" s="112"/>
      <c r="AN39" s="112"/>
    </row>
    <row r="40" spans="1:40" ht="15.75" customHeight="1" x14ac:dyDescent="0.25">
      <c r="AC40" s="108"/>
    </row>
    <row r="41" spans="1:40" ht="15.75" customHeight="1" x14ac:dyDescent="0.3">
      <c r="A41" s="149" t="s">
        <v>64</v>
      </c>
      <c r="B41" s="150" t="s">
        <v>205</v>
      </c>
      <c r="C41" s="150" t="s">
        <v>206</v>
      </c>
      <c r="D41" s="78" t="s">
        <v>207</v>
      </c>
      <c r="E41" s="150" t="s">
        <v>208</v>
      </c>
      <c r="F41" s="150" t="s">
        <v>209</v>
      </c>
      <c r="G41" s="150" t="s">
        <v>210</v>
      </c>
      <c r="H41" s="251" t="s">
        <v>7</v>
      </c>
      <c r="I41" s="252"/>
      <c r="J41" s="251" t="s">
        <v>11</v>
      </c>
      <c r="K41" s="252"/>
      <c r="L41" s="251" t="s">
        <v>9</v>
      </c>
      <c r="M41" s="252"/>
      <c r="N41" s="251" t="s">
        <v>214</v>
      </c>
      <c r="O41" s="252"/>
      <c r="P41" s="251" t="s">
        <v>337</v>
      </c>
      <c r="Q41" s="252"/>
      <c r="R41" s="256" t="s">
        <v>353</v>
      </c>
      <c r="S41" s="256" t="s">
        <v>314</v>
      </c>
      <c r="T41" s="256" t="s">
        <v>363</v>
      </c>
      <c r="U41" s="256" t="s">
        <v>364</v>
      </c>
      <c r="V41" s="256" t="s">
        <v>341</v>
      </c>
      <c r="W41" s="256" t="s">
        <v>7</v>
      </c>
      <c r="X41" s="256" t="s">
        <v>9</v>
      </c>
      <c r="Y41" s="256" t="s">
        <v>11</v>
      </c>
      <c r="Z41" s="256" t="s">
        <v>214</v>
      </c>
      <c r="AA41" s="256" t="s">
        <v>337</v>
      </c>
      <c r="AB41" s="253" t="s">
        <v>224</v>
      </c>
      <c r="AC41" s="249"/>
      <c r="AD41" s="112"/>
      <c r="AE41" s="112"/>
      <c r="AF41" s="112"/>
      <c r="AG41" s="112"/>
      <c r="AH41" s="112"/>
      <c r="AI41" s="112"/>
      <c r="AJ41" s="112"/>
      <c r="AK41" s="112"/>
      <c r="AL41" s="112"/>
      <c r="AM41" s="112"/>
      <c r="AN41" s="112"/>
    </row>
    <row r="42" spans="1:40" ht="15.75" customHeight="1" x14ac:dyDescent="0.3">
      <c r="A42" s="151"/>
      <c r="B42" s="152"/>
      <c r="C42" s="152"/>
      <c r="D42" s="152"/>
      <c r="E42" s="152"/>
      <c r="F42" s="152"/>
      <c r="G42" s="152"/>
      <c r="H42" s="80" t="s">
        <v>225</v>
      </c>
      <c r="I42" s="80" t="s">
        <v>226</v>
      </c>
      <c r="J42" s="80" t="s">
        <v>225</v>
      </c>
      <c r="K42" s="80" t="s">
        <v>226</v>
      </c>
      <c r="L42" s="80" t="s">
        <v>225</v>
      </c>
      <c r="M42" s="80" t="s">
        <v>226</v>
      </c>
      <c r="N42" s="80" t="s">
        <v>225</v>
      </c>
      <c r="O42" s="80" t="s">
        <v>226</v>
      </c>
      <c r="P42" s="80" t="s">
        <v>225</v>
      </c>
      <c r="Q42" s="80" t="s">
        <v>226</v>
      </c>
      <c r="R42" s="252"/>
      <c r="S42" s="252"/>
      <c r="T42" s="252"/>
      <c r="U42" s="252"/>
      <c r="V42" s="252"/>
      <c r="W42" s="252"/>
      <c r="X42" s="252"/>
      <c r="Y42" s="252"/>
      <c r="Z42" s="252"/>
      <c r="AA42" s="252"/>
      <c r="AB42" s="254"/>
      <c r="AC42" s="250"/>
      <c r="AD42" s="112"/>
      <c r="AE42" s="112"/>
      <c r="AF42" s="112"/>
      <c r="AG42" s="112"/>
      <c r="AH42" s="112"/>
      <c r="AI42" s="112"/>
      <c r="AJ42" s="112"/>
      <c r="AK42" s="112"/>
      <c r="AL42" s="112"/>
      <c r="AM42" s="112"/>
      <c r="AN42" s="112"/>
    </row>
    <row r="43" spans="1:40" ht="15.75" customHeight="1" x14ac:dyDescent="0.3">
      <c r="A43" s="153">
        <v>31</v>
      </c>
      <c r="B43" s="154" t="s">
        <v>227</v>
      </c>
      <c r="C43" s="155" t="s">
        <v>103</v>
      </c>
      <c r="D43" s="156" t="s">
        <v>240</v>
      </c>
      <c r="E43" s="156" t="s">
        <v>241</v>
      </c>
      <c r="F43" s="156" t="s">
        <v>104</v>
      </c>
      <c r="G43" s="84" t="s">
        <v>372</v>
      </c>
      <c r="H43" s="156"/>
      <c r="I43" s="156"/>
      <c r="J43" s="135"/>
      <c r="K43" s="135"/>
      <c r="L43" s="86"/>
      <c r="M43" s="116"/>
      <c r="N43" s="116"/>
      <c r="O43" s="100"/>
      <c r="P43" s="116"/>
      <c r="Q43" s="116"/>
      <c r="R43" s="157" t="e">
        <f t="shared" ref="R43:R59" si="47">I43/H43</f>
        <v>#DIV/0!</v>
      </c>
      <c r="S43" s="157">
        <f t="shared" ref="S43:S59" si="48">(M43/100)*100</f>
        <v>0</v>
      </c>
      <c r="T43" s="157" t="e">
        <f t="shared" ref="T43:T59" si="49">O43/N43</f>
        <v>#DIV/0!</v>
      </c>
      <c r="U43" s="157" t="e">
        <f t="shared" ref="U43:U59" si="50">K43/J43</f>
        <v>#DIV/0!</v>
      </c>
      <c r="V43" s="157" t="e">
        <f t="shared" ref="V43:V59" si="51">Q43/P43</f>
        <v>#DIV/0!</v>
      </c>
      <c r="W43" s="158" t="e">
        <f t="shared" ref="W43:W59" si="52">R43*0.35</f>
        <v>#DIV/0!</v>
      </c>
      <c r="X43" s="158">
        <f t="shared" ref="X43:X59" si="53">S43*0.4</f>
        <v>0</v>
      </c>
      <c r="Y43" s="158" t="e">
        <f t="shared" ref="Y43:Y59" si="54">U43*0.05</f>
        <v>#DIV/0!</v>
      </c>
      <c r="Z43" s="158" t="e">
        <f t="shared" ref="Z43:Z59" si="55">T43*0.05</f>
        <v>#DIV/0!</v>
      </c>
      <c r="AA43" s="158" t="e">
        <f t="shared" ref="AA43:AA59" si="56">U43*0.15</f>
        <v>#DIV/0!</v>
      </c>
      <c r="AB43" s="159" t="e">
        <f t="shared" ref="AB43:AB53" si="57">SUM(W43:AA43)</f>
        <v>#DIV/0!</v>
      </c>
      <c r="AC43" s="160"/>
      <c r="AD43" s="112"/>
      <c r="AE43" s="112"/>
      <c r="AF43" s="112"/>
      <c r="AG43" s="112"/>
      <c r="AH43" s="112"/>
      <c r="AI43" s="112"/>
      <c r="AJ43" s="112"/>
      <c r="AK43" s="112"/>
      <c r="AL43" s="112"/>
      <c r="AM43" s="112"/>
      <c r="AN43" s="112"/>
    </row>
    <row r="44" spans="1:40" ht="15.75" customHeight="1" x14ac:dyDescent="0.3">
      <c r="A44" s="161">
        <v>32</v>
      </c>
      <c r="B44" s="156" t="s">
        <v>227</v>
      </c>
      <c r="C44" s="155" t="s">
        <v>339</v>
      </c>
      <c r="D44" s="156" t="s">
        <v>243</v>
      </c>
      <c r="E44" s="156" t="s">
        <v>241</v>
      </c>
      <c r="F44" s="156" t="s">
        <v>260</v>
      </c>
      <c r="G44" s="84" t="s">
        <v>372</v>
      </c>
      <c r="H44" s="156"/>
      <c r="I44" s="156"/>
      <c r="J44" s="135"/>
      <c r="K44" s="135"/>
      <c r="L44" s="86"/>
      <c r="M44" s="116"/>
      <c r="N44" s="116"/>
      <c r="O44" s="100"/>
      <c r="P44" s="116"/>
      <c r="Q44" s="116"/>
      <c r="R44" s="157" t="e">
        <f t="shared" si="47"/>
        <v>#DIV/0!</v>
      </c>
      <c r="S44" s="157">
        <f t="shared" si="48"/>
        <v>0</v>
      </c>
      <c r="T44" s="157" t="e">
        <f t="shared" si="49"/>
        <v>#DIV/0!</v>
      </c>
      <c r="U44" s="157" t="e">
        <f t="shared" si="50"/>
        <v>#DIV/0!</v>
      </c>
      <c r="V44" s="157" t="e">
        <f t="shared" si="51"/>
        <v>#DIV/0!</v>
      </c>
      <c r="W44" s="158" t="e">
        <f t="shared" si="52"/>
        <v>#DIV/0!</v>
      </c>
      <c r="X44" s="158">
        <f t="shared" si="53"/>
        <v>0</v>
      </c>
      <c r="Y44" s="158" t="e">
        <f t="shared" si="54"/>
        <v>#DIV/0!</v>
      </c>
      <c r="Z44" s="158" t="e">
        <f t="shared" si="55"/>
        <v>#DIV/0!</v>
      </c>
      <c r="AA44" s="158" t="e">
        <f t="shared" si="56"/>
        <v>#DIV/0!</v>
      </c>
      <c r="AB44" s="159" t="e">
        <f t="shared" si="57"/>
        <v>#DIV/0!</v>
      </c>
      <c r="AC44" s="160"/>
      <c r="AD44" s="112"/>
      <c r="AE44" s="112"/>
      <c r="AF44" s="112"/>
      <c r="AG44" s="112"/>
      <c r="AH44" s="112"/>
      <c r="AI44" s="112"/>
      <c r="AJ44" s="112"/>
      <c r="AK44" s="112"/>
      <c r="AL44" s="112"/>
      <c r="AM44" s="112"/>
      <c r="AN44" s="112"/>
    </row>
    <row r="45" spans="1:40" ht="15.75" customHeight="1" x14ac:dyDescent="0.3">
      <c r="A45" s="153">
        <v>33</v>
      </c>
      <c r="B45" s="82" t="s">
        <v>227</v>
      </c>
      <c r="C45" s="83" t="s">
        <v>270</v>
      </c>
      <c r="D45" s="109" t="s">
        <v>271</v>
      </c>
      <c r="E45" s="109" t="s">
        <v>241</v>
      </c>
      <c r="F45" s="84" t="s">
        <v>89</v>
      </c>
      <c r="G45" s="84" t="s">
        <v>372</v>
      </c>
      <c r="H45" s="156"/>
      <c r="I45" s="156"/>
      <c r="J45" s="135"/>
      <c r="K45" s="135"/>
      <c r="L45" s="86"/>
      <c r="M45" s="162"/>
      <c r="N45" s="116"/>
      <c r="O45" s="100"/>
      <c r="P45" s="116"/>
      <c r="Q45" s="116"/>
      <c r="R45" s="157" t="e">
        <f t="shared" si="47"/>
        <v>#DIV/0!</v>
      </c>
      <c r="S45" s="157">
        <f t="shared" si="48"/>
        <v>0</v>
      </c>
      <c r="T45" s="157" t="e">
        <f t="shared" si="49"/>
        <v>#DIV/0!</v>
      </c>
      <c r="U45" s="157" t="e">
        <f t="shared" si="50"/>
        <v>#DIV/0!</v>
      </c>
      <c r="V45" s="157" t="e">
        <f t="shared" si="51"/>
        <v>#DIV/0!</v>
      </c>
      <c r="W45" s="158" t="e">
        <f t="shared" si="52"/>
        <v>#DIV/0!</v>
      </c>
      <c r="X45" s="158">
        <f t="shared" si="53"/>
        <v>0</v>
      </c>
      <c r="Y45" s="158" t="e">
        <f t="shared" si="54"/>
        <v>#DIV/0!</v>
      </c>
      <c r="Z45" s="158" t="e">
        <f t="shared" si="55"/>
        <v>#DIV/0!</v>
      </c>
      <c r="AA45" s="158" t="e">
        <f t="shared" si="56"/>
        <v>#DIV/0!</v>
      </c>
      <c r="AB45" s="159" t="e">
        <f t="shared" si="57"/>
        <v>#DIV/0!</v>
      </c>
      <c r="AC45" s="160"/>
      <c r="AD45" s="112"/>
      <c r="AE45" s="112"/>
      <c r="AF45" s="112"/>
      <c r="AG45" s="112"/>
      <c r="AH45" s="112"/>
      <c r="AI45" s="112"/>
      <c r="AJ45" s="112"/>
      <c r="AK45" s="112"/>
      <c r="AL45" s="112"/>
      <c r="AM45" s="112"/>
      <c r="AN45" s="112"/>
    </row>
    <row r="46" spans="1:40" ht="15.75" customHeight="1" x14ac:dyDescent="0.3">
      <c r="A46" s="161">
        <v>34</v>
      </c>
      <c r="B46" s="154" t="s">
        <v>227</v>
      </c>
      <c r="C46" s="155" t="s">
        <v>246</v>
      </c>
      <c r="D46" s="156" t="s">
        <v>247</v>
      </c>
      <c r="E46" s="156" t="s">
        <v>241</v>
      </c>
      <c r="F46" s="156" t="s">
        <v>104</v>
      </c>
      <c r="G46" s="84" t="s">
        <v>372</v>
      </c>
      <c r="H46" s="163"/>
      <c r="I46" s="169"/>
      <c r="J46" s="135"/>
      <c r="K46" s="135"/>
      <c r="L46" s="86"/>
      <c r="M46" s="162"/>
      <c r="N46" s="116"/>
      <c r="O46" s="100"/>
      <c r="P46" s="116"/>
      <c r="Q46" s="116"/>
      <c r="R46" s="157" t="e">
        <f t="shared" si="47"/>
        <v>#DIV/0!</v>
      </c>
      <c r="S46" s="157">
        <f t="shared" si="48"/>
        <v>0</v>
      </c>
      <c r="T46" s="157" t="e">
        <f t="shared" si="49"/>
        <v>#DIV/0!</v>
      </c>
      <c r="U46" s="157" t="e">
        <f t="shared" si="50"/>
        <v>#DIV/0!</v>
      </c>
      <c r="V46" s="157" t="e">
        <f t="shared" si="51"/>
        <v>#DIV/0!</v>
      </c>
      <c r="W46" s="158" t="e">
        <f t="shared" si="52"/>
        <v>#DIV/0!</v>
      </c>
      <c r="X46" s="158">
        <f t="shared" si="53"/>
        <v>0</v>
      </c>
      <c r="Y46" s="158" t="e">
        <f t="shared" si="54"/>
        <v>#DIV/0!</v>
      </c>
      <c r="Z46" s="158" t="e">
        <f t="shared" si="55"/>
        <v>#DIV/0!</v>
      </c>
      <c r="AA46" s="158" t="e">
        <f t="shared" si="56"/>
        <v>#DIV/0!</v>
      </c>
      <c r="AB46" s="159" t="e">
        <f t="shared" si="57"/>
        <v>#DIV/0!</v>
      </c>
      <c r="AC46" s="160"/>
      <c r="AD46" s="112"/>
      <c r="AE46" s="112"/>
      <c r="AF46" s="112"/>
      <c r="AG46" s="112"/>
      <c r="AH46" s="112"/>
      <c r="AI46" s="112"/>
      <c r="AJ46" s="112"/>
      <c r="AK46" s="112"/>
      <c r="AL46" s="112"/>
      <c r="AM46" s="112"/>
      <c r="AN46" s="112"/>
    </row>
    <row r="47" spans="1:40" ht="15.75" customHeight="1" x14ac:dyDescent="0.3">
      <c r="A47" s="153">
        <v>35</v>
      </c>
      <c r="B47" s="82" t="s">
        <v>227</v>
      </c>
      <c r="C47" s="83" t="s">
        <v>272</v>
      </c>
      <c r="D47" s="7" t="s">
        <v>273</v>
      </c>
      <c r="E47" s="84" t="s">
        <v>241</v>
      </c>
      <c r="F47" s="84" t="s">
        <v>260</v>
      </c>
      <c r="G47" s="84" t="s">
        <v>372</v>
      </c>
      <c r="H47" s="146"/>
      <c r="I47" s="146"/>
      <c r="J47" s="135"/>
      <c r="K47" s="98"/>
      <c r="L47" s="86"/>
      <c r="M47" s="86"/>
      <c r="N47" s="116"/>
      <c r="O47" s="100"/>
      <c r="P47" s="116"/>
      <c r="Q47" s="116"/>
      <c r="R47" s="157" t="e">
        <f t="shared" si="47"/>
        <v>#DIV/0!</v>
      </c>
      <c r="S47" s="157">
        <f t="shared" si="48"/>
        <v>0</v>
      </c>
      <c r="T47" s="157" t="e">
        <f t="shared" si="49"/>
        <v>#DIV/0!</v>
      </c>
      <c r="U47" s="157" t="e">
        <f t="shared" si="50"/>
        <v>#DIV/0!</v>
      </c>
      <c r="V47" s="157" t="e">
        <f t="shared" si="51"/>
        <v>#DIV/0!</v>
      </c>
      <c r="W47" s="158" t="e">
        <f t="shared" si="52"/>
        <v>#DIV/0!</v>
      </c>
      <c r="X47" s="158">
        <f t="shared" si="53"/>
        <v>0</v>
      </c>
      <c r="Y47" s="158" t="e">
        <f t="shared" si="54"/>
        <v>#DIV/0!</v>
      </c>
      <c r="Z47" s="158" t="e">
        <f t="shared" si="55"/>
        <v>#DIV/0!</v>
      </c>
      <c r="AA47" s="158" t="e">
        <f t="shared" si="56"/>
        <v>#DIV/0!</v>
      </c>
      <c r="AB47" s="159" t="e">
        <f t="shared" si="57"/>
        <v>#DIV/0!</v>
      </c>
      <c r="AC47" s="160"/>
      <c r="AD47" s="112"/>
      <c r="AE47" s="112"/>
      <c r="AF47" s="112"/>
      <c r="AG47" s="112"/>
      <c r="AH47" s="112"/>
      <c r="AI47" s="112"/>
      <c r="AJ47" s="112"/>
      <c r="AK47" s="112"/>
      <c r="AL47" s="112"/>
      <c r="AM47" s="112"/>
      <c r="AN47" s="112"/>
    </row>
    <row r="48" spans="1:40" ht="15.75" customHeight="1" x14ac:dyDescent="0.3">
      <c r="A48" s="161">
        <v>36</v>
      </c>
      <c r="B48" s="82" t="s">
        <v>227</v>
      </c>
      <c r="C48" s="83" t="s">
        <v>124</v>
      </c>
      <c r="D48" s="7" t="s">
        <v>275</v>
      </c>
      <c r="E48" s="84" t="s">
        <v>241</v>
      </c>
      <c r="F48" s="84" t="s">
        <v>89</v>
      </c>
      <c r="G48" s="84" t="s">
        <v>372</v>
      </c>
      <c r="H48" s="146"/>
      <c r="I48" s="97"/>
      <c r="J48" s="135"/>
      <c r="K48" s="98"/>
      <c r="L48" s="86"/>
      <c r="M48" s="86"/>
      <c r="N48" s="116"/>
      <c r="O48" s="100"/>
      <c r="P48" s="116"/>
      <c r="Q48" s="116"/>
      <c r="R48" s="157" t="e">
        <f t="shared" si="47"/>
        <v>#DIV/0!</v>
      </c>
      <c r="S48" s="157">
        <f t="shared" si="48"/>
        <v>0</v>
      </c>
      <c r="T48" s="157" t="e">
        <f t="shared" si="49"/>
        <v>#DIV/0!</v>
      </c>
      <c r="U48" s="157" t="e">
        <f t="shared" si="50"/>
        <v>#DIV/0!</v>
      </c>
      <c r="V48" s="157" t="e">
        <f t="shared" si="51"/>
        <v>#DIV/0!</v>
      </c>
      <c r="W48" s="158" t="e">
        <f t="shared" si="52"/>
        <v>#DIV/0!</v>
      </c>
      <c r="X48" s="158">
        <f t="shared" si="53"/>
        <v>0</v>
      </c>
      <c r="Y48" s="158" t="e">
        <f t="shared" si="54"/>
        <v>#DIV/0!</v>
      </c>
      <c r="Z48" s="158" t="e">
        <f t="shared" si="55"/>
        <v>#DIV/0!</v>
      </c>
      <c r="AA48" s="158" t="e">
        <f t="shared" si="56"/>
        <v>#DIV/0!</v>
      </c>
      <c r="AB48" s="159" t="e">
        <f t="shared" si="57"/>
        <v>#DIV/0!</v>
      </c>
      <c r="AC48" s="160"/>
      <c r="AD48" s="112"/>
      <c r="AE48" s="112"/>
      <c r="AF48" s="112"/>
      <c r="AG48" s="112"/>
      <c r="AH48" s="112"/>
      <c r="AI48" s="112"/>
      <c r="AJ48" s="112"/>
      <c r="AK48" s="112"/>
      <c r="AL48" s="112"/>
      <c r="AM48" s="112"/>
      <c r="AN48" s="112"/>
    </row>
    <row r="49" spans="1:40" ht="15.75" customHeight="1" x14ac:dyDescent="0.3">
      <c r="A49" s="153">
        <v>37</v>
      </c>
      <c r="B49" s="82" t="s">
        <v>276</v>
      </c>
      <c r="C49" s="83" t="s">
        <v>121</v>
      </c>
      <c r="D49" s="7" t="s">
        <v>277</v>
      </c>
      <c r="E49" s="84" t="s">
        <v>241</v>
      </c>
      <c r="F49" s="84" t="s">
        <v>89</v>
      </c>
      <c r="G49" s="84" t="s">
        <v>372</v>
      </c>
      <c r="H49" s="97"/>
      <c r="I49" s="97"/>
      <c r="J49" s="135"/>
      <c r="K49" s="98"/>
      <c r="L49" s="86"/>
      <c r="M49" s="99"/>
      <c r="N49" s="116"/>
      <c r="O49" s="100"/>
      <c r="P49" s="116"/>
      <c r="Q49" s="116"/>
      <c r="R49" s="157" t="e">
        <f t="shared" si="47"/>
        <v>#DIV/0!</v>
      </c>
      <c r="S49" s="157">
        <f t="shared" si="48"/>
        <v>0</v>
      </c>
      <c r="T49" s="157" t="e">
        <f t="shared" si="49"/>
        <v>#DIV/0!</v>
      </c>
      <c r="U49" s="157" t="e">
        <f t="shared" si="50"/>
        <v>#DIV/0!</v>
      </c>
      <c r="V49" s="157" t="e">
        <f t="shared" si="51"/>
        <v>#DIV/0!</v>
      </c>
      <c r="W49" s="158" t="e">
        <f t="shared" si="52"/>
        <v>#DIV/0!</v>
      </c>
      <c r="X49" s="158">
        <f t="shared" si="53"/>
        <v>0</v>
      </c>
      <c r="Y49" s="158" t="e">
        <f t="shared" si="54"/>
        <v>#DIV/0!</v>
      </c>
      <c r="Z49" s="158" t="e">
        <f t="shared" si="55"/>
        <v>#DIV/0!</v>
      </c>
      <c r="AA49" s="158" t="e">
        <f t="shared" si="56"/>
        <v>#DIV/0!</v>
      </c>
      <c r="AB49" s="159" t="e">
        <f t="shared" si="57"/>
        <v>#DIV/0!</v>
      </c>
      <c r="AC49" s="160"/>
      <c r="AD49" s="112"/>
      <c r="AE49" s="112"/>
      <c r="AF49" s="112"/>
      <c r="AG49" s="112"/>
      <c r="AH49" s="112"/>
      <c r="AI49" s="112"/>
      <c r="AJ49" s="112"/>
      <c r="AK49" s="112"/>
      <c r="AL49" s="112"/>
      <c r="AM49" s="112"/>
      <c r="AN49" s="112"/>
    </row>
    <row r="50" spans="1:40" ht="15.75" customHeight="1" x14ac:dyDescent="0.3">
      <c r="A50" s="161">
        <v>38</v>
      </c>
      <c r="B50" s="82" t="s">
        <v>276</v>
      </c>
      <c r="C50" s="83" t="s">
        <v>278</v>
      </c>
      <c r="D50" s="84" t="s">
        <v>279</v>
      </c>
      <c r="E50" s="84" t="s">
        <v>241</v>
      </c>
      <c r="F50" s="84" t="s">
        <v>260</v>
      </c>
      <c r="G50" s="84" t="s">
        <v>372</v>
      </c>
      <c r="H50" s="97"/>
      <c r="I50" s="97"/>
      <c r="J50" s="135"/>
      <c r="K50" s="98"/>
      <c r="L50" s="86"/>
      <c r="M50" s="99"/>
      <c r="N50" s="116"/>
      <c r="O50" s="100"/>
      <c r="P50" s="116"/>
      <c r="Q50" s="116"/>
      <c r="R50" s="157" t="e">
        <f t="shared" si="47"/>
        <v>#DIV/0!</v>
      </c>
      <c r="S50" s="157">
        <f t="shared" si="48"/>
        <v>0</v>
      </c>
      <c r="T50" s="157" t="e">
        <f t="shared" si="49"/>
        <v>#DIV/0!</v>
      </c>
      <c r="U50" s="157" t="e">
        <f t="shared" si="50"/>
        <v>#DIV/0!</v>
      </c>
      <c r="V50" s="157" t="e">
        <f t="shared" si="51"/>
        <v>#DIV/0!</v>
      </c>
      <c r="W50" s="158" t="e">
        <f t="shared" si="52"/>
        <v>#DIV/0!</v>
      </c>
      <c r="X50" s="158">
        <f t="shared" si="53"/>
        <v>0</v>
      </c>
      <c r="Y50" s="158" t="e">
        <f t="shared" si="54"/>
        <v>#DIV/0!</v>
      </c>
      <c r="Z50" s="158" t="e">
        <f t="shared" si="55"/>
        <v>#DIV/0!</v>
      </c>
      <c r="AA50" s="158" t="e">
        <f t="shared" si="56"/>
        <v>#DIV/0!</v>
      </c>
      <c r="AB50" s="159" t="e">
        <f t="shared" si="57"/>
        <v>#DIV/0!</v>
      </c>
      <c r="AC50" s="160"/>
      <c r="AD50" s="112"/>
      <c r="AE50" s="112"/>
      <c r="AF50" s="112"/>
      <c r="AG50" s="112"/>
      <c r="AH50" s="112"/>
      <c r="AI50" s="112"/>
      <c r="AJ50" s="112"/>
      <c r="AK50" s="112"/>
      <c r="AL50" s="112"/>
      <c r="AM50" s="112"/>
      <c r="AN50" s="112"/>
    </row>
    <row r="51" spans="1:40" ht="15.75" customHeight="1" x14ac:dyDescent="0.3">
      <c r="A51" s="153">
        <v>39</v>
      </c>
      <c r="B51" s="82" t="s">
        <v>276</v>
      </c>
      <c r="C51" s="83" t="s">
        <v>280</v>
      </c>
      <c r="D51" s="84" t="s">
        <v>281</v>
      </c>
      <c r="E51" s="84" t="s">
        <v>241</v>
      </c>
      <c r="F51" s="82" t="s">
        <v>89</v>
      </c>
      <c r="G51" s="84" t="s">
        <v>372</v>
      </c>
      <c r="H51" s="97"/>
      <c r="I51" s="97"/>
      <c r="J51" s="135"/>
      <c r="K51" s="98"/>
      <c r="L51" s="86"/>
      <c r="M51" s="99"/>
      <c r="N51" s="116"/>
      <c r="O51" s="100"/>
      <c r="P51" s="116"/>
      <c r="Q51" s="116"/>
      <c r="R51" s="157" t="e">
        <f t="shared" si="47"/>
        <v>#DIV/0!</v>
      </c>
      <c r="S51" s="157">
        <f t="shared" si="48"/>
        <v>0</v>
      </c>
      <c r="T51" s="157" t="e">
        <f t="shared" si="49"/>
        <v>#DIV/0!</v>
      </c>
      <c r="U51" s="157" t="e">
        <f t="shared" si="50"/>
        <v>#DIV/0!</v>
      </c>
      <c r="V51" s="157" t="e">
        <f t="shared" si="51"/>
        <v>#DIV/0!</v>
      </c>
      <c r="W51" s="158" t="e">
        <f t="shared" si="52"/>
        <v>#DIV/0!</v>
      </c>
      <c r="X51" s="158">
        <f t="shared" si="53"/>
        <v>0</v>
      </c>
      <c r="Y51" s="158" t="e">
        <f t="shared" si="54"/>
        <v>#DIV/0!</v>
      </c>
      <c r="Z51" s="158" t="e">
        <f t="shared" si="55"/>
        <v>#DIV/0!</v>
      </c>
      <c r="AA51" s="158" t="e">
        <f t="shared" si="56"/>
        <v>#DIV/0!</v>
      </c>
      <c r="AB51" s="159" t="e">
        <f t="shared" si="57"/>
        <v>#DIV/0!</v>
      </c>
      <c r="AC51" s="160"/>
      <c r="AD51" s="112"/>
      <c r="AE51" s="112"/>
      <c r="AF51" s="112"/>
      <c r="AG51" s="112"/>
      <c r="AH51" s="112"/>
      <c r="AI51" s="112"/>
      <c r="AJ51" s="112"/>
      <c r="AK51" s="112"/>
      <c r="AL51" s="112"/>
      <c r="AM51" s="112"/>
      <c r="AN51" s="112"/>
    </row>
    <row r="52" spans="1:40" ht="15.75" customHeight="1" x14ac:dyDescent="0.3">
      <c r="A52" s="161">
        <v>40</v>
      </c>
      <c r="B52" s="82" t="s">
        <v>276</v>
      </c>
      <c r="C52" s="83" t="s">
        <v>282</v>
      </c>
      <c r="D52" s="84" t="s">
        <v>283</v>
      </c>
      <c r="E52" s="84" t="s">
        <v>241</v>
      </c>
      <c r="F52" s="84" t="s">
        <v>97</v>
      </c>
      <c r="G52" s="84" t="s">
        <v>372</v>
      </c>
      <c r="H52" s="97"/>
      <c r="I52" s="97"/>
      <c r="J52" s="135"/>
      <c r="K52" s="98"/>
      <c r="L52" s="86"/>
      <c r="M52" s="99"/>
      <c r="N52" s="116"/>
      <c r="O52" s="100"/>
      <c r="P52" s="116"/>
      <c r="Q52" s="116"/>
      <c r="R52" s="157" t="e">
        <f t="shared" si="47"/>
        <v>#DIV/0!</v>
      </c>
      <c r="S52" s="157">
        <f t="shared" si="48"/>
        <v>0</v>
      </c>
      <c r="T52" s="157" t="e">
        <f t="shared" si="49"/>
        <v>#DIV/0!</v>
      </c>
      <c r="U52" s="157" t="e">
        <f t="shared" si="50"/>
        <v>#DIV/0!</v>
      </c>
      <c r="V52" s="157" t="e">
        <f t="shared" si="51"/>
        <v>#DIV/0!</v>
      </c>
      <c r="W52" s="158" t="e">
        <f t="shared" si="52"/>
        <v>#DIV/0!</v>
      </c>
      <c r="X52" s="158">
        <f t="shared" si="53"/>
        <v>0</v>
      </c>
      <c r="Y52" s="158" t="e">
        <f t="shared" si="54"/>
        <v>#DIV/0!</v>
      </c>
      <c r="Z52" s="158" t="e">
        <f t="shared" si="55"/>
        <v>#DIV/0!</v>
      </c>
      <c r="AA52" s="158" t="e">
        <f t="shared" si="56"/>
        <v>#DIV/0!</v>
      </c>
      <c r="AB52" s="159" t="e">
        <f t="shared" si="57"/>
        <v>#DIV/0!</v>
      </c>
      <c r="AC52" s="160"/>
      <c r="AD52" s="112"/>
      <c r="AE52" s="112"/>
      <c r="AF52" s="112"/>
      <c r="AG52" s="112"/>
      <c r="AH52" s="112"/>
      <c r="AI52" s="112"/>
      <c r="AJ52" s="112"/>
      <c r="AK52" s="112"/>
      <c r="AL52" s="112"/>
      <c r="AM52" s="112"/>
      <c r="AN52" s="112"/>
    </row>
    <row r="53" spans="1:40" ht="15.75" customHeight="1" x14ac:dyDescent="0.3">
      <c r="A53" s="153">
        <v>41</v>
      </c>
      <c r="B53" s="82" t="s">
        <v>276</v>
      </c>
      <c r="C53" s="83" t="s">
        <v>284</v>
      </c>
      <c r="D53" s="84" t="s">
        <v>285</v>
      </c>
      <c r="E53" s="84" t="s">
        <v>241</v>
      </c>
      <c r="F53" s="84" t="s">
        <v>176</v>
      </c>
      <c r="G53" s="84" t="s">
        <v>372</v>
      </c>
      <c r="H53" s="97"/>
      <c r="I53" s="97"/>
      <c r="J53" s="135"/>
      <c r="K53" s="98"/>
      <c r="L53" s="86"/>
      <c r="M53" s="99"/>
      <c r="N53" s="116"/>
      <c r="O53" s="100"/>
      <c r="P53" s="116"/>
      <c r="Q53" s="116"/>
      <c r="R53" s="157" t="e">
        <f t="shared" si="47"/>
        <v>#DIV/0!</v>
      </c>
      <c r="S53" s="157">
        <f t="shared" si="48"/>
        <v>0</v>
      </c>
      <c r="T53" s="157" t="e">
        <f t="shared" si="49"/>
        <v>#DIV/0!</v>
      </c>
      <c r="U53" s="157" t="e">
        <f t="shared" si="50"/>
        <v>#DIV/0!</v>
      </c>
      <c r="V53" s="157" t="e">
        <f t="shared" si="51"/>
        <v>#DIV/0!</v>
      </c>
      <c r="W53" s="158" t="e">
        <f t="shared" si="52"/>
        <v>#DIV/0!</v>
      </c>
      <c r="X53" s="158">
        <f t="shared" si="53"/>
        <v>0</v>
      </c>
      <c r="Y53" s="158" t="e">
        <f t="shared" si="54"/>
        <v>#DIV/0!</v>
      </c>
      <c r="Z53" s="158" t="e">
        <f t="shared" si="55"/>
        <v>#DIV/0!</v>
      </c>
      <c r="AA53" s="158" t="e">
        <f t="shared" si="56"/>
        <v>#DIV/0!</v>
      </c>
      <c r="AB53" s="159" t="e">
        <f t="shared" si="57"/>
        <v>#DIV/0!</v>
      </c>
      <c r="AC53" s="160"/>
      <c r="AD53" s="112"/>
      <c r="AE53" s="112"/>
      <c r="AF53" s="112"/>
      <c r="AG53" s="112"/>
      <c r="AH53" s="112"/>
      <c r="AI53" s="112"/>
      <c r="AJ53" s="112"/>
      <c r="AK53" s="112"/>
      <c r="AL53" s="112"/>
      <c r="AM53" s="112"/>
      <c r="AN53" s="112"/>
    </row>
    <row r="54" spans="1:40" ht="15.75" customHeight="1" x14ac:dyDescent="0.3">
      <c r="A54" s="161">
        <v>42</v>
      </c>
      <c r="B54" s="82" t="s">
        <v>276</v>
      </c>
      <c r="C54" s="83" t="s">
        <v>135</v>
      </c>
      <c r="D54" s="84" t="s">
        <v>289</v>
      </c>
      <c r="E54" s="84" t="s">
        <v>241</v>
      </c>
      <c r="F54" s="84" t="s">
        <v>136</v>
      </c>
      <c r="G54" s="84" t="s">
        <v>372</v>
      </c>
      <c r="H54" s="97"/>
      <c r="I54" s="97"/>
      <c r="J54" s="135"/>
      <c r="K54" s="98"/>
      <c r="L54" s="86"/>
      <c r="M54" s="86"/>
      <c r="N54" s="116"/>
      <c r="O54" s="100"/>
      <c r="P54" s="116"/>
      <c r="Q54" s="116"/>
      <c r="R54" s="157" t="e">
        <f t="shared" si="47"/>
        <v>#DIV/0!</v>
      </c>
      <c r="S54" s="157">
        <f t="shared" si="48"/>
        <v>0</v>
      </c>
      <c r="T54" s="157" t="e">
        <f t="shared" si="49"/>
        <v>#DIV/0!</v>
      </c>
      <c r="U54" s="157" t="e">
        <f t="shared" si="50"/>
        <v>#DIV/0!</v>
      </c>
      <c r="V54" s="157" t="e">
        <f t="shared" si="51"/>
        <v>#DIV/0!</v>
      </c>
      <c r="W54" s="158" t="e">
        <f t="shared" si="52"/>
        <v>#DIV/0!</v>
      </c>
      <c r="X54" s="158">
        <f t="shared" si="53"/>
        <v>0</v>
      </c>
      <c r="Y54" s="158" t="e">
        <f t="shared" si="54"/>
        <v>#DIV/0!</v>
      </c>
      <c r="Z54" s="158" t="e">
        <f t="shared" si="55"/>
        <v>#DIV/0!</v>
      </c>
      <c r="AA54" s="158" t="e">
        <f t="shared" si="56"/>
        <v>#DIV/0!</v>
      </c>
      <c r="AB54" s="159">
        <v>1</v>
      </c>
      <c r="AC54" s="160"/>
      <c r="AD54" s="112"/>
      <c r="AE54" s="112"/>
      <c r="AF54" s="112"/>
      <c r="AG54" s="112"/>
      <c r="AH54" s="112"/>
      <c r="AI54" s="112"/>
      <c r="AJ54" s="112"/>
      <c r="AK54" s="112"/>
      <c r="AL54" s="112"/>
      <c r="AM54" s="112"/>
      <c r="AN54" s="112"/>
    </row>
    <row r="55" spans="1:40" ht="15.75" customHeight="1" x14ac:dyDescent="0.3">
      <c r="A55" s="153">
        <v>43</v>
      </c>
      <c r="B55" s="82" t="s">
        <v>276</v>
      </c>
      <c r="C55" s="83" t="s">
        <v>100</v>
      </c>
      <c r="D55" s="7" t="s">
        <v>290</v>
      </c>
      <c r="E55" s="84" t="s">
        <v>241</v>
      </c>
      <c r="F55" s="82" t="s">
        <v>99</v>
      </c>
      <c r="G55" s="84" t="s">
        <v>372</v>
      </c>
      <c r="H55" s="148"/>
      <c r="I55" s="97"/>
      <c r="J55" s="135"/>
      <c r="K55" s="135"/>
      <c r="L55" s="86"/>
      <c r="M55" s="99"/>
      <c r="N55" s="116"/>
      <c r="O55" s="100"/>
      <c r="P55" s="116"/>
      <c r="Q55" s="116"/>
      <c r="R55" s="157" t="e">
        <f t="shared" si="47"/>
        <v>#DIV/0!</v>
      </c>
      <c r="S55" s="157">
        <f t="shared" si="48"/>
        <v>0</v>
      </c>
      <c r="T55" s="157" t="e">
        <f t="shared" si="49"/>
        <v>#DIV/0!</v>
      </c>
      <c r="U55" s="157" t="e">
        <f t="shared" si="50"/>
        <v>#DIV/0!</v>
      </c>
      <c r="V55" s="157" t="e">
        <f t="shared" si="51"/>
        <v>#DIV/0!</v>
      </c>
      <c r="W55" s="158" t="e">
        <f t="shared" si="52"/>
        <v>#DIV/0!</v>
      </c>
      <c r="X55" s="158">
        <f t="shared" si="53"/>
        <v>0</v>
      </c>
      <c r="Y55" s="158" t="e">
        <f t="shared" si="54"/>
        <v>#DIV/0!</v>
      </c>
      <c r="Z55" s="158" t="e">
        <f t="shared" si="55"/>
        <v>#DIV/0!</v>
      </c>
      <c r="AA55" s="158" t="e">
        <f t="shared" si="56"/>
        <v>#DIV/0!</v>
      </c>
      <c r="AB55" s="159" t="e">
        <f t="shared" ref="AB55:AB59" si="58">SUM(W55:AA55)</f>
        <v>#DIV/0!</v>
      </c>
      <c r="AC55" s="160"/>
      <c r="AD55" s="112"/>
      <c r="AE55" s="112"/>
      <c r="AF55" s="112"/>
      <c r="AG55" s="112"/>
      <c r="AH55" s="112"/>
      <c r="AI55" s="112"/>
      <c r="AJ55" s="112"/>
      <c r="AK55" s="112"/>
      <c r="AL55" s="112"/>
      <c r="AM55" s="112"/>
      <c r="AN55" s="112"/>
    </row>
    <row r="56" spans="1:40" ht="15.75" customHeight="1" x14ac:dyDescent="0.3">
      <c r="A56" s="161">
        <v>44</v>
      </c>
      <c r="B56" s="82" t="s">
        <v>276</v>
      </c>
      <c r="C56" s="83" t="s">
        <v>291</v>
      </c>
      <c r="D56" s="7" t="s">
        <v>292</v>
      </c>
      <c r="E56" s="84" t="s">
        <v>241</v>
      </c>
      <c r="F56" s="82" t="s">
        <v>89</v>
      </c>
      <c r="G56" s="84" t="s">
        <v>372</v>
      </c>
      <c r="H56" s="97"/>
      <c r="I56" s="97"/>
      <c r="J56" s="135"/>
      <c r="K56" s="98"/>
      <c r="L56" s="86"/>
      <c r="M56" s="99"/>
      <c r="N56" s="116"/>
      <c r="O56" s="100"/>
      <c r="P56" s="116"/>
      <c r="Q56" s="116"/>
      <c r="R56" s="157" t="e">
        <f t="shared" si="47"/>
        <v>#DIV/0!</v>
      </c>
      <c r="S56" s="157">
        <f t="shared" si="48"/>
        <v>0</v>
      </c>
      <c r="T56" s="157" t="e">
        <f t="shared" si="49"/>
        <v>#DIV/0!</v>
      </c>
      <c r="U56" s="157" t="e">
        <f t="shared" si="50"/>
        <v>#DIV/0!</v>
      </c>
      <c r="V56" s="157" t="e">
        <f t="shared" si="51"/>
        <v>#DIV/0!</v>
      </c>
      <c r="W56" s="158" t="e">
        <f t="shared" si="52"/>
        <v>#DIV/0!</v>
      </c>
      <c r="X56" s="158">
        <f t="shared" si="53"/>
        <v>0</v>
      </c>
      <c r="Y56" s="158" t="e">
        <f t="shared" si="54"/>
        <v>#DIV/0!</v>
      </c>
      <c r="Z56" s="158" t="e">
        <f t="shared" si="55"/>
        <v>#DIV/0!</v>
      </c>
      <c r="AA56" s="158" t="e">
        <f t="shared" si="56"/>
        <v>#DIV/0!</v>
      </c>
      <c r="AB56" s="159" t="e">
        <f t="shared" si="58"/>
        <v>#DIV/0!</v>
      </c>
      <c r="AC56" s="160"/>
      <c r="AD56" s="112"/>
      <c r="AE56" s="112"/>
      <c r="AF56" s="112"/>
      <c r="AG56" s="112"/>
      <c r="AH56" s="112"/>
      <c r="AI56" s="112"/>
      <c r="AJ56" s="112"/>
      <c r="AK56" s="112"/>
      <c r="AL56" s="112"/>
      <c r="AM56" s="112"/>
      <c r="AN56" s="112"/>
    </row>
    <row r="57" spans="1:40" ht="15.75" customHeight="1" x14ac:dyDescent="0.3">
      <c r="A57" s="153">
        <v>45</v>
      </c>
      <c r="B57" s="82" t="s">
        <v>293</v>
      </c>
      <c r="C57" s="83" t="s">
        <v>98</v>
      </c>
      <c r="D57" s="7" t="s">
        <v>294</v>
      </c>
      <c r="E57" s="84" t="s">
        <v>241</v>
      </c>
      <c r="F57" s="84" t="s">
        <v>99</v>
      </c>
      <c r="G57" s="84" t="s">
        <v>372</v>
      </c>
      <c r="H57" s="148"/>
      <c r="I57" s="97"/>
      <c r="J57" s="135"/>
      <c r="K57" s="98"/>
      <c r="L57" s="86"/>
      <c r="M57" s="99"/>
      <c r="N57" s="116"/>
      <c r="O57" s="100"/>
      <c r="P57" s="116"/>
      <c r="Q57" s="116"/>
      <c r="R57" s="157" t="e">
        <f t="shared" si="47"/>
        <v>#DIV/0!</v>
      </c>
      <c r="S57" s="157">
        <f t="shared" si="48"/>
        <v>0</v>
      </c>
      <c r="T57" s="157" t="e">
        <f t="shared" si="49"/>
        <v>#DIV/0!</v>
      </c>
      <c r="U57" s="157" t="e">
        <f t="shared" si="50"/>
        <v>#DIV/0!</v>
      </c>
      <c r="V57" s="157" t="e">
        <f t="shared" si="51"/>
        <v>#DIV/0!</v>
      </c>
      <c r="W57" s="158" t="e">
        <f t="shared" si="52"/>
        <v>#DIV/0!</v>
      </c>
      <c r="X57" s="158">
        <f t="shared" si="53"/>
        <v>0</v>
      </c>
      <c r="Y57" s="158" t="e">
        <f t="shared" si="54"/>
        <v>#DIV/0!</v>
      </c>
      <c r="Z57" s="158" t="e">
        <f t="shared" si="55"/>
        <v>#DIV/0!</v>
      </c>
      <c r="AA57" s="158" t="e">
        <f t="shared" si="56"/>
        <v>#DIV/0!</v>
      </c>
      <c r="AB57" s="159" t="e">
        <f t="shared" si="58"/>
        <v>#DIV/0!</v>
      </c>
      <c r="AC57" s="160"/>
      <c r="AD57" s="112"/>
      <c r="AE57" s="112"/>
      <c r="AF57" s="112"/>
      <c r="AG57" s="112"/>
      <c r="AH57" s="112"/>
      <c r="AI57" s="112"/>
      <c r="AJ57" s="112"/>
      <c r="AK57" s="112"/>
      <c r="AL57" s="112"/>
      <c r="AM57" s="112"/>
      <c r="AN57" s="112"/>
    </row>
    <row r="58" spans="1:40" ht="15.75" customHeight="1" x14ac:dyDescent="0.3">
      <c r="A58" s="161">
        <v>46</v>
      </c>
      <c r="B58" s="82" t="s">
        <v>227</v>
      </c>
      <c r="C58" s="83" t="s">
        <v>110</v>
      </c>
      <c r="D58" s="7" t="s">
        <v>295</v>
      </c>
      <c r="E58" s="84" t="s">
        <v>241</v>
      </c>
      <c r="F58" s="84" t="s">
        <v>89</v>
      </c>
      <c r="G58" s="84" t="s">
        <v>372</v>
      </c>
      <c r="H58" s="97"/>
      <c r="I58" s="97"/>
      <c r="J58" s="135"/>
      <c r="K58" s="98"/>
      <c r="L58" s="86"/>
      <c r="M58" s="99"/>
      <c r="N58" s="116"/>
      <c r="O58" s="100"/>
      <c r="P58" s="116"/>
      <c r="Q58" s="116"/>
      <c r="R58" s="157" t="e">
        <f t="shared" si="47"/>
        <v>#DIV/0!</v>
      </c>
      <c r="S58" s="157">
        <f t="shared" si="48"/>
        <v>0</v>
      </c>
      <c r="T58" s="157" t="e">
        <f t="shared" si="49"/>
        <v>#DIV/0!</v>
      </c>
      <c r="U58" s="157" t="e">
        <f t="shared" si="50"/>
        <v>#DIV/0!</v>
      </c>
      <c r="V58" s="157" t="e">
        <f t="shared" si="51"/>
        <v>#DIV/0!</v>
      </c>
      <c r="W58" s="158" t="e">
        <f t="shared" si="52"/>
        <v>#DIV/0!</v>
      </c>
      <c r="X58" s="158">
        <f t="shared" si="53"/>
        <v>0</v>
      </c>
      <c r="Y58" s="158" t="e">
        <f t="shared" si="54"/>
        <v>#DIV/0!</v>
      </c>
      <c r="Z58" s="158" t="e">
        <f t="shared" si="55"/>
        <v>#DIV/0!</v>
      </c>
      <c r="AA58" s="158" t="e">
        <f t="shared" si="56"/>
        <v>#DIV/0!</v>
      </c>
      <c r="AB58" s="159" t="e">
        <f t="shared" si="58"/>
        <v>#DIV/0!</v>
      </c>
      <c r="AC58" s="160"/>
      <c r="AD58" s="112"/>
      <c r="AE58" s="112"/>
      <c r="AF58" s="112"/>
      <c r="AG58" s="112"/>
      <c r="AH58" s="112"/>
      <c r="AI58" s="112"/>
      <c r="AJ58" s="112"/>
      <c r="AK58" s="112"/>
      <c r="AL58" s="112"/>
      <c r="AM58" s="112"/>
      <c r="AN58" s="112"/>
    </row>
    <row r="59" spans="1:40" ht="15.75" customHeight="1" x14ac:dyDescent="0.3">
      <c r="A59" s="171">
        <v>47</v>
      </c>
      <c r="B59" s="103" t="s">
        <v>231</v>
      </c>
      <c r="C59" s="120" t="s">
        <v>365</v>
      </c>
      <c r="D59" s="7" t="s">
        <v>366</v>
      </c>
      <c r="E59" s="109" t="s">
        <v>241</v>
      </c>
      <c r="F59" s="109" t="s">
        <v>260</v>
      </c>
      <c r="G59" s="84" t="s">
        <v>372</v>
      </c>
      <c r="H59" s="55"/>
      <c r="I59" s="55"/>
      <c r="J59" s="139"/>
      <c r="K59" s="104"/>
      <c r="L59" s="100"/>
      <c r="M59" s="100"/>
      <c r="N59" s="172"/>
      <c r="O59" s="100"/>
      <c r="P59" s="172"/>
      <c r="Q59" s="172"/>
      <c r="R59" s="173" t="e">
        <f t="shared" si="47"/>
        <v>#DIV/0!</v>
      </c>
      <c r="S59" s="173">
        <f t="shared" si="48"/>
        <v>0</v>
      </c>
      <c r="T59" s="173" t="e">
        <f t="shared" si="49"/>
        <v>#DIV/0!</v>
      </c>
      <c r="U59" s="173" t="e">
        <f t="shared" si="50"/>
        <v>#DIV/0!</v>
      </c>
      <c r="V59" s="173" t="e">
        <f t="shared" si="51"/>
        <v>#DIV/0!</v>
      </c>
      <c r="W59" s="159" t="e">
        <f t="shared" si="52"/>
        <v>#DIV/0!</v>
      </c>
      <c r="X59" s="159">
        <f t="shared" si="53"/>
        <v>0</v>
      </c>
      <c r="Y59" s="159" t="e">
        <f t="shared" si="54"/>
        <v>#DIV/0!</v>
      </c>
      <c r="Z59" s="159" t="e">
        <f t="shared" si="55"/>
        <v>#DIV/0!</v>
      </c>
      <c r="AA59" s="159" t="e">
        <f t="shared" si="56"/>
        <v>#DIV/0!</v>
      </c>
      <c r="AB59" s="159" t="e">
        <f t="shared" si="58"/>
        <v>#DIV/0!</v>
      </c>
      <c r="AC59" s="160"/>
      <c r="AD59" s="112"/>
      <c r="AE59" s="112"/>
      <c r="AF59" s="112"/>
      <c r="AG59" s="112"/>
      <c r="AH59" s="112"/>
      <c r="AI59" s="112"/>
      <c r="AJ59" s="112"/>
      <c r="AK59" s="112"/>
      <c r="AL59" s="112"/>
      <c r="AM59" s="112"/>
      <c r="AN59" s="112"/>
    </row>
    <row r="60" spans="1:40" ht="15.75" customHeight="1" x14ac:dyDescent="0.25">
      <c r="AB60" s="53"/>
      <c r="AC60" s="108"/>
    </row>
    <row r="61" spans="1:40" ht="15.75" customHeight="1" x14ac:dyDescent="0.3">
      <c r="A61" s="93" t="s">
        <v>64</v>
      </c>
      <c r="B61" s="78" t="s">
        <v>205</v>
      </c>
      <c r="C61" s="78" t="s">
        <v>206</v>
      </c>
      <c r="D61" s="78" t="s">
        <v>207</v>
      </c>
      <c r="E61" s="78" t="s">
        <v>208</v>
      </c>
      <c r="F61" s="78" t="s">
        <v>209</v>
      </c>
      <c r="G61" s="78" t="s">
        <v>210</v>
      </c>
      <c r="H61" s="251" t="s">
        <v>7</v>
      </c>
      <c r="I61" s="252"/>
      <c r="J61" s="251" t="s">
        <v>11</v>
      </c>
      <c r="K61" s="252"/>
      <c r="L61" s="251" t="s">
        <v>9</v>
      </c>
      <c r="M61" s="252"/>
      <c r="N61" s="251" t="s">
        <v>214</v>
      </c>
      <c r="O61" s="252"/>
      <c r="P61" s="251" t="s">
        <v>337</v>
      </c>
      <c r="Q61" s="252"/>
      <c r="R61" s="256" t="s">
        <v>357</v>
      </c>
      <c r="S61" s="253" t="s">
        <v>314</v>
      </c>
      <c r="T61" s="253" t="s">
        <v>363</v>
      </c>
      <c r="U61" s="253" t="s">
        <v>364</v>
      </c>
      <c r="V61" s="253" t="s">
        <v>367</v>
      </c>
      <c r="W61" s="253" t="s">
        <v>7</v>
      </c>
      <c r="X61" s="253" t="s">
        <v>9</v>
      </c>
      <c r="Y61" s="253" t="s">
        <v>11</v>
      </c>
      <c r="Z61" s="253" t="s">
        <v>214</v>
      </c>
      <c r="AA61" s="253" t="s">
        <v>19</v>
      </c>
      <c r="AB61" s="253" t="s">
        <v>224</v>
      </c>
      <c r="AC61" s="249"/>
      <c r="AD61" s="112"/>
      <c r="AE61" s="112"/>
      <c r="AF61" s="112"/>
      <c r="AG61" s="112"/>
      <c r="AH61" s="112"/>
      <c r="AI61" s="112"/>
      <c r="AJ61" s="112"/>
      <c r="AK61" s="112"/>
      <c r="AL61" s="112"/>
      <c r="AM61" s="112"/>
      <c r="AN61" s="112"/>
    </row>
    <row r="62" spans="1:40" ht="15.75" customHeight="1" x14ac:dyDescent="0.3">
      <c r="A62" s="113"/>
      <c r="B62" s="114"/>
      <c r="C62" s="114"/>
      <c r="D62" s="114"/>
      <c r="E62" s="114"/>
      <c r="F62" s="114"/>
      <c r="G62" s="114"/>
      <c r="H62" s="80" t="s">
        <v>225</v>
      </c>
      <c r="I62" s="80" t="s">
        <v>226</v>
      </c>
      <c r="J62" s="80" t="s">
        <v>225</v>
      </c>
      <c r="K62" s="80" t="s">
        <v>226</v>
      </c>
      <c r="L62" s="80" t="s">
        <v>225</v>
      </c>
      <c r="M62" s="80" t="s">
        <v>226</v>
      </c>
      <c r="N62" s="80" t="s">
        <v>225</v>
      </c>
      <c r="O62" s="80" t="s">
        <v>226</v>
      </c>
      <c r="P62" s="80" t="s">
        <v>225</v>
      </c>
      <c r="Q62" s="80" t="s">
        <v>226</v>
      </c>
      <c r="R62" s="252"/>
      <c r="S62" s="254"/>
      <c r="T62" s="254"/>
      <c r="U62" s="254"/>
      <c r="V62" s="254"/>
      <c r="W62" s="254"/>
      <c r="X62" s="254"/>
      <c r="Y62" s="254"/>
      <c r="Z62" s="254"/>
      <c r="AA62" s="254"/>
      <c r="AB62" s="254"/>
      <c r="AC62" s="250"/>
      <c r="AD62" s="112"/>
      <c r="AE62" s="112"/>
      <c r="AF62" s="112"/>
      <c r="AG62" s="112"/>
      <c r="AH62" s="112"/>
      <c r="AI62" s="112"/>
      <c r="AJ62" s="112"/>
      <c r="AK62" s="112"/>
      <c r="AL62" s="112"/>
      <c r="AM62" s="112"/>
      <c r="AN62" s="112"/>
    </row>
    <row r="63" spans="1:40" ht="15.75" customHeight="1" x14ac:dyDescent="0.3">
      <c r="A63" s="94">
        <v>48</v>
      </c>
      <c r="B63" s="84" t="s">
        <v>227</v>
      </c>
      <c r="C63" s="83" t="s">
        <v>251</v>
      </c>
      <c r="D63" s="7" t="s">
        <v>252</v>
      </c>
      <c r="E63" s="84" t="s">
        <v>253</v>
      </c>
      <c r="F63" s="84" t="s">
        <v>95</v>
      </c>
      <c r="G63" s="84" t="s">
        <v>372</v>
      </c>
      <c r="H63" s="165"/>
      <c r="I63" s="91"/>
      <c r="J63" s="135"/>
      <c r="K63" s="135"/>
      <c r="L63" s="86"/>
      <c r="M63" s="86"/>
      <c r="N63" s="86"/>
      <c r="O63" s="100"/>
      <c r="P63" s="86"/>
      <c r="Q63" s="116"/>
      <c r="R63" s="87" t="e">
        <f t="shared" ref="R63:R69" si="59">I63/H63</f>
        <v>#DIV/0!</v>
      </c>
      <c r="S63" s="101">
        <f t="shared" ref="S63:S69" si="60">(M63/100)*100</f>
        <v>0</v>
      </c>
      <c r="T63" s="101" t="e">
        <f t="shared" ref="T63:T64" si="61">O63/N63</f>
        <v>#DIV/0!</v>
      </c>
      <c r="U63" s="101" t="e">
        <f t="shared" ref="U63:U69" si="62">K63/J63</f>
        <v>#DIV/0!</v>
      </c>
      <c r="V63" s="101" t="e">
        <f>Q63/P63</f>
        <v>#DIV/0!</v>
      </c>
      <c r="W63" s="89" t="e">
        <f t="shared" ref="W63:W69" si="63">R63*0.3</f>
        <v>#DIV/0!</v>
      </c>
      <c r="X63" s="89">
        <f t="shared" ref="X63:X69" si="64">S63*0.4</f>
        <v>0</v>
      </c>
      <c r="Y63" s="89" t="e">
        <f t="shared" ref="Y63:Y69" si="65">U63*0.05</f>
        <v>#DIV/0!</v>
      </c>
      <c r="Z63" s="89" t="e">
        <f t="shared" ref="Z63:Z69" si="66">T63*0.05</f>
        <v>#DIV/0!</v>
      </c>
      <c r="AA63" s="89" t="e">
        <f t="shared" ref="AA63:AA69" si="67">V63*0.2</f>
        <v>#DIV/0!</v>
      </c>
      <c r="AB63" s="89" t="e">
        <f t="shared" ref="AB63:AB69" si="68">SUM(W63:AA63)</f>
        <v>#DIV/0!</v>
      </c>
      <c r="AC63" s="118"/>
      <c r="AD63" s="112"/>
      <c r="AE63" s="112"/>
      <c r="AF63" s="112"/>
      <c r="AG63" s="112"/>
      <c r="AH63" s="112"/>
      <c r="AI63" s="112"/>
      <c r="AJ63" s="112"/>
      <c r="AK63" s="112"/>
      <c r="AL63" s="112"/>
      <c r="AM63" s="112"/>
      <c r="AN63" s="112"/>
    </row>
    <row r="64" spans="1:40" ht="15.75" customHeight="1" x14ac:dyDescent="0.3">
      <c r="A64" s="81">
        <v>49</v>
      </c>
      <c r="B64" s="82" t="s">
        <v>227</v>
      </c>
      <c r="C64" s="83" t="s">
        <v>254</v>
      </c>
      <c r="D64" s="84" t="s">
        <v>255</v>
      </c>
      <c r="E64" s="84" t="s">
        <v>253</v>
      </c>
      <c r="F64" s="7" t="s">
        <v>351</v>
      </c>
      <c r="G64" s="84" t="s">
        <v>372</v>
      </c>
      <c r="H64" s="91"/>
      <c r="I64" s="21"/>
      <c r="J64" s="135"/>
      <c r="K64" s="135"/>
      <c r="L64" s="86"/>
      <c r="M64" s="86"/>
      <c r="N64" s="86"/>
      <c r="O64" s="100"/>
      <c r="P64" s="86"/>
      <c r="Q64" s="116"/>
      <c r="R64" s="87" t="e">
        <f t="shared" si="59"/>
        <v>#DIV/0!</v>
      </c>
      <c r="S64" s="101">
        <f t="shared" si="60"/>
        <v>0</v>
      </c>
      <c r="T64" s="101" t="e">
        <f t="shared" si="61"/>
        <v>#DIV/0!</v>
      </c>
      <c r="U64" s="101" t="e">
        <f t="shared" si="62"/>
        <v>#DIV/0!</v>
      </c>
      <c r="V64" s="101">
        <v>0.7</v>
      </c>
      <c r="W64" s="89" t="e">
        <f t="shared" si="63"/>
        <v>#DIV/0!</v>
      </c>
      <c r="X64" s="89">
        <f t="shared" si="64"/>
        <v>0</v>
      </c>
      <c r="Y64" s="89" t="e">
        <f t="shared" si="65"/>
        <v>#DIV/0!</v>
      </c>
      <c r="Z64" s="89" t="e">
        <f t="shared" si="66"/>
        <v>#DIV/0!</v>
      </c>
      <c r="AA64" s="89">
        <f t="shared" si="67"/>
        <v>0.13999999999999999</v>
      </c>
      <c r="AB64" s="89" t="e">
        <f t="shared" si="68"/>
        <v>#DIV/0!</v>
      </c>
      <c r="AC64" s="118"/>
      <c r="AD64" s="112"/>
      <c r="AE64" s="112"/>
      <c r="AF64" s="112"/>
      <c r="AG64" s="112"/>
      <c r="AH64" s="112"/>
      <c r="AI64" s="112"/>
      <c r="AJ64" s="112"/>
      <c r="AK64" s="112"/>
      <c r="AL64" s="112"/>
      <c r="AM64" s="112"/>
      <c r="AN64" s="112"/>
    </row>
    <row r="65" spans="1:40" ht="15.75" customHeight="1" x14ac:dyDescent="0.3">
      <c r="A65" s="94">
        <v>50</v>
      </c>
      <c r="B65" s="82" t="s">
        <v>227</v>
      </c>
      <c r="C65" s="83" t="s">
        <v>256</v>
      </c>
      <c r="D65" s="84" t="s">
        <v>257</v>
      </c>
      <c r="E65" s="84" t="s">
        <v>253</v>
      </c>
      <c r="F65" s="84" t="s">
        <v>104</v>
      </c>
      <c r="G65" s="84" t="s">
        <v>372</v>
      </c>
      <c r="H65" s="21"/>
      <c r="I65" s="91"/>
      <c r="J65" s="135"/>
      <c r="K65" s="98"/>
      <c r="L65" s="86"/>
      <c r="M65" s="99"/>
      <c r="N65" s="86"/>
      <c r="O65" s="100"/>
      <c r="P65" s="86"/>
      <c r="Q65" s="116"/>
      <c r="R65" s="87" t="e">
        <f t="shared" si="59"/>
        <v>#DIV/0!</v>
      </c>
      <c r="S65" s="101">
        <f t="shared" si="60"/>
        <v>0</v>
      </c>
      <c r="T65" s="101" t="e">
        <f>O64/N65</f>
        <v>#DIV/0!</v>
      </c>
      <c r="U65" s="101" t="e">
        <f t="shared" si="62"/>
        <v>#DIV/0!</v>
      </c>
      <c r="V65" s="101" t="e">
        <f t="shared" ref="V65:V69" si="69">Q65/P65</f>
        <v>#DIV/0!</v>
      </c>
      <c r="W65" s="89" t="e">
        <f t="shared" si="63"/>
        <v>#DIV/0!</v>
      </c>
      <c r="X65" s="89">
        <f t="shared" si="64"/>
        <v>0</v>
      </c>
      <c r="Y65" s="89" t="e">
        <f t="shared" si="65"/>
        <v>#DIV/0!</v>
      </c>
      <c r="Z65" s="89" t="e">
        <f t="shared" si="66"/>
        <v>#DIV/0!</v>
      </c>
      <c r="AA65" s="89" t="e">
        <f t="shared" si="67"/>
        <v>#DIV/0!</v>
      </c>
      <c r="AB65" s="89" t="e">
        <f t="shared" si="68"/>
        <v>#DIV/0!</v>
      </c>
      <c r="AC65" s="118"/>
      <c r="AD65" s="112"/>
      <c r="AE65" s="112"/>
      <c r="AF65" s="112"/>
      <c r="AG65" s="112"/>
      <c r="AH65" s="112"/>
      <c r="AI65" s="112"/>
      <c r="AJ65" s="112"/>
      <c r="AK65" s="112"/>
      <c r="AL65" s="112"/>
      <c r="AM65" s="112"/>
      <c r="AN65" s="112"/>
    </row>
    <row r="66" spans="1:40" ht="15.75" customHeight="1" x14ac:dyDescent="0.3">
      <c r="A66" s="81">
        <v>51</v>
      </c>
      <c r="B66" s="103" t="s">
        <v>231</v>
      </c>
      <c r="C66" s="120" t="s">
        <v>258</v>
      </c>
      <c r="D66" s="84" t="s">
        <v>259</v>
      </c>
      <c r="E66" s="84" t="s">
        <v>253</v>
      </c>
      <c r="F66" s="84" t="s">
        <v>260</v>
      </c>
      <c r="G66" s="84" t="s">
        <v>372</v>
      </c>
      <c r="H66" s="97"/>
      <c r="I66" s="97"/>
      <c r="J66" s="135"/>
      <c r="K66" s="98"/>
      <c r="L66" s="86"/>
      <c r="M66" s="99"/>
      <c r="N66" s="86"/>
      <c r="O66" s="100"/>
      <c r="P66" s="86"/>
      <c r="Q66" s="116"/>
      <c r="R66" s="87" t="e">
        <f t="shared" si="59"/>
        <v>#DIV/0!</v>
      </c>
      <c r="S66" s="87">
        <f t="shared" si="60"/>
        <v>0</v>
      </c>
      <c r="T66" s="87" t="e">
        <f t="shared" ref="T66:T69" si="70">O66/N66</f>
        <v>#DIV/0!</v>
      </c>
      <c r="U66" s="87" t="e">
        <f t="shared" si="62"/>
        <v>#DIV/0!</v>
      </c>
      <c r="V66" s="87" t="e">
        <f t="shared" si="69"/>
        <v>#DIV/0!</v>
      </c>
      <c r="W66" s="89" t="e">
        <f t="shared" si="63"/>
        <v>#DIV/0!</v>
      </c>
      <c r="X66" s="89">
        <f t="shared" si="64"/>
        <v>0</v>
      </c>
      <c r="Y66" s="89" t="e">
        <f t="shared" si="65"/>
        <v>#DIV/0!</v>
      </c>
      <c r="Z66" s="89" t="e">
        <f t="shared" si="66"/>
        <v>#DIV/0!</v>
      </c>
      <c r="AA66" s="89" t="e">
        <f t="shared" si="67"/>
        <v>#DIV/0!</v>
      </c>
      <c r="AB66" s="89" t="e">
        <f t="shared" si="68"/>
        <v>#DIV/0!</v>
      </c>
      <c r="AC66" s="118"/>
      <c r="AD66" s="112"/>
      <c r="AE66" s="112"/>
      <c r="AF66" s="112"/>
      <c r="AG66" s="138"/>
      <c r="AH66" s="138"/>
      <c r="AI66" s="138"/>
      <c r="AJ66" s="138"/>
      <c r="AK66" s="138"/>
      <c r="AL66" s="138"/>
      <c r="AM66" s="138"/>
      <c r="AN66" s="138"/>
    </row>
    <row r="67" spans="1:40" ht="15.75" customHeight="1" x14ac:dyDescent="0.3">
      <c r="A67" s="94">
        <v>52</v>
      </c>
      <c r="B67" s="103" t="s">
        <v>231</v>
      </c>
      <c r="C67" s="120" t="s">
        <v>92</v>
      </c>
      <c r="D67" s="84" t="s">
        <v>261</v>
      </c>
      <c r="E67" s="84" t="s">
        <v>253</v>
      </c>
      <c r="F67" s="84" t="s">
        <v>260</v>
      </c>
      <c r="G67" s="84" t="s">
        <v>372</v>
      </c>
      <c r="H67" s="21"/>
      <c r="I67" s="21"/>
      <c r="J67" s="135"/>
      <c r="K67" s="139"/>
      <c r="L67" s="86"/>
      <c r="M67" s="99"/>
      <c r="N67" s="86"/>
      <c r="O67" s="100"/>
      <c r="P67" s="86"/>
      <c r="Q67" s="116"/>
      <c r="R67" s="101" t="e">
        <f t="shared" si="59"/>
        <v>#DIV/0!</v>
      </c>
      <c r="S67" s="101">
        <f t="shared" si="60"/>
        <v>0</v>
      </c>
      <c r="T67" s="101" t="e">
        <f t="shared" si="70"/>
        <v>#DIV/0!</v>
      </c>
      <c r="U67" s="101" t="e">
        <f t="shared" si="62"/>
        <v>#DIV/0!</v>
      </c>
      <c r="V67" s="101" t="e">
        <f t="shared" si="69"/>
        <v>#DIV/0!</v>
      </c>
      <c r="W67" s="89" t="e">
        <f t="shared" si="63"/>
        <v>#DIV/0!</v>
      </c>
      <c r="X67" s="89">
        <f t="shared" si="64"/>
        <v>0</v>
      </c>
      <c r="Y67" s="89" t="e">
        <f t="shared" si="65"/>
        <v>#DIV/0!</v>
      </c>
      <c r="Z67" s="89" t="e">
        <f t="shared" si="66"/>
        <v>#DIV/0!</v>
      </c>
      <c r="AA67" s="89" t="e">
        <f t="shared" si="67"/>
        <v>#DIV/0!</v>
      </c>
      <c r="AB67" s="89" t="e">
        <f t="shared" si="68"/>
        <v>#DIV/0!</v>
      </c>
      <c r="AC67" s="118"/>
    </row>
    <row r="68" spans="1:40" ht="15.75" customHeight="1" x14ac:dyDescent="0.3">
      <c r="A68" s="81">
        <v>53</v>
      </c>
      <c r="B68" s="174" t="s">
        <v>244</v>
      </c>
      <c r="C68" s="175" t="s">
        <v>109</v>
      </c>
      <c r="D68" s="7" t="s">
        <v>245</v>
      </c>
      <c r="E68" s="156" t="s">
        <v>253</v>
      </c>
      <c r="F68" s="156" t="s">
        <v>89</v>
      </c>
      <c r="G68" s="84" t="s">
        <v>372</v>
      </c>
      <c r="H68" s="21"/>
      <c r="I68" s="21"/>
      <c r="J68" s="135"/>
      <c r="K68" s="139"/>
      <c r="L68" s="86"/>
      <c r="M68" s="99"/>
      <c r="N68" s="86"/>
      <c r="O68" s="100"/>
      <c r="P68" s="86"/>
      <c r="Q68" s="116"/>
      <c r="R68" s="101" t="e">
        <f t="shared" si="59"/>
        <v>#DIV/0!</v>
      </c>
      <c r="S68" s="101">
        <f t="shared" si="60"/>
        <v>0</v>
      </c>
      <c r="T68" s="101" t="e">
        <f t="shared" si="70"/>
        <v>#DIV/0!</v>
      </c>
      <c r="U68" s="101" t="e">
        <f t="shared" si="62"/>
        <v>#DIV/0!</v>
      </c>
      <c r="V68" s="101" t="e">
        <f t="shared" si="69"/>
        <v>#DIV/0!</v>
      </c>
      <c r="W68" s="89" t="e">
        <f t="shared" si="63"/>
        <v>#DIV/0!</v>
      </c>
      <c r="X68" s="89">
        <f t="shared" si="64"/>
        <v>0</v>
      </c>
      <c r="Y68" s="89" t="e">
        <f t="shared" si="65"/>
        <v>#DIV/0!</v>
      </c>
      <c r="Z68" s="89" t="e">
        <f t="shared" si="66"/>
        <v>#DIV/0!</v>
      </c>
      <c r="AA68" s="89" t="e">
        <f t="shared" si="67"/>
        <v>#DIV/0!</v>
      </c>
      <c r="AB68" s="89" t="e">
        <f t="shared" si="68"/>
        <v>#DIV/0!</v>
      </c>
      <c r="AC68" s="108"/>
    </row>
    <row r="69" spans="1:40" ht="15.75" customHeight="1" x14ac:dyDescent="0.3">
      <c r="A69" s="94">
        <v>54</v>
      </c>
      <c r="B69" s="21" t="s">
        <v>368</v>
      </c>
      <c r="C69" s="175" t="s">
        <v>369</v>
      </c>
      <c r="D69" s="21" t="s">
        <v>370</v>
      </c>
      <c r="E69" s="156" t="s">
        <v>253</v>
      </c>
      <c r="F69" s="156" t="s">
        <v>89</v>
      </c>
      <c r="G69" s="84" t="s">
        <v>372</v>
      </c>
      <c r="H69" s="21"/>
      <c r="I69" s="21"/>
      <c r="J69" s="135"/>
      <c r="K69" s="139"/>
      <c r="L69" s="86"/>
      <c r="M69" s="99"/>
      <c r="N69" s="86"/>
      <c r="O69" s="100"/>
      <c r="P69" s="86"/>
      <c r="Q69" s="116"/>
      <c r="R69" s="101" t="e">
        <f t="shared" si="59"/>
        <v>#DIV/0!</v>
      </c>
      <c r="S69" s="101">
        <f t="shared" si="60"/>
        <v>0</v>
      </c>
      <c r="T69" s="101" t="e">
        <f t="shared" si="70"/>
        <v>#DIV/0!</v>
      </c>
      <c r="U69" s="101" t="e">
        <f t="shared" si="62"/>
        <v>#DIV/0!</v>
      </c>
      <c r="V69" s="101" t="e">
        <f t="shared" si="69"/>
        <v>#DIV/0!</v>
      </c>
      <c r="W69" s="89" t="e">
        <f t="shared" si="63"/>
        <v>#DIV/0!</v>
      </c>
      <c r="X69" s="89">
        <f t="shared" si="64"/>
        <v>0</v>
      </c>
      <c r="Y69" s="89" t="e">
        <f t="shared" si="65"/>
        <v>#DIV/0!</v>
      </c>
      <c r="Z69" s="89" t="e">
        <f t="shared" si="66"/>
        <v>#DIV/0!</v>
      </c>
      <c r="AA69" s="89" t="e">
        <f t="shared" si="67"/>
        <v>#DIV/0!</v>
      </c>
      <c r="AB69" s="89" t="e">
        <f t="shared" si="68"/>
        <v>#DIV/0!</v>
      </c>
      <c r="AC69" s="108" t="s">
        <v>371</v>
      </c>
    </row>
    <row r="70" spans="1:40" ht="15.75" customHeight="1" x14ac:dyDescent="0.25">
      <c r="AC70" s="108"/>
    </row>
    <row r="71" spans="1:40" ht="15.75" customHeight="1" x14ac:dyDescent="0.25">
      <c r="AC71" s="108"/>
    </row>
    <row r="72" spans="1:40" ht="15.75" customHeight="1" x14ac:dyDescent="0.25"/>
    <row r="73" spans="1:40" ht="15.75" customHeight="1" x14ac:dyDescent="0.25"/>
    <row r="74" spans="1:40" ht="15.75" customHeight="1" x14ac:dyDescent="0.25"/>
    <row r="75" spans="1:40" ht="15.75" customHeight="1" x14ac:dyDescent="0.25"/>
    <row r="76" spans="1:40" ht="15.75" customHeight="1" x14ac:dyDescent="0.25"/>
    <row r="77" spans="1:40" ht="15.75" customHeight="1" x14ac:dyDescent="0.25"/>
    <row r="78" spans="1:40" ht="15.75" customHeight="1" x14ac:dyDescent="0.25"/>
    <row r="79" spans="1:40" ht="15.75" customHeight="1" x14ac:dyDescent="0.25"/>
    <row r="80" spans="1:40" ht="15.75" customHeight="1" x14ac:dyDescent="0.25"/>
    <row r="81" spans="10:10" ht="15.75" customHeight="1" x14ac:dyDescent="0.25"/>
    <row r="82" spans="10:10" ht="15.75" customHeight="1" x14ac:dyDescent="0.25"/>
    <row r="83" spans="10:10" ht="15.75" customHeight="1" x14ac:dyDescent="0.25"/>
    <row r="84" spans="10:10" ht="15.75" customHeight="1" x14ac:dyDescent="0.25"/>
    <row r="85" spans="10:10" ht="15.75" customHeight="1" x14ac:dyDescent="0.25"/>
    <row r="86" spans="10:10" ht="15.75" customHeight="1" x14ac:dyDescent="0.25"/>
    <row r="87" spans="10:10" ht="15.75" customHeight="1" x14ac:dyDescent="0.25"/>
    <row r="88" spans="10:10" ht="15.75" customHeight="1" x14ac:dyDescent="0.25"/>
    <row r="89" spans="10:10" ht="15.75" customHeight="1" x14ac:dyDescent="0.3">
      <c r="J89" s="98"/>
    </row>
    <row r="90" spans="10:10" ht="15.75" customHeight="1" x14ac:dyDescent="0.25"/>
    <row r="91" spans="10:10" ht="15.75" customHeight="1" x14ac:dyDescent="0.25"/>
    <row r="92" spans="10:10" ht="15.75" customHeight="1" x14ac:dyDescent="0.25"/>
    <row r="93" spans="10:10" ht="15.75" customHeight="1" x14ac:dyDescent="0.25"/>
    <row r="94" spans="10:10" ht="15.75" customHeight="1" x14ac:dyDescent="0.25"/>
    <row r="95" spans="10:10" ht="15.75" customHeight="1" x14ac:dyDescent="0.25"/>
    <row r="96" spans="10:10"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autoFilter ref="F1:F992" xr:uid="{00000000-0009-0000-0000-000008000000}"/>
  <mergeCells count="80">
    <mergeCell ref="AA41:AA42"/>
    <mergeCell ref="AB41:AB42"/>
    <mergeCell ref="AC41:AC42"/>
    <mergeCell ref="T41:T42"/>
    <mergeCell ref="U41:U42"/>
    <mergeCell ref="V41:V42"/>
    <mergeCell ref="W41:W42"/>
    <mergeCell ref="X41:X42"/>
    <mergeCell ref="Y41:Y42"/>
    <mergeCell ref="Z41:Z42"/>
    <mergeCell ref="R41:R42"/>
    <mergeCell ref="S41:S42"/>
    <mergeCell ref="H61:I61"/>
    <mergeCell ref="J61:K61"/>
    <mergeCell ref="L61:M61"/>
    <mergeCell ref="N61:O61"/>
    <mergeCell ref="P61:Q61"/>
    <mergeCell ref="R61:R62"/>
    <mergeCell ref="S61:S62"/>
    <mergeCell ref="H41:I41"/>
    <mergeCell ref="J41:K41"/>
    <mergeCell ref="L41:M41"/>
    <mergeCell ref="N41:O41"/>
    <mergeCell ref="P41:Q41"/>
    <mergeCell ref="AA61:AA62"/>
    <mergeCell ref="AB61:AB62"/>
    <mergeCell ref="AC61:AC62"/>
    <mergeCell ref="T61:T62"/>
    <mergeCell ref="U61:U62"/>
    <mergeCell ref="V61:V62"/>
    <mergeCell ref="W61:W62"/>
    <mergeCell ref="X61:X62"/>
    <mergeCell ref="Y61:Y62"/>
    <mergeCell ref="Z61:Z62"/>
    <mergeCell ref="AB2:AB3"/>
    <mergeCell ref="AC2:AC3"/>
    <mergeCell ref="AD2:AD3"/>
    <mergeCell ref="AG2:AG3"/>
    <mergeCell ref="U2:U3"/>
    <mergeCell ref="V2:V3"/>
    <mergeCell ref="W2:W3"/>
    <mergeCell ref="X2:X3"/>
    <mergeCell ref="Y2:Y3"/>
    <mergeCell ref="Z2:Z3"/>
    <mergeCell ref="AA2:AA3"/>
    <mergeCell ref="H2:I2"/>
    <mergeCell ref="J2:K2"/>
    <mergeCell ref="L2:M2"/>
    <mergeCell ref="N2:O2"/>
    <mergeCell ref="P2:Q2"/>
    <mergeCell ref="R2:S2"/>
    <mergeCell ref="T2:T3"/>
    <mergeCell ref="S10:S11"/>
    <mergeCell ref="T10:T11"/>
    <mergeCell ref="U10:U11"/>
    <mergeCell ref="V10:V11"/>
    <mergeCell ref="W10:W11"/>
    <mergeCell ref="X10:X11"/>
    <mergeCell ref="Y10:Y11"/>
    <mergeCell ref="H10:I10"/>
    <mergeCell ref="J10:K10"/>
    <mergeCell ref="L10:M10"/>
    <mergeCell ref="N10:O10"/>
    <mergeCell ref="P10:P11"/>
    <mergeCell ref="Q10:Q11"/>
    <mergeCell ref="R10:R11"/>
    <mergeCell ref="X18:X19"/>
    <mergeCell ref="Y18:Y19"/>
    <mergeCell ref="H18:I18"/>
    <mergeCell ref="J18:K18"/>
    <mergeCell ref="L18:M18"/>
    <mergeCell ref="N18:O18"/>
    <mergeCell ref="P18:P19"/>
    <mergeCell ref="Q18:Q19"/>
    <mergeCell ref="R18:R19"/>
    <mergeCell ref="S18:S19"/>
    <mergeCell ref="T18:T19"/>
    <mergeCell ref="U18:U19"/>
    <mergeCell ref="V18:V19"/>
    <mergeCell ref="W18:W1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Dmax Ops Template</vt:lpstr>
      <vt:lpstr>Weightage</vt:lpstr>
      <vt:lpstr>Quality % Calculation</vt:lpstr>
      <vt:lpstr>Targets</vt:lpstr>
      <vt:lpstr>Apr24</vt:lpstr>
      <vt:lpstr>May24</vt:lpstr>
      <vt:lpstr>June24</vt:lpstr>
      <vt:lpstr>July24</vt:lpstr>
      <vt:lpstr>Aug24</vt:lpstr>
      <vt:lpstr>July_Qty % Calculation</vt:lpstr>
      <vt:lpstr>TeamReview</vt:lpstr>
      <vt:lpstr>Sample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vivabrothers9703@outlook.com</cp:lastModifiedBy>
  <dcterms:modified xsi:type="dcterms:W3CDTF">2024-09-02T10:22:26Z</dcterms:modified>
</cp:coreProperties>
</file>