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8_{63748BEA-E918-9241-8C75-42DB357C82EE}" xr6:coauthVersionLast="47" xr6:coauthVersionMax="47" xr10:uidLastSave="{00000000-0000-0000-0000-000000000000}"/>
  <bookViews>
    <workbookView xWindow="2460" yWindow="500" windowWidth="46700" windowHeight="19020" activeTab="1" xr2:uid="{60223CC9-929C-2C40-9DF4-4D5E66E85102}"/>
  </bookViews>
  <sheets>
    <sheet name="Previous" sheetId="1" r:id="rId1"/>
    <sheet name="Current2023" sheetId="3" r:id="rId2"/>
    <sheet name="Calculations" sheetId="6" r:id="rId3"/>
    <sheet name="Alerts" sheetId="4" r:id="rId4"/>
    <sheet name="TestStruct" sheetId="5" r:id="rId5"/>
    <sheet name="Sheet2" sheetId="7" r:id="rId6"/>
    <sheet name="FlowCalc" sheetId="8" r:id="rId7"/>
    <sheet name="Chart1" sheetId="10" r:id="rId8"/>
    <sheet name="PressCalc" sheetId="9" r:id="rId9"/>
  </sheets>
  <definedNames>
    <definedName name="_xlnm._FilterDatabase" localSheetId="6" hidden="1">FlowCalc!$A$79:$AF$567</definedName>
    <definedName name="_xlnm._FilterDatabase" localSheetId="5" hidden="1">Sheet2!$A$1:$B$142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9" l="1"/>
  <c r="O12" i="9"/>
  <c r="X11" i="9"/>
  <c r="V11" i="9"/>
  <c r="V12" i="9"/>
  <c r="X12" i="9" s="1"/>
  <c r="T11" i="9"/>
  <c r="T12" i="9"/>
  <c r="O10" i="9"/>
  <c r="O9" i="9"/>
  <c r="O16" i="9"/>
  <c r="Q33" i="9" s="1"/>
  <c r="O15" i="9"/>
  <c r="Q32" i="9" s="1"/>
  <c r="O14" i="9"/>
  <c r="Q31" i="9" s="1"/>
  <c r="O13" i="9"/>
  <c r="Q30" i="9" s="1"/>
  <c r="X22" i="9"/>
  <c r="V22" i="9"/>
  <c r="W22" i="9"/>
  <c r="U22" i="9"/>
  <c r="T16" i="9"/>
  <c r="V16" i="9" s="1"/>
  <c r="X16" i="9" s="1"/>
  <c r="T15" i="9"/>
  <c r="V15" i="9" s="1"/>
  <c r="X15" i="9" s="1"/>
  <c r="V14" i="9"/>
  <c r="X14" i="9" s="1"/>
  <c r="T14" i="9"/>
  <c r="Z13" i="9"/>
  <c r="V13" i="9"/>
  <c r="X13" i="9" s="1"/>
  <c r="T13" i="9"/>
  <c r="Z10" i="9"/>
  <c r="T10" i="9"/>
  <c r="V10" i="9" s="1"/>
  <c r="X10" i="9" s="1"/>
  <c r="Z9" i="9"/>
  <c r="T9" i="9"/>
  <c r="V9" i="9" s="1"/>
  <c r="X9" i="9" s="1"/>
  <c r="J20" i="9"/>
  <c r="D17" i="9" s="1"/>
  <c r="C15" i="9"/>
  <c r="B17" i="9" s="1"/>
  <c r="B5" i="9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Q28" i="8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L4" i="8"/>
  <c r="Q4" i="8" s="1"/>
  <c r="R4" i="8" s="1"/>
  <c r="S4" i="8" s="1"/>
  <c r="L5" i="8"/>
  <c r="L6" i="8"/>
  <c r="L7" i="8"/>
  <c r="L8" i="8"/>
  <c r="L9" i="8"/>
  <c r="L10" i="8"/>
  <c r="L11" i="8"/>
  <c r="L12" i="8"/>
  <c r="Q12" i="8" s="1"/>
  <c r="R12" i="8" s="1"/>
  <c r="S12" i="8" s="1"/>
  <c r="L13" i="8"/>
  <c r="L14" i="8"/>
  <c r="L15" i="8"/>
  <c r="L16" i="8"/>
  <c r="L17" i="8"/>
  <c r="Q17" i="8" s="1"/>
  <c r="R17" i="8" s="1"/>
  <c r="S17" i="8" s="1"/>
  <c r="L18" i="8"/>
  <c r="L19" i="8"/>
  <c r="Q19" i="8" s="1"/>
  <c r="R19" i="8" s="1"/>
  <c r="S19" i="8" s="1"/>
  <c r="L20" i="8"/>
  <c r="Q20" i="8" s="1"/>
  <c r="R20" i="8" s="1"/>
  <c r="S20" i="8" s="1"/>
  <c r="L21" i="8"/>
  <c r="L22" i="8"/>
  <c r="Q22" i="8" s="1"/>
  <c r="R22" i="8" s="1"/>
  <c r="S22" i="8" s="1"/>
  <c r="L23" i="8"/>
  <c r="L24" i="8"/>
  <c r="Q24" i="8" s="1"/>
  <c r="R24" i="8" s="1"/>
  <c r="S24" i="8" s="1"/>
  <c r="L25" i="8"/>
  <c r="Q25" i="8" s="1"/>
  <c r="R25" i="8" s="1"/>
  <c r="S25" i="8" s="1"/>
  <c r="L2" i="8"/>
  <c r="W79" i="7"/>
  <c r="O30" i="9" l="1"/>
  <c r="O33" i="9"/>
  <c r="O32" i="9"/>
  <c r="O31" i="9"/>
  <c r="B19" i="9"/>
  <c r="T30" i="8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Q8" i="8"/>
  <c r="R8" i="8" s="1"/>
  <c r="S8" i="8" s="1"/>
  <c r="Q11" i="8"/>
  <c r="R11" i="8" s="1"/>
  <c r="S11" i="8" s="1"/>
  <c r="Q13" i="8"/>
  <c r="R13" i="8" s="1"/>
  <c r="S13" i="8" s="1"/>
  <c r="Q16" i="8"/>
  <c r="R16" i="8" s="1"/>
  <c r="S16" i="8" s="1"/>
  <c r="Q5" i="8"/>
  <c r="R5" i="8" s="1"/>
  <c r="S5" i="8" s="1"/>
  <c r="Q2" i="8"/>
  <c r="R2" i="8" s="1"/>
  <c r="S2" i="8" s="1"/>
  <c r="U2" i="8" s="1"/>
  <c r="U3" i="8" s="1"/>
  <c r="U4" i="8" s="1"/>
  <c r="U5" i="8" s="1"/>
  <c r="Q23" i="8"/>
  <c r="R23" i="8" s="1"/>
  <c r="S23" i="8" s="1"/>
  <c r="Q14" i="8"/>
  <c r="R14" i="8" s="1"/>
  <c r="S14" i="8" s="1"/>
  <c r="Q7" i="8"/>
  <c r="R7" i="8" s="1"/>
  <c r="S7" i="8" s="1"/>
  <c r="Q10" i="8"/>
  <c r="R10" i="8" s="1"/>
  <c r="S10" i="8" s="1"/>
  <c r="Q21" i="8"/>
  <c r="R21" i="8" s="1"/>
  <c r="S21" i="8" s="1"/>
  <c r="Q9" i="8"/>
  <c r="R9" i="8" s="1"/>
  <c r="S9" i="8" s="1"/>
  <c r="Q6" i="8"/>
  <c r="R6" i="8" s="1"/>
  <c r="S6" i="8" s="1"/>
  <c r="Q15" i="8"/>
  <c r="R15" i="8" s="1"/>
  <c r="S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<sst xmlns="http://schemas.openxmlformats.org/spreadsheetml/2006/main" count="3476" uniqueCount="781">
  <si>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</si>
  <si>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</si>
  <si>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</si>
  <si>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</si>
  <si>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</si>
  <si>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</si>
  <si>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</si>
  <si>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</si>
  <si>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</si>
  <si>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</si>
  <si>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</si>
  <si>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</si>
  <si>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</si>
  <si>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</si>
  <si>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</si>
  <si>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</si>
  <si>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</si>
  <si>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</si>
  <si>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</si>
  <si>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</si>
  <si>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</si>
  <si>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</si>
  <si>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</si>
  <si>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</si>
  <si>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</si>
  <si>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</si>
  <si>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</si>
  <si>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</si>
  <si>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</si>
  <si>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</si>
  <si>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</si>
  <si>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</si>
  <si>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</si>
  <si>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</si>
  <si>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</si>
  <si>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</si>
  <si>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</si>
  <si>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</si>
  <si>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</si>
  <si>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</si>
  <si>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</si>
  <si>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</si>
  <si>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</si>
  <si>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</si>
  <si>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</si>
  <si>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</si>
  <si>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</si>
  <si>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</si>
  <si>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</si>
  <si>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</si>
  <si>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</si>
  <si>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</si>
  <si>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</si>
  <si>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</si>
  <si>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</si>
  <si>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</si>
  <si>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</si>
  <si>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</si>
  <si>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</si>
  <si>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</si>
  <si>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</si>
  <si>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</si>
  <si>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</si>
  <si>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</si>
  <si>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</si>
  <si>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</si>
  <si>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</si>
  <si>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</si>
  <si>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</si>
  <si>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</si>
  <si>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</si>
  <si>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</si>
  <si>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</si>
  <si>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</si>
  <si>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</si>
  <si>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</si>
  <si>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</si>
  <si>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</si>
  <si>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</si>
  <si>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</si>
  <si>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</si>
  <si>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</si>
  <si>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</si>
  <si>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</si>
  <si>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</si>
  <si>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</si>
  <si>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</si>
  <si>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</si>
  <si>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</si>
  <si>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</si>
  <si>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</si>
  <si>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</si>
  <si>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</si>
  <si>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</si>
  <si>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</si>
  <si>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</si>
  <si>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</si>
  <si>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</si>
  <si>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</si>
  <si>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</si>
  <si>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</si>
  <si>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</si>
  <si>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</si>
  <si>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</si>
  <si>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</si>
  <si>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</si>
  <si>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</si>
  <si>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</si>
  <si>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</si>
  <si>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</si>
  <si>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</si>
  <si>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</si>
  <si>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</si>
  <si>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</si>
  <si>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</si>
  <si>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</si>
  <si>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</si>
  <si>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</si>
  <si>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</si>
  <si>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</si>
  <si>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</si>
  <si>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</si>
  <si>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</si>
  <si>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</si>
  <si>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</si>
  <si>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</si>
  <si>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</si>
  <si>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</si>
  <si>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</si>
  <si>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</si>
  <si>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</si>
  <si>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</si>
  <si>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</si>
  <si>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</si>
  <si>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</si>
  <si>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</si>
  <si>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</si>
  <si>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</si>
  <si>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</si>
  <si>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</si>
  <si>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</si>
  <si>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</si>
  <si>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</si>
  <si>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</si>
  <si>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</si>
  <si>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</si>
  <si>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</si>
  <si>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</si>
  <si>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</si>
  <si>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</si>
  <si>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</si>
  <si>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</si>
  <si>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</si>
  <si>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</si>
  <si>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</si>
  <si>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</si>
  <si>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</si>
  <si>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</si>
  <si>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</si>
  <si>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</si>
  <si>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</si>
  <si>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</si>
  <si>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</si>
  <si>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</si>
  <si>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</si>
  <si>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</si>
  <si>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</si>
  <si>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</si>
  <si>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</si>
  <si>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</si>
  <si>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</si>
  <si>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</si>
  <si>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</si>
  <si>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</si>
  <si>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</si>
  <si>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</si>
  <si>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</si>
  <si>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</si>
  <si>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</si>
  <si>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</si>
  <si>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</si>
  <si>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</si>
  <si>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</si>
  <si>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</si>
  <si>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</si>
  <si>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</si>
  <si>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</si>
  <si>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</si>
  <si>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</si>
  <si>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</si>
  <si>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</si>
  <si>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</si>
  <si>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</si>
  <si>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</si>
  <si>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</si>
  <si>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</si>
  <si>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</si>
  <si>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</si>
  <si>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</si>
  <si>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</si>
  <si>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</si>
  <si>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</si>
  <si>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</si>
  <si>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</si>
  <si>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</si>
  <si>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</si>
  <si>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</si>
  <si>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</si>
  <si>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</si>
  <si>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</si>
  <si>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</si>
  <si>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</si>
  <si>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</si>
  <si>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</si>
  <si>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</si>
  <si>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</si>
  <si>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</si>
  <si>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</si>
  <si>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</si>
  <si>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</si>
  <si>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</si>
  <si>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</si>
  <si>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</si>
  <si>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</si>
  <si>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</si>
  <si>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</si>
  <si>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</si>
  <si>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</si>
  <si>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</si>
  <si>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</si>
  <si>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</si>
  <si>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</si>
  <si>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</si>
  <si>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</si>
  <si>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</si>
  <si>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</si>
  <si>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</si>
  <si>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</si>
  <si>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</si>
  <si>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</si>
  <si>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</si>
  <si>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</si>
  <si>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</si>
  <si>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</si>
  <si>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</si>
  <si>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</si>
  <si>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</si>
  <si>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</si>
  <si>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</si>
  <si>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</si>
  <si>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</si>
  <si>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</si>
  <si>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</si>
  <si>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</si>
  <si>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</si>
  <si>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</si>
  <si>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</si>
  <si>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</si>
  <si>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</si>
  <si>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</si>
  <si>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</si>
  <si>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</si>
  <si>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</si>
  <si>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</si>
  <si>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</si>
  <si>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</si>
  <si>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</si>
  <si>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</si>
  <si>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</si>
  <si>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</si>
  <si>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</si>
  <si>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</si>
  <si>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</si>
  <si>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</si>
  <si>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</si>
  <si>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</si>
  <si>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</si>
  <si>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</si>
  <si>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</si>
  <si>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</si>
  <si>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</si>
  <si>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</si>
  <si>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</si>
  <si>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</si>
  <si>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</si>
  <si>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</si>
  <si>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</si>
  <si>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</si>
  <si>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</si>
  <si>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</si>
  <si>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</si>
  <si>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</si>
  <si>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</si>
  <si>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</si>
  <si>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</si>
  <si>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</si>
  <si>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</si>
  <si>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</si>
  <si>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</si>
  <si>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</si>
  <si>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</si>
  <si>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</si>
  <si>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</si>
  <si>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</si>
  <si>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</si>
  <si>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</si>
  <si>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</si>
  <si>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</si>
  <si>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</si>
  <si>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</si>
  <si>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</si>
  <si>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</si>
  <si>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</si>
  <si>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</si>
  <si>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</si>
  <si>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</si>
  <si>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</si>
  <si>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</si>
  <si>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</si>
  <si>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</si>
  <si>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</si>
  <si>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</si>
  <si>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</si>
  <si>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</si>
  <si>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</si>
  <si>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</si>
  <si>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</si>
  <si>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</si>
  <si>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</si>
  <si>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</si>
  <si>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</si>
  <si>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</si>
  <si>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</si>
  <si>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</si>
  <si>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</si>
  <si>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</si>
  <si>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</si>
  <si>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</si>
  <si>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</si>
  <si>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</si>
  <si>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</si>
  <si>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</si>
  <si>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</si>
  <si>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</si>
  <si>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</si>
  <si>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</si>
  <si>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</si>
  <si>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</si>
  <si>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</si>
  <si>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</si>
  <si>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</si>
  <si>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</si>
  <si>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</si>
  <si>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</si>
  <si>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</si>
  <si>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</si>
  <si>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</si>
  <si>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</si>
  <si>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</si>
  <si>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</si>
  <si>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</si>
  <si>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</si>
  <si>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</si>
  <si>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</si>
  <si>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</si>
  <si>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</si>
  <si>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</si>
  <si>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</si>
  <si>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</si>
  <si>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</si>
  <si>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</si>
  <si>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</si>
  <si>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</si>
  <si>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</si>
  <si>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</si>
  <si>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</si>
  <si>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</si>
  <si>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</si>
  <si>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</si>
  <si>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</si>
  <si>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</si>
  <si>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</si>
  <si>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</si>
  <si>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</si>
  <si>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</si>
  <si>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</si>
  <si>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</si>
  <si>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</si>
  <si>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</si>
  <si>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</si>
  <si>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</si>
  <si>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</si>
  <si>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</si>
  <si>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</si>
  <si>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</si>
  <si>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</si>
  <si>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</si>
  <si>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</si>
  <si>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</si>
  <si>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</si>
  <si>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</si>
  <si>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</si>
  <si>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</si>
  <si>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</si>
  <si>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</si>
  <si>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</si>
  <si>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</si>
  <si>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</si>
  <si>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</si>
  <si>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</si>
  <si>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</si>
  <si>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</si>
  <si>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</si>
  <si>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</si>
  <si>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</si>
  <si>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</si>
  <si>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</si>
  <si>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</si>
  <si>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</si>
  <si>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</si>
  <si>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</si>
  <si>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</si>
  <si>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</si>
  <si>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</si>
  <si>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</si>
  <si>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</si>
  <si>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</si>
  <si>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</si>
  <si>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</si>
  <si>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</si>
  <si>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</si>
  <si>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</si>
  <si>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</si>
  <si>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</si>
  <si>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</si>
  <si>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</si>
  <si>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</si>
  <si>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</si>
  <si>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</si>
  <si>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</si>
  <si>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</si>
  <si>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</si>
  <si>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</si>
  <si>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</si>
  <si>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</si>
  <si>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</si>
  <si>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</si>
  <si>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</si>
  <si>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</si>
  <si>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</si>
  <si>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</si>
  <si>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</si>
  <si>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</si>
  <si>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</si>
  <si>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</si>
  <si>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</si>
  <si>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</si>
  <si>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</si>
  <si>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</si>
  <si>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</si>
  <si>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</si>
  <si>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</si>
  <si>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</si>
  <si>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</si>
  <si>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</si>
  <si>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</si>
  <si>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</si>
  <si>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</si>
  <si>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</si>
  <si>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</si>
  <si>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</si>
  <si>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</si>
  <si>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</si>
  <si>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</si>
  <si>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</si>
  <si>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</si>
  <si>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</si>
  <si>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</si>
  <si>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</si>
  <si>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</si>
  <si>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</si>
  <si>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</si>
  <si>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</si>
  <si>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</si>
  <si>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</si>
  <si>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</si>
  <si>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</si>
  <si>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</si>
  <si>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</si>
  <si>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</si>
  <si>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</si>
  <si>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</si>
  <si>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</si>
  <si>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</si>
  <si>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</si>
  <si>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</si>
  <si>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</si>
  <si>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</si>
  <si>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</si>
  <si>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</si>
  <si>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</si>
  <si>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</si>
  <si>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</si>
  <si>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</si>
  <si>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</si>
  <si>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</si>
  <si>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</si>
  <si>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</si>
  <si>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</si>
  <si>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</si>
  <si>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</si>
  <si>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</si>
  <si>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</si>
  <si>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</si>
  <si>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</si>
  <si>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</si>
  <si>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</si>
  <si>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</si>
  <si>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</si>
  <si>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</si>
  <si>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</si>
  <si>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</si>
  <si>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</si>
  <si>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</si>
  <si>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</si>
  <si>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</si>
  <si>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</si>
  <si>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</si>
  <si>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</si>
  <si>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</si>
  <si>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</si>
  <si>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</si>
  <si>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</si>
  <si>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</si>
  <si>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</si>
  <si>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</si>
  <si>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</si>
  <si>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</si>
  <si>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</si>
  <si>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</si>
  <si>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</si>
  <si>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</si>
  <si>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</si>
  <si>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</si>
  <si>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</si>
  <si>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</si>
  <si>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</si>
  <si>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</si>
  <si>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</si>
  <si>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</si>
  <si>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</si>
  <si>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</si>
  <si>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</si>
  <si>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</si>
  <si>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</si>
  <si>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</si>
  <si>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</si>
  <si>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</si>
  <si>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</si>
  <si>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</si>
  <si>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</si>
  <si>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</si>
  <si>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</si>
  <si>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</si>
  <si>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</si>
  <si>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</si>
  <si>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</si>
  <si>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</si>
  <si>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</si>
  <si>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</si>
  <si>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</si>
  <si>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</si>
  <si>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</si>
  <si>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</si>
  <si>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</si>
  <si>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</si>
  <si>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</si>
  <si>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</si>
  <si>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</si>
  <si>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</si>
  <si>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</si>
  <si>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</si>
  <si>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</si>
  <si>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</si>
  <si>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</si>
  <si>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</si>
  <si>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</si>
  <si>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</si>
  <si>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</si>
  <si>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</si>
  <si>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</si>
  <si>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</si>
  <si>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</si>
  <si>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</si>
  <si>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</si>
  <si>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</si>
  <si>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</si>
  <si>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</si>
  <si>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</si>
  <si>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</si>
  <si>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</si>
  <si>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</si>
  <si>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</si>
  <si>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</si>
  <si>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</si>
  <si>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</si>
  <si>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</si>
  <si>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</si>
  <si>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</si>
  <si>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</si>
  <si>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</si>
  <si>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</si>
  <si>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</si>
  <si>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</si>
  <si>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</si>
  <si>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</si>
  <si>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</si>
  <si>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</si>
  <si>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</si>
  <si>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</si>
  <si>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</si>
  <si>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</si>
  <si>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</si>
  <si>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</si>
  <si>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</si>
  <si>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</si>
  <si>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</si>
  <si>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</si>
  <si>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</si>
  <si>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</si>
  <si>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</si>
  <si>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</si>
  <si>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</si>
  <si>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</si>
  <si>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</si>
  <si>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</si>
  <si>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</si>
  <si>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</si>
  <si>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</si>
  <si>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</si>
  <si>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</si>
  <si>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</si>
  <si>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</si>
  <si>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</si>
  <si>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</si>
  <si>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</si>
  <si>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</si>
  <si>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</si>
  <si>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</si>
  <si>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</si>
  <si>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</si>
  <si>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</si>
  <si>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</si>
  <si>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</si>
  <si>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</si>
  <si>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</si>
  <si>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</si>
  <si>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</si>
  <si>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</si>
  <si>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</si>
  <si>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</si>
  <si>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</si>
  <si>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</si>
  <si>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</si>
  <si>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</si>
  <si>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</si>
  <si>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</si>
  <si>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</si>
  <si>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</si>
  <si>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</si>
  <si>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</si>
  <si>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</si>
  <si>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</si>
  <si>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</si>
  <si>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</si>
  <si>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</si>
  <si>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</si>
  <si>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</si>
  <si>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</si>
  <si>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</si>
  <si>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</si>
  <si>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</si>
  <si>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</si>
  <si>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</si>
  <si>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</si>
  <si>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</si>
  <si>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</si>
  <si>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</si>
  <si>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</si>
  <si>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</si>
  <si>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</si>
  <si>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</si>
  <si>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</si>
  <si>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</si>
  <si>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</si>
  <si>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</si>
  <si>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</si>
  <si>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</si>
  <si>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</si>
  <si>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</si>
  <si>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</si>
  <si>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</si>
  <si>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</si>
  <si>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</si>
  <si>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</si>
  <si>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</si>
  <si>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</si>
  <si>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</si>
  <si>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</si>
  <si>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</si>
  <si>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</si>
  <si>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</si>
  <si>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</si>
  <si>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</si>
  <si>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</si>
  <si>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</si>
  <si>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</si>
  <si>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</si>
  <si>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</si>
  <si>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</si>
  <si>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</si>
  <si>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</si>
  <si>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</si>
  <si>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</si>
  <si>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</si>
  <si>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</si>
  <si>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</si>
  <si>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</si>
  <si>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</si>
  <si>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</si>
  <si>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</si>
  <si>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</si>
  <si>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</si>
  <si>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</si>
  <si>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</si>
  <si>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</si>
  <si>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</si>
  <si>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</si>
  <si>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</si>
  <si>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</si>
  <si>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</si>
  <si>
    <t>10 bits</t>
  </si>
  <si>
    <t>lsb</t>
  </si>
  <si>
    <t>3.3/1023</t>
  </si>
  <si>
    <t xml:space="preserve">equals </t>
  </si>
  <si>
    <t>X</t>
  </si>
  <si>
    <t>Active Controller</t>
  </si>
  <si>
    <t>Active Zone</t>
  </si>
  <si>
    <t>activeController</t>
  </si>
  <si>
    <t>activeZone</t>
  </si>
  <si>
    <t>#define  TANKGAL_CLIENTID</t>
  </si>
  <si>
    <t xml:space="preserve"> "TankGal Client", #define TANKGAL_CLIENT   "TankGal Payload", #define TANKGAL_LEN 25</t>
  </si>
  <si>
    <t>char* TankGalClientData_var_name [] = {</t>
  </si>
  <si>
    <t>Water Surface Dist (in.)</t>
  </si>
  <si>
    <t>Humidity</t>
  </si>
  <si>
    <t>Temperature</t>
  </si>
  <si>
    <t>spare_14</t>
  </si>
  <si>
    <t>spare_15</t>
  </si>
  <si>
    <t>spare_16</t>
  </si>
  <si>
    <t>spare_17</t>
  </si>
  <si>
    <t>water_surface_dist</t>
  </si>
  <si>
    <t>humidity</t>
  </si>
  <si>
    <t>temperature</t>
  </si>
  <si>
    <t>Raw System Temp Celsius</t>
  </si>
  <si>
    <t>system_temp_celsius</t>
  </si>
  <si>
    <t>tankgal_data_payload[TANKGAL_LEN] ;</t>
  </si>
  <si>
    <t>Water Height Press</t>
  </si>
  <si>
    <t>Water Height Ultra</t>
  </si>
  <si>
    <t>Tank Temperature</t>
  </si>
  <si>
    <t>Tank Humidity</t>
  </si>
  <si>
    <t>inches of water</t>
  </si>
  <si>
    <t>feet</t>
  </si>
  <si>
    <t>volume cu/ft</t>
  </si>
  <si>
    <t>gallons</t>
  </si>
  <si>
    <t>CM from Ultrasond</t>
  </si>
  <si>
    <t>Height of Water Ultra</t>
  </si>
  <si>
    <t>raw sensor</t>
  </si>
  <si>
    <t>Sensor</t>
  </si>
  <si>
    <t>Feet</t>
  </si>
  <si>
    <t>SenorVal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</si>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</sst>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1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PressCalc!$U$22:$AB$22</c:f>
              <c:numCache>
                <c:formatCode>General</c:formatCode>
                <c:ptCount val="8"/>
                <c:pt idx="0">
                  <c:v>1.5709677411499998</c:v>
                </c:pt>
                <c:pt idx="1">
                  <c:v>1.6645161281999998</c:v>
                </c:pt>
                <c:pt idx="2">
                  <c:v>1.8193548378</c:v>
                </c:pt>
                <c:pt idx="3">
                  <c:v>1.9516129022499999</c:v>
                </c:pt>
                <c:pt idx="4">
                  <c:v>1.0580645155999999</c:v>
                </c:pt>
                <c:pt idx="5">
                  <c:v>1.1548387090999999</c:v>
                </c:pt>
                <c:pt idx="6">
                  <c:v>1.2516129026</c:v>
                </c:pt>
                <c:pt idx="7">
                  <c:v>1.354838709</c:v>
                </c:pt>
              </c:numCache>
            </c:numRef>
          </c:xVal>
          <c:yVal>
            <c:numRef>
              <c:f>PressCalc!$U$23:$AB$23</c:f>
              <c:numCache>
                <c:formatCode>General</c:formatCode>
                <c:ptCount val="8"/>
                <c:pt idx="0">
                  <c:v>3.5833333333333335</c:v>
                </c:pt>
                <c:pt idx="1">
                  <c:v>4.208333333333333</c:v>
                </c:pt>
                <c:pt idx="2">
                  <c:v>4.885416666666667</c:v>
                </c:pt>
                <c:pt idx="3">
                  <c:v>5.666666666666667</c:v>
                </c:pt>
                <c:pt idx="4">
                  <c:v>1.3333333333333333</c:v>
                </c:pt>
                <c:pt idx="5">
                  <c:v>1.8229166666666667</c:v>
                </c:pt>
                <c:pt idx="6">
                  <c:v>2.2604166666666665</c:v>
                </c:pt>
                <c:pt idx="7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3-DC40-AC77-7D77E8CB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43792"/>
        <c:axId val="754812768"/>
      </c:scatterChart>
      <c:valAx>
        <c:axId val="7540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2768"/>
        <c:crosses val="autoZero"/>
        <c:crossBetween val="midCat"/>
      </c:valAx>
      <c:valAx>
        <c:axId val="754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DCA7A8-BAAC-7645-97C5-749345EB628D}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9906000" y="1778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DBA4F-37AE-FB48-B7D3-01F3DDB71BCE}"/>
            </a:ext>
          </a:extLst>
        </xdr:cNvPr>
        <xdr:cNvSpPr txBox="1"/>
      </xdr:nvSpPr>
      <xdr:spPr>
        <a:xfrm>
          <a:off x="3200400" y="69156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322228E-C146-E144-97DE-E8B2754847AA}"/>
            </a:ext>
          </a:extLst>
        </xdr:cNvPr>
        <xdr:cNvCxnSpPr/>
      </xdr:nvCxnSpPr>
      <xdr:spPr>
        <a:xfrm>
          <a:off x="9080500" y="881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9FBA3-87D4-DA5E-D4EB-25938CDBBC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4:R191"/>
  <sheetViews>
    <sheetView tabSelected="1" topLeftCell="B1" zoomScaleNormal="100" workbookViewId="0">
      <selection activeCell="E104" sqref="E104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752</v>
      </c>
      <c r="D4" s="23" t="s">
        <v>377</v>
      </c>
    </row>
    <row r="5" spans="2:5" x14ac:dyDescent="0.2">
      <c r="D5" s="28" t="s">
        <v>750</v>
      </c>
      <c r="E5" s="28" t="s">
        <v>751</v>
      </c>
    </row>
    <row r="6" spans="2:5" x14ac:dyDescent="0.2">
      <c r="B6" t="s">
        <v>760</v>
      </c>
      <c r="C6" t="s">
        <v>206</v>
      </c>
      <c r="D6" s="3" t="s">
        <v>189</v>
      </c>
      <c r="E6" s="6" t="s">
        <v>753</v>
      </c>
    </row>
    <row r="7" spans="2:5" x14ac:dyDescent="0.2">
      <c r="B7" t="s">
        <v>761</v>
      </c>
      <c r="C7" t="s">
        <v>206</v>
      </c>
      <c r="D7" s="3" t="s">
        <v>47</v>
      </c>
      <c r="E7" s="6" t="s">
        <v>754</v>
      </c>
    </row>
    <row r="8" spans="2:5" x14ac:dyDescent="0.2">
      <c r="B8" t="s">
        <v>762</v>
      </c>
      <c r="C8" t="s">
        <v>206</v>
      </c>
      <c r="D8" s="3" t="s">
        <v>48</v>
      </c>
      <c r="E8" s="6" t="s">
        <v>755</v>
      </c>
    </row>
    <row r="9" spans="2:5" x14ac:dyDescent="0.2">
      <c r="B9" t="s">
        <v>371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372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392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393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394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407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408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764</v>
      </c>
      <c r="C16" t="s">
        <v>206</v>
      </c>
      <c r="D16" s="3" t="s">
        <v>56</v>
      </c>
      <c r="E16" s="6" t="s">
        <v>763</v>
      </c>
    </row>
    <row r="17" spans="2:18" x14ac:dyDescent="0.2">
      <c r="B17" t="s">
        <v>410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365</v>
      </c>
      <c r="C18" t="s">
        <v>206</v>
      </c>
      <c r="D18" s="3" t="s">
        <v>58</v>
      </c>
      <c r="E18" s="6" t="s">
        <v>509</v>
      </c>
    </row>
    <row r="19" spans="2:18" x14ac:dyDescent="0.2">
      <c r="B19" t="s">
        <v>411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412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413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414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756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757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758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759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765</v>
      </c>
      <c r="P29">
        <v>0</v>
      </c>
      <c r="Q29" t="s">
        <v>422</v>
      </c>
      <c r="R29" t="s">
        <v>464</v>
      </c>
    </row>
    <row r="30" spans="2:18" ht="17" thickBot="1" x14ac:dyDescent="0.25">
      <c r="D30" s="4" t="s">
        <v>2</v>
      </c>
      <c r="E30" s="7"/>
      <c r="P30">
        <v>1</v>
      </c>
      <c r="Q30" t="s">
        <v>423</v>
      </c>
      <c r="R30" t="s">
        <v>465</v>
      </c>
    </row>
    <row r="31" spans="2:18" x14ac:dyDescent="0.2">
      <c r="P31">
        <v>2</v>
      </c>
      <c r="Q31" t="s">
        <v>459</v>
      </c>
      <c r="R31" t="s">
        <v>466</v>
      </c>
    </row>
    <row r="32" spans="2:18" x14ac:dyDescent="0.2">
      <c r="P32">
        <v>3</v>
      </c>
      <c r="Q32" t="s">
        <v>461</v>
      </c>
      <c r="R32" t="s">
        <v>467</v>
      </c>
    </row>
    <row r="33" spans="1:18" x14ac:dyDescent="0.2">
      <c r="P33">
        <v>4</v>
      </c>
      <c r="Q33" t="s">
        <v>460</v>
      </c>
      <c r="R33" t="s">
        <v>468</v>
      </c>
    </row>
    <row r="34" spans="1:18" x14ac:dyDescent="0.2">
      <c r="P34">
        <v>5</v>
      </c>
      <c r="Q34" t="s">
        <v>519</v>
      </c>
      <c r="R34" t="s">
        <v>469</v>
      </c>
    </row>
    <row r="35" spans="1:18" x14ac:dyDescent="0.2">
      <c r="P35">
        <v>6</v>
      </c>
      <c r="Q35" t="s">
        <v>463</v>
      </c>
      <c r="R35" t="s">
        <v>470</v>
      </c>
    </row>
    <row r="36" spans="1:18" x14ac:dyDescent="0.2">
      <c r="P36">
        <v>7</v>
      </c>
      <c r="Q36" t="s">
        <v>462</v>
      </c>
      <c r="R36" t="s">
        <v>471</v>
      </c>
    </row>
    <row r="37" spans="1:18" ht="19" x14ac:dyDescent="0.25">
      <c r="B37" t="s">
        <v>502</v>
      </c>
      <c r="D37" s="23" t="s">
        <v>377</v>
      </c>
      <c r="J37" s="22" t="s">
        <v>373</v>
      </c>
      <c r="N37" t="s">
        <v>497</v>
      </c>
    </row>
    <row r="38" spans="1:18" x14ac:dyDescent="0.2">
      <c r="A38" t="s">
        <v>494</v>
      </c>
      <c r="D38" s="28" t="s">
        <v>422</v>
      </c>
      <c r="E38" s="28" t="s">
        <v>510</v>
      </c>
      <c r="J38" s="28" t="s">
        <v>461</v>
      </c>
      <c r="K38" s="28" t="s">
        <v>467</v>
      </c>
      <c r="M38" t="s">
        <v>472</v>
      </c>
    </row>
    <row r="39" spans="1:18" ht="35" customHeight="1" x14ac:dyDescent="0.2">
      <c r="A39" t="s">
        <v>208</v>
      </c>
      <c r="B39" t="s">
        <v>401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445</v>
      </c>
      <c r="M39" t="s">
        <v>87</v>
      </c>
      <c r="N39" t="s">
        <v>448</v>
      </c>
      <c r="O39" t="s">
        <v>206</v>
      </c>
    </row>
    <row r="40" spans="1:18" x14ac:dyDescent="0.2">
      <c r="A40" t="s">
        <v>208</v>
      </c>
      <c r="B40" t="s">
        <v>402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361</v>
      </c>
      <c r="O40" t="s">
        <v>206</v>
      </c>
    </row>
    <row r="41" spans="1:18" x14ac:dyDescent="0.2">
      <c r="A41" t="s">
        <v>208</v>
      </c>
      <c r="B41" t="s">
        <v>403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362</v>
      </c>
      <c r="O41" t="s">
        <v>206</v>
      </c>
    </row>
    <row r="42" spans="1:18" x14ac:dyDescent="0.2">
      <c r="A42" t="s">
        <v>208</v>
      </c>
      <c r="B42" t="s">
        <v>479</v>
      </c>
      <c r="C42" t="s">
        <v>206</v>
      </c>
      <c r="D42" s="3" t="s">
        <v>49</v>
      </c>
      <c r="E42" s="42" t="s">
        <v>197</v>
      </c>
      <c r="J42" s="3" t="s">
        <v>68</v>
      </c>
      <c r="K42" s="6" t="s">
        <v>22</v>
      </c>
      <c r="M42" t="s">
        <v>87</v>
      </c>
      <c r="N42" t="s">
        <v>363</v>
      </c>
      <c r="O42" t="s">
        <v>206</v>
      </c>
    </row>
    <row r="43" spans="1:18" x14ac:dyDescent="0.2">
      <c r="A43" t="s">
        <v>208</v>
      </c>
      <c r="B43" t="s">
        <v>480</v>
      </c>
      <c r="C43" t="s">
        <v>206</v>
      </c>
      <c r="D43" s="3" t="s">
        <v>50</v>
      </c>
      <c r="E43" s="42" t="s">
        <v>441</v>
      </c>
      <c r="J43" s="3" t="s">
        <v>69</v>
      </c>
      <c r="K43" s="6" t="s">
        <v>447</v>
      </c>
      <c r="M43" t="s">
        <v>87</v>
      </c>
      <c r="N43" t="s">
        <v>449</v>
      </c>
      <c r="O43" t="s">
        <v>206</v>
      </c>
    </row>
    <row r="44" spans="1:18" x14ac:dyDescent="0.2">
      <c r="A44" t="s">
        <v>208</v>
      </c>
      <c r="B44" t="s">
        <v>481</v>
      </c>
      <c r="C44" t="s">
        <v>206</v>
      </c>
      <c r="D44" s="3" t="s">
        <v>51</v>
      </c>
      <c r="E44" s="42" t="s">
        <v>442</v>
      </c>
      <c r="J44" s="3" t="s">
        <v>70</v>
      </c>
      <c r="K44" s="6" t="s">
        <v>766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482</v>
      </c>
      <c r="C45" t="s">
        <v>206</v>
      </c>
      <c r="D45" s="3" t="s">
        <v>52</v>
      </c>
      <c r="E45" s="42" t="s">
        <v>443</v>
      </c>
      <c r="J45" s="3" t="s">
        <v>71</v>
      </c>
      <c r="K45" s="6" t="s">
        <v>767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483</v>
      </c>
      <c r="C46" t="s">
        <v>206</v>
      </c>
      <c r="D46" s="3" t="s">
        <v>53</v>
      </c>
      <c r="E46" s="42" t="s">
        <v>444</v>
      </c>
      <c r="J46" s="3" t="s">
        <v>72</v>
      </c>
      <c r="K46" s="6" t="s">
        <v>768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371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769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372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392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365</v>
      </c>
      <c r="O49" t="s">
        <v>206</v>
      </c>
    </row>
    <row r="50" spans="1:15" x14ac:dyDescent="0.2">
      <c r="A50" t="s">
        <v>208</v>
      </c>
      <c r="B50" t="s">
        <v>393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446</v>
      </c>
      <c r="M50" t="s">
        <v>87</v>
      </c>
      <c r="N50" t="s">
        <v>450</v>
      </c>
      <c r="O50" t="s">
        <v>206</v>
      </c>
    </row>
    <row r="51" spans="1:15" x14ac:dyDescent="0.2">
      <c r="A51" t="s">
        <v>208</v>
      </c>
      <c r="B51" t="s">
        <v>365</v>
      </c>
      <c r="C51" t="s">
        <v>206</v>
      </c>
      <c r="D51" s="3" t="s">
        <v>58</v>
      </c>
      <c r="E51" s="6" t="s">
        <v>509</v>
      </c>
      <c r="J51" s="3" t="s">
        <v>77</v>
      </c>
      <c r="K51" s="6" t="s">
        <v>31</v>
      </c>
      <c r="M51" t="s">
        <v>87</v>
      </c>
      <c r="N51" t="s">
        <v>366</v>
      </c>
      <c r="O51" t="s">
        <v>206</v>
      </c>
    </row>
    <row r="52" spans="1:15" x14ac:dyDescent="0.2">
      <c r="A52" t="s">
        <v>208</v>
      </c>
      <c r="B52" t="s">
        <v>394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367</v>
      </c>
      <c r="O52" t="s">
        <v>206</v>
      </c>
    </row>
    <row r="53" spans="1:15" x14ac:dyDescent="0.2">
      <c r="A53" t="s">
        <v>208</v>
      </c>
      <c r="B53" t="s">
        <v>407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368</v>
      </c>
      <c r="O53" t="s">
        <v>206</v>
      </c>
    </row>
    <row r="54" spans="1:15" x14ac:dyDescent="0.2">
      <c r="A54" t="s">
        <v>208</v>
      </c>
      <c r="B54" t="s">
        <v>408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369</v>
      </c>
      <c r="O54" t="s">
        <v>206</v>
      </c>
    </row>
    <row r="55" spans="1:15" x14ac:dyDescent="0.2">
      <c r="A55" t="s">
        <v>208</v>
      </c>
      <c r="B55" t="s">
        <v>409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484</v>
      </c>
      <c r="C56" t="s">
        <v>206</v>
      </c>
      <c r="D56" s="3" t="s">
        <v>63</v>
      </c>
      <c r="E56" s="6" t="s">
        <v>430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485</v>
      </c>
      <c r="C57" t="s">
        <v>206</v>
      </c>
      <c r="D57" s="3" t="s">
        <v>64</v>
      </c>
      <c r="E57" s="6" t="s">
        <v>431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410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411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400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400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486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503</v>
      </c>
      <c r="D67" s="23" t="s">
        <v>378</v>
      </c>
      <c r="J67" s="23" t="s">
        <v>374</v>
      </c>
      <c r="N67" t="s">
        <v>498</v>
      </c>
    </row>
    <row r="68" spans="1:15" x14ac:dyDescent="0.2">
      <c r="A68" t="s">
        <v>380</v>
      </c>
      <c r="D68" s="28" t="s">
        <v>423</v>
      </c>
      <c r="E68" s="28" t="s">
        <v>511</v>
      </c>
      <c r="J68" s="28" t="s">
        <v>460</v>
      </c>
      <c r="K68" s="28" t="s">
        <v>468</v>
      </c>
      <c r="M68" t="s">
        <v>490</v>
      </c>
    </row>
    <row r="69" spans="1:15" ht="29" customHeight="1" x14ac:dyDescent="0.2">
      <c r="A69" t="s">
        <v>208</v>
      </c>
      <c r="B69" t="s">
        <v>514</v>
      </c>
      <c r="C69" t="s">
        <v>206</v>
      </c>
      <c r="D69" s="3" t="s">
        <v>189</v>
      </c>
      <c r="E69" s="6" t="s">
        <v>434</v>
      </c>
      <c r="J69" s="3" t="s">
        <v>86</v>
      </c>
      <c r="K69" s="6" t="s">
        <v>451</v>
      </c>
      <c r="M69" t="s">
        <v>87</v>
      </c>
      <c r="N69" t="s">
        <v>473</v>
      </c>
      <c r="O69" t="s">
        <v>206</v>
      </c>
    </row>
    <row r="70" spans="1:15" x14ac:dyDescent="0.2">
      <c r="A70" t="s">
        <v>208</v>
      </c>
      <c r="B70" t="s">
        <v>515</v>
      </c>
      <c r="C70" t="s">
        <v>206</v>
      </c>
      <c r="D70" s="3" t="s">
        <v>47</v>
      </c>
      <c r="E70" s="6" t="s">
        <v>435</v>
      </c>
      <c r="J70" s="3" t="s">
        <v>88</v>
      </c>
      <c r="K70" s="6" t="s">
        <v>452</v>
      </c>
      <c r="M70" t="s">
        <v>87</v>
      </c>
      <c r="N70" t="s">
        <v>474</v>
      </c>
      <c r="O70" t="s">
        <v>206</v>
      </c>
    </row>
    <row r="71" spans="1:15" x14ac:dyDescent="0.2">
      <c r="A71" t="s">
        <v>208</v>
      </c>
      <c r="B71" t="s">
        <v>516</v>
      </c>
      <c r="C71" t="s">
        <v>206</v>
      </c>
      <c r="D71" s="3" t="s">
        <v>48</v>
      </c>
      <c r="E71" s="6" t="s">
        <v>436</v>
      </c>
      <c r="J71" s="3" t="s">
        <v>67</v>
      </c>
      <c r="K71" s="6" t="s">
        <v>453</v>
      </c>
      <c r="M71" t="s">
        <v>87</v>
      </c>
      <c r="N71" t="s">
        <v>475</v>
      </c>
      <c r="O71" t="s">
        <v>206</v>
      </c>
    </row>
    <row r="72" spans="1:15" x14ac:dyDescent="0.2">
      <c r="A72" t="s">
        <v>208</v>
      </c>
      <c r="B72" t="s">
        <v>517</v>
      </c>
      <c r="C72" t="s">
        <v>206</v>
      </c>
      <c r="D72" s="3" t="s">
        <v>49</v>
      </c>
      <c r="E72" s="6" t="s">
        <v>437</v>
      </c>
      <c r="J72" s="3" t="s">
        <v>68</v>
      </c>
      <c r="K72" s="6" t="s">
        <v>454</v>
      </c>
      <c r="M72" t="s">
        <v>87</v>
      </c>
      <c r="N72" t="s">
        <v>476</v>
      </c>
      <c r="O72" t="s">
        <v>206</v>
      </c>
    </row>
    <row r="73" spans="1:15" x14ac:dyDescent="0.2">
      <c r="A73" t="s">
        <v>208</v>
      </c>
      <c r="B73" t="s">
        <v>370</v>
      </c>
      <c r="C73" t="s">
        <v>206</v>
      </c>
      <c r="D73" s="3" t="s">
        <v>50</v>
      </c>
      <c r="E73" s="6" t="s">
        <v>438</v>
      </c>
      <c r="J73" s="3" t="s">
        <v>69</v>
      </c>
      <c r="K73" s="6" t="s">
        <v>455</v>
      </c>
      <c r="M73" t="s">
        <v>87</v>
      </c>
      <c r="N73" t="s">
        <v>370</v>
      </c>
      <c r="O73" t="s">
        <v>206</v>
      </c>
    </row>
    <row r="74" spans="1:15" x14ac:dyDescent="0.2">
      <c r="A74" t="s">
        <v>208</v>
      </c>
      <c r="B74" t="s">
        <v>513</v>
      </c>
      <c r="C74" t="s">
        <v>206</v>
      </c>
      <c r="D74" s="3" t="s">
        <v>51</v>
      </c>
      <c r="E74" s="6" t="s">
        <v>439</v>
      </c>
      <c r="J74" s="3" t="s">
        <v>70</v>
      </c>
      <c r="K74" s="6" t="s">
        <v>456</v>
      </c>
      <c r="M74" t="s">
        <v>87</v>
      </c>
      <c r="N74" t="s">
        <v>477</v>
      </c>
      <c r="O74" t="s">
        <v>206</v>
      </c>
    </row>
    <row r="75" spans="1:15" x14ac:dyDescent="0.2">
      <c r="A75" t="s">
        <v>208</v>
      </c>
      <c r="B75" t="s">
        <v>478</v>
      </c>
      <c r="C75" t="s">
        <v>206</v>
      </c>
      <c r="D75" s="3" t="s">
        <v>52</v>
      </c>
      <c r="E75" s="6" t="s">
        <v>440</v>
      </c>
      <c r="J75" s="3" t="s">
        <v>71</v>
      </c>
      <c r="K75" s="6" t="s">
        <v>457</v>
      </c>
      <c r="M75" t="s">
        <v>87</v>
      </c>
      <c r="N75" t="s">
        <v>478</v>
      </c>
      <c r="O75" t="s">
        <v>206</v>
      </c>
    </row>
    <row r="76" spans="1:15" x14ac:dyDescent="0.2">
      <c r="A76" t="s">
        <v>208</v>
      </c>
      <c r="B76" t="s">
        <v>371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372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392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389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458</v>
      </c>
      <c r="M79" t="s">
        <v>87</v>
      </c>
      <c r="N79" t="s">
        <v>432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365</v>
      </c>
      <c r="C81" t="s">
        <v>206</v>
      </c>
      <c r="D81" s="3" t="s">
        <v>58</v>
      </c>
      <c r="E81" s="6" t="s">
        <v>520</v>
      </c>
      <c r="J81" s="3" t="s">
        <v>77</v>
      </c>
      <c r="K81" s="6" t="s">
        <v>29</v>
      </c>
      <c r="M81" t="s">
        <v>87</v>
      </c>
      <c r="N81" t="s">
        <v>365</v>
      </c>
      <c r="O81" t="s">
        <v>206</v>
      </c>
    </row>
    <row r="82" spans="1:15" x14ac:dyDescent="0.2">
      <c r="A82" t="s">
        <v>208</v>
      </c>
      <c r="B82" t="s">
        <v>393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394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407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408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409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410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411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399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400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487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B99" s="29" t="s">
        <v>504</v>
      </c>
      <c r="D99" s="23" t="s">
        <v>379</v>
      </c>
      <c r="J99" s="23" t="s">
        <v>375</v>
      </c>
      <c r="N99" s="29" t="s">
        <v>499</v>
      </c>
    </row>
    <row r="100" spans="1:15" x14ac:dyDescent="0.2">
      <c r="A100" t="s">
        <v>419</v>
      </c>
      <c r="D100" s="28" t="s">
        <v>459</v>
      </c>
      <c r="E100" s="28" t="s">
        <v>512</v>
      </c>
      <c r="J100" s="28" t="s">
        <v>518</v>
      </c>
      <c r="K100" s="28" t="s">
        <v>469</v>
      </c>
      <c r="M100" t="s">
        <v>491</v>
      </c>
    </row>
    <row r="101" spans="1:15" x14ac:dyDescent="0.2">
      <c r="A101" t="s">
        <v>208</v>
      </c>
      <c r="B101" t="s">
        <v>401</v>
      </c>
      <c r="C101" t="s">
        <v>206</v>
      </c>
      <c r="D101" s="3" t="s">
        <v>189</v>
      </c>
      <c r="E101" s="6" t="s">
        <v>109</v>
      </c>
      <c r="J101" s="3" t="s">
        <v>86</v>
      </c>
      <c r="K101" s="6" t="s">
        <v>113</v>
      </c>
      <c r="M101" t="s">
        <v>87</v>
      </c>
      <c r="N101" t="s">
        <v>505</v>
      </c>
      <c r="O101" t="s">
        <v>206</v>
      </c>
    </row>
    <row r="102" spans="1:15" x14ac:dyDescent="0.2">
      <c r="A102" t="s">
        <v>208</v>
      </c>
      <c r="B102" t="s">
        <v>402</v>
      </c>
      <c r="C102" t="s">
        <v>206</v>
      </c>
      <c r="D102" s="3" t="s">
        <v>47</v>
      </c>
      <c r="E102" s="6" t="s">
        <v>108</v>
      </c>
      <c r="J102" s="3" t="s">
        <v>88</v>
      </c>
      <c r="K102" s="6" t="s">
        <v>114</v>
      </c>
      <c r="M102" t="s">
        <v>87</v>
      </c>
      <c r="N102" t="s">
        <v>506</v>
      </c>
      <c r="O102" t="s">
        <v>206</v>
      </c>
    </row>
    <row r="103" spans="1:15" x14ac:dyDescent="0.2">
      <c r="A103" t="s">
        <v>208</v>
      </c>
      <c r="B103" t="s">
        <v>403</v>
      </c>
      <c r="C103" t="s">
        <v>206</v>
      </c>
      <c r="D103" s="3" t="s">
        <v>48</v>
      </c>
      <c r="E103" s="6" t="s">
        <v>110</v>
      </c>
      <c r="J103" s="3" t="s">
        <v>67</v>
      </c>
      <c r="K103" s="6" t="s">
        <v>115</v>
      </c>
      <c r="M103" t="s">
        <v>87</v>
      </c>
      <c r="N103" t="s">
        <v>507</v>
      </c>
      <c r="O103" t="s">
        <v>206</v>
      </c>
    </row>
    <row r="104" spans="1:15" x14ac:dyDescent="0.2">
      <c r="A104" t="s">
        <v>208</v>
      </c>
      <c r="B104" t="s">
        <v>404</v>
      </c>
      <c r="C104" t="s">
        <v>206</v>
      </c>
      <c r="D104" s="3" t="s">
        <v>49</v>
      </c>
      <c r="E104" s="42" t="s">
        <v>111</v>
      </c>
      <c r="J104" s="3" t="s">
        <v>68</v>
      </c>
      <c r="K104" s="6" t="s">
        <v>116</v>
      </c>
      <c r="M104" t="s">
        <v>87</v>
      </c>
      <c r="N104" t="s">
        <v>508</v>
      </c>
      <c r="O104" t="s">
        <v>206</v>
      </c>
    </row>
    <row r="105" spans="1:15" x14ac:dyDescent="0.2">
      <c r="A105" t="s">
        <v>208</v>
      </c>
      <c r="B105" t="s">
        <v>371</v>
      </c>
      <c r="C105" t="s">
        <v>206</v>
      </c>
      <c r="D105" s="3" t="s">
        <v>50</v>
      </c>
      <c r="E105" s="6" t="s">
        <v>8</v>
      </c>
      <c r="J105" s="3" t="s">
        <v>69</v>
      </c>
      <c r="K105" s="6" t="s">
        <v>746</v>
      </c>
      <c r="M105" t="s">
        <v>87</v>
      </c>
      <c r="N105" t="s">
        <v>748</v>
      </c>
      <c r="O105" t="s">
        <v>206</v>
      </c>
    </row>
    <row r="106" spans="1:15" x14ac:dyDescent="0.2">
      <c r="A106" t="s">
        <v>208</v>
      </c>
      <c r="B106" t="s">
        <v>372</v>
      </c>
      <c r="C106" t="s">
        <v>206</v>
      </c>
      <c r="D106" s="3" t="s">
        <v>51</v>
      </c>
      <c r="E106" s="6" t="s">
        <v>8</v>
      </c>
      <c r="J106" s="3" t="s">
        <v>70</v>
      </c>
      <c r="K106" s="6" t="s">
        <v>747</v>
      </c>
      <c r="M106" t="s">
        <v>87</v>
      </c>
      <c r="N106" t="s">
        <v>749</v>
      </c>
      <c r="O106" t="s">
        <v>206</v>
      </c>
    </row>
    <row r="107" spans="1:15" x14ac:dyDescent="0.2">
      <c r="A107" t="s">
        <v>208</v>
      </c>
      <c r="B107" t="s">
        <v>392</v>
      </c>
      <c r="C107" t="s">
        <v>206</v>
      </c>
      <c r="D107" s="3" t="s">
        <v>52</v>
      </c>
      <c r="E107" s="6" t="s">
        <v>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393</v>
      </c>
      <c r="C108" t="s">
        <v>206</v>
      </c>
      <c r="D108" s="3" t="s">
        <v>53</v>
      </c>
      <c r="E108" s="6" t="s">
        <v>8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394</v>
      </c>
      <c r="C109" t="s">
        <v>206</v>
      </c>
      <c r="D109" s="3" t="s">
        <v>54</v>
      </c>
      <c r="E109" s="6" t="s">
        <v>8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407</v>
      </c>
      <c r="C110" t="s">
        <v>206</v>
      </c>
      <c r="D110" s="3" t="s">
        <v>55</v>
      </c>
      <c r="E110" s="6" t="s">
        <v>8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408</v>
      </c>
      <c r="C111" t="s">
        <v>206</v>
      </c>
      <c r="D111" s="3" t="s">
        <v>56</v>
      </c>
      <c r="E111" s="6" t="s">
        <v>8</v>
      </c>
      <c r="J111" s="3" t="s">
        <v>75</v>
      </c>
      <c r="K111" s="6" t="s">
        <v>29</v>
      </c>
      <c r="M111" t="s">
        <v>87</v>
      </c>
      <c r="N111" t="s">
        <v>509</v>
      </c>
      <c r="O111" t="s">
        <v>206</v>
      </c>
    </row>
    <row r="112" spans="1:15" x14ac:dyDescent="0.2">
      <c r="A112" t="s">
        <v>208</v>
      </c>
      <c r="B112" t="s">
        <v>409</v>
      </c>
      <c r="C112" t="s">
        <v>206</v>
      </c>
      <c r="D112" s="3" t="s">
        <v>57</v>
      </c>
      <c r="E112" s="6" t="s">
        <v>8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365</v>
      </c>
      <c r="C113" t="s">
        <v>206</v>
      </c>
      <c r="D113" s="3" t="s">
        <v>58</v>
      </c>
      <c r="E113" s="6" t="s">
        <v>520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410</v>
      </c>
      <c r="C114" t="s">
        <v>206</v>
      </c>
      <c r="D114" s="3" t="s">
        <v>59</v>
      </c>
      <c r="E114" s="6" t="s">
        <v>8</v>
      </c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411</v>
      </c>
      <c r="C115" t="s">
        <v>206</v>
      </c>
      <c r="D115" s="3" t="s">
        <v>60</v>
      </c>
      <c r="E115" s="6" t="s">
        <v>8</v>
      </c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A116" t="s">
        <v>208</v>
      </c>
      <c r="B116" t="s">
        <v>412</v>
      </c>
      <c r="C116" t="s">
        <v>206</v>
      </c>
      <c r="D116" s="3" t="s">
        <v>61</v>
      </c>
      <c r="E116" s="6" t="s">
        <v>8</v>
      </c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A117" t="s">
        <v>208</v>
      </c>
      <c r="B117" t="s">
        <v>413</v>
      </c>
      <c r="C117" t="s">
        <v>206</v>
      </c>
      <c r="D117" s="3" t="s">
        <v>62</v>
      </c>
      <c r="E117" s="6" t="s">
        <v>8</v>
      </c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A118" t="s">
        <v>208</v>
      </c>
      <c r="B118" t="s">
        <v>405</v>
      </c>
      <c r="C118" t="s">
        <v>206</v>
      </c>
      <c r="D118" s="3" t="s">
        <v>63</v>
      </c>
      <c r="E118" s="6" t="s">
        <v>420</v>
      </c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A119" t="s">
        <v>208</v>
      </c>
      <c r="B119" t="s">
        <v>406</v>
      </c>
      <c r="C119" t="s">
        <v>206</v>
      </c>
      <c r="D119" s="3" t="s">
        <v>64</v>
      </c>
      <c r="E119" s="6" t="s">
        <v>421</v>
      </c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A120" t="s">
        <v>208</v>
      </c>
      <c r="B120" t="s">
        <v>414</v>
      </c>
      <c r="C120" t="s">
        <v>206</v>
      </c>
      <c r="D120" s="3" t="s">
        <v>65</v>
      </c>
      <c r="E120" s="6" t="s">
        <v>8</v>
      </c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A121" t="s">
        <v>208</v>
      </c>
      <c r="B121" t="s">
        <v>364</v>
      </c>
      <c r="C121" t="s">
        <v>206</v>
      </c>
      <c r="D121" s="3" t="s">
        <v>66</v>
      </c>
      <c r="E121" s="6" t="s">
        <v>18</v>
      </c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A122" t="s">
        <v>400</v>
      </c>
      <c r="C122" t="s">
        <v>206</v>
      </c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489</v>
      </c>
      <c r="J124" s="8" t="s">
        <v>87</v>
      </c>
      <c r="K124" s="3" t="s">
        <v>488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2" t="s">
        <v>376</v>
      </c>
      <c r="N132" t="s">
        <v>500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8" t="s">
        <v>463</v>
      </c>
      <c r="K133" s="28" t="s">
        <v>470</v>
      </c>
      <c r="M133" t="s">
        <v>492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341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342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343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344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345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346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347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348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349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350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351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352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353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354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355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356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357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358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359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360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495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2" t="s">
        <v>433</v>
      </c>
      <c r="N164" t="s">
        <v>501</v>
      </c>
    </row>
    <row r="165" spans="10:15" x14ac:dyDescent="0.2">
      <c r="J165" s="28" t="s">
        <v>462</v>
      </c>
      <c r="K165" s="28" t="s">
        <v>471</v>
      </c>
      <c r="M165" t="s">
        <v>493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496</v>
      </c>
    </row>
    <row r="191" spans="10:15" ht="17" thickBot="1" x14ac:dyDescent="0.25">
      <c r="J191" s="4" t="s">
        <v>1</v>
      </c>
      <c r="K191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0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1">
        <f>K3</f>
        <v>2258.7160070376003</v>
      </c>
    </row>
    <row r="4" spans="2:12" x14ac:dyDescent="0.2">
      <c r="B4">
        <v>117</v>
      </c>
      <c r="C4">
        <f>HEX2DEC(B4)</f>
        <v>279</v>
      </c>
      <c r="D4" s="30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1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M15" sqref="M15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41" t="s">
        <v>424</v>
      </c>
      <c r="E12" s="41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41" t="s">
        <v>424</v>
      </c>
      <c r="E13" s="41"/>
    </row>
    <row r="14" spans="2:10" x14ac:dyDescent="0.2">
      <c r="B14" t="s">
        <v>329</v>
      </c>
      <c r="C14" t="s">
        <v>330</v>
      </c>
      <c r="D14" s="41" t="s">
        <v>424</v>
      </c>
      <c r="E14" s="41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41" t="s">
        <v>424</v>
      </c>
      <c r="E15" s="41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41" t="s">
        <v>426</v>
      </c>
      <c r="E16" s="41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40" t="s">
        <v>337</v>
      </c>
      <c r="C20" s="40"/>
      <c r="D20" s="40"/>
      <c r="E20" s="40"/>
      <c r="F20" s="40"/>
      <c r="G20" s="16"/>
      <c r="H20" s="40" t="s">
        <v>338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16"/>
      <c r="AD20" s="40" t="s">
        <v>339</v>
      </c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5" workbookViewId="0">
      <selection activeCell="W107" sqref="W107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535</v>
      </c>
      <c r="B1">
        <v>0.93951600000000002</v>
      </c>
    </row>
    <row r="2" spans="1:5" x14ac:dyDescent="0.2">
      <c r="A2" t="s">
        <v>533</v>
      </c>
    </row>
    <row r="3" spans="1:5" x14ac:dyDescent="0.2">
      <c r="A3" t="s">
        <v>534</v>
      </c>
    </row>
    <row r="4" spans="1:5" x14ac:dyDescent="0.2">
      <c r="A4" t="s">
        <v>535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533</v>
      </c>
      <c r="E5">
        <v>0.94032300000000002</v>
      </c>
    </row>
    <row r="6" spans="1:5" x14ac:dyDescent="0.2">
      <c r="A6" t="s">
        <v>534</v>
      </c>
      <c r="E6">
        <v>0.94064499999999995</v>
      </c>
    </row>
    <row r="7" spans="1:5" x14ac:dyDescent="0.2">
      <c r="A7" t="s">
        <v>535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533</v>
      </c>
      <c r="E8">
        <v>0.941774</v>
      </c>
    </row>
    <row r="9" spans="1:5" x14ac:dyDescent="0.2">
      <c r="A9" t="s">
        <v>534</v>
      </c>
      <c r="E9">
        <v>0.94225800000000004</v>
      </c>
    </row>
    <row r="10" spans="1:5" x14ac:dyDescent="0.2">
      <c r="A10" t="s">
        <v>535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533</v>
      </c>
      <c r="E11">
        <v>0.94274199999999997</v>
      </c>
    </row>
    <row r="12" spans="1:5" x14ac:dyDescent="0.2">
      <c r="A12" t="s">
        <v>534</v>
      </c>
      <c r="E12">
        <v>0.94241900000000001</v>
      </c>
    </row>
    <row r="13" spans="1:5" x14ac:dyDescent="0.2">
      <c r="A13" t="s">
        <v>535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533</v>
      </c>
      <c r="E14">
        <v>0.94080600000000003</v>
      </c>
    </row>
    <row r="15" spans="1:5" x14ac:dyDescent="0.2">
      <c r="A15" t="s">
        <v>534</v>
      </c>
      <c r="E15">
        <v>0.94064499999999995</v>
      </c>
    </row>
    <row r="16" spans="1:5" x14ac:dyDescent="0.2">
      <c r="A16" t="s">
        <v>535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533</v>
      </c>
      <c r="E17">
        <v>0.93983899999999998</v>
      </c>
    </row>
    <row r="18" spans="1:5" x14ac:dyDescent="0.2">
      <c r="A18" t="s">
        <v>534</v>
      </c>
      <c r="E18">
        <v>0.94</v>
      </c>
    </row>
    <row r="19" spans="1:5" x14ac:dyDescent="0.2">
      <c r="A19" t="s">
        <v>535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533</v>
      </c>
      <c r="E20">
        <v>0.94112899999999999</v>
      </c>
    </row>
    <row r="21" spans="1:5" x14ac:dyDescent="0.2">
      <c r="A21" t="s">
        <v>534</v>
      </c>
      <c r="E21">
        <v>0.94161300000000003</v>
      </c>
    </row>
    <row r="22" spans="1:5" x14ac:dyDescent="0.2">
      <c r="A22" t="s">
        <v>535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533</v>
      </c>
      <c r="E23">
        <v>0.94306400000000001</v>
      </c>
    </row>
    <row r="24" spans="1:5" x14ac:dyDescent="0.2">
      <c r="A24" t="s">
        <v>534</v>
      </c>
      <c r="E24">
        <v>0.94322600000000001</v>
      </c>
    </row>
    <row r="25" spans="1:5" x14ac:dyDescent="0.2">
      <c r="A25" t="s">
        <v>535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533</v>
      </c>
      <c r="E26">
        <v>0.94338699999999998</v>
      </c>
    </row>
    <row r="27" spans="1:5" x14ac:dyDescent="0.2">
      <c r="A27" t="s">
        <v>534</v>
      </c>
      <c r="E27">
        <v>0.94338699999999998</v>
      </c>
    </row>
    <row r="28" spans="1:5" x14ac:dyDescent="0.2">
      <c r="A28" t="s">
        <v>535</v>
      </c>
      <c r="B28">
        <v>0.94161300000000003</v>
      </c>
      <c r="C28">
        <f>B25-B28</f>
        <v>8.059999999999734E-4</v>
      </c>
    </row>
    <row r="29" spans="1:5" x14ac:dyDescent="0.2">
      <c r="A29" t="s">
        <v>533</v>
      </c>
    </row>
    <row r="30" spans="1:5" x14ac:dyDescent="0.2">
      <c r="A30" t="s">
        <v>534</v>
      </c>
    </row>
    <row r="31" spans="1:5" x14ac:dyDescent="0.2">
      <c r="A31" t="s">
        <v>535</v>
      </c>
      <c r="B31">
        <v>0.94080600000000003</v>
      </c>
      <c r="C31">
        <f>B28-B31</f>
        <v>8.0700000000000216E-4</v>
      </c>
    </row>
    <row r="32" spans="1:5" x14ac:dyDescent="0.2">
      <c r="A32" t="s">
        <v>533</v>
      </c>
    </row>
    <row r="33" spans="1:3" x14ac:dyDescent="0.2">
      <c r="A33" t="s">
        <v>534</v>
      </c>
    </row>
    <row r="34" spans="1:3" x14ac:dyDescent="0.2">
      <c r="A34" t="s">
        <v>535</v>
      </c>
      <c r="B34">
        <v>0.94064499999999995</v>
      </c>
      <c r="C34">
        <f>B31-B34</f>
        <v>1.6100000000007775E-4</v>
      </c>
    </row>
    <row r="35" spans="1:3" x14ac:dyDescent="0.2">
      <c r="A35" t="s">
        <v>533</v>
      </c>
    </row>
    <row r="36" spans="1:3" x14ac:dyDescent="0.2">
      <c r="A36" t="s">
        <v>534</v>
      </c>
    </row>
    <row r="37" spans="1:3" x14ac:dyDescent="0.2">
      <c r="A37" t="s">
        <v>535</v>
      </c>
      <c r="B37">
        <v>0.94016100000000002</v>
      </c>
      <c r="C37">
        <f>B34-B37</f>
        <v>4.8399999999992893E-4</v>
      </c>
    </row>
    <row r="38" spans="1:3" x14ac:dyDescent="0.2">
      <c r="A38" t="s">
        <v>533</v>
      </c>
    </row>
    <row r="39" spans="1:3" x14ac:dyDescent="0.2">
      <c r="A39" t="s">
        <v>534</v>
      </c>
    </row>
    <row r="40" spans="1:3" x14ac:dyDescent="0.2">
      <c r="A40" t="s">
        <v>535</v>
      </c>
      <c r="B40">
        <v>0.93983899999999998</v>
      </c>
      <c r="C40">
        <f>B37-B40</f>
        <v>3.2200000000004447E-4</v>
      </c>
    </row>
    <row r="41" spans="1:3" x14ac:dyDescent="0.2">
      <c r="A41" t="s">
        <v>533</v>
      </c>
    </row>
    <row r="42" spans="1:3" x14ac:dyDescent="0.2">
      <c r="A42" t="s">
        <v>534</v>
      </c>
    </row>
    <row r="43" spans="1:3" x14ac:dyDescent="0.2">
      <c r="A43" t="s">
        <v>535</v>
      </c>
      <c r="B43">
        <v>0.94</v>
      </c>
      <c r="C43">
        <f>B40-B43</f>
        <v>-1.6099999999996673E-4</v>
      </c>
    </row>
    <row r="44" spans="1:3" x14ac:dyDescent="0.2">
      <c r="A44" t="s">
        <v>533</v>
      </c>
    </row>
    <row r="45" spans="1:3" x14ac:dyDescent="0.2">
      <c r="A45" t="s">
        <v>534</v>
      </c>
    </row>
    <row r="46" spans="1:3" x14ac:dyDescent="0.2">
      <c r="A46" t="s">
        <v>535</v>
      </c>
      <c r="B46">
        <v>0.94064499999999995</v>
      </c>
      <c r="C46">
        <f>B43-B46</f>
        <v>-6.4500000000000668E-4</v>
      </c>
    </row>
    <row r="47" spans="1:3" x14ac:dyDescent="0.2">
      <c r="A47" t="s">
        <v>533</v>
      </c>
    </row>
    <row r="48" spans="1:3" x14ac:dyDescent="0.2">
      <c r="A48" t="s">
        <v>534</v>
      </c>
    </row>
    <row r="49" spans="1:29" x14ac:dyDescent="0.2">
      <c r="A49" t="s">
        <v>535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533</v>
      </c>
    </row>
    <row r="51" spans="1:29" x14ac:dyDescent="0.2">
      <c r="A51" t="s">
        <v>534</v>
      </c>
    </row>
    <row r="52" spans="1:29" x14ac:dyDescent="0.2">
      <c r="A52" t="s">
        <v>535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533</v>
      </c>
    </row>
    <row r="54" spans="1:29" x14ac:dyDescent="0.2">
      <c r="A54" t="s">
        <v>534</v>
      </c>
    </row>
    <row r="55" spans="1:29" x14ac:dyDescent="0.2">
      <c r="A55" t="s">
        <v>535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533</v>
      </c>
    </row>
    <row r="57" spans="1:29" x14ac:dyDescent="0.2">
      <c r="A57" t="s">
        <v>534</v>
      </c>
    </row>
    <row r="58" spans="1:29" x14ac:dyDescent="0.2">
      <c r="A58" t="s">
        <v>535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533</v>
      </c>
    </row>
    <row r="60" spans="1:29" x14ac:dyDescent="0.2">
      <c r="A60" t="s">
        <v>534</v>
      </c>
    </row>
    <row r="61" spans="1:29" x14ac:dyDescent="0.2">
      <c r="A61" t="s">
        <v>535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533</v>
      </c>
    </row>
    <row r="63" spans="1:29" x14ac:dyDescent="0.2">
      <c r="A63" t="s">
        <v>534</v>
      </c>
    </row>
    <row r="64" spans="1:29" x14ac:dyDescent="0.2">
      <c r="A64" t="s">
        <v>535</v>
      </c>
      <c r="B64">
        <v>0.94306400000000001</v>
      </c>
      <c r="C64">
        <f>B61-B64</f>
        <v>1.6199999999999548E-4</v>
      </c>
    </row>
    <row r="65" spans="1:26" x14ac:dyDescent="0.2">
      <c r="A65" t="s">
        <v>533</v>
      </c>
    </row>
    <row r="66" spans="1:26" x14ac:dyDescent="0.2">
      <c r="A66" t="s">
        <v>534</v>
      </c>
    </row>
    <row r="67" spans="1:26" x14ac:dyDescent="0.2">
      <c r="A67" t="s">
        <v>535</v>
      </c>
      <c r="B67">
        <v>0.94338699999999998</v>
      </c>
      <c r="C67">
        <f>B64-B67</f>
        <v>-3.2299999999996221E-4</v>
      </c>
    </row>
    <row r="68" spans="1:26" x14ac:dyDescent="0.2">
      <c r="A68" t="s">
        <v>533</v>
      </c>
    </row>
    <row r="69" spans="1:26" x14ac:dyDescent="0.2">
      <c r="A69" t="s">
        <v>534</v>
      </c>
    </row>
    <row r="70" spans="1:26" x14ac:dyDescent="0.2">
      <c r="A70" t="s">
        <v>535</v>
      </c>
      <c r="B70">
        <v>0.94338699999999998</v>
      </c>
      <c r="C70">
        <f>B67-B70</f>
        <v>0</v>
      </c>
    </row>
    <row r="71" spans="1:26" x14ac:dyDescent="0.2">
      <c r="A71" t="s">
        <v>533</v>
      </c>
    </row>
    <row r="72" spans="1:26" x14ac:dyDescent="0.2">
      <c r="A72" t="s">
        <v>534</v>
      </c>
    </row>
    <row r="73" spans="1:26" x14ac:dyDescent="0.2">
      <c r="A73" t="s">
        <v>535</v>
      </c>
      <c r="B73">
        <v>0.94290300000000005</v>
      </c>
      <c r="C73">
        <f>B70-B73</f>
        <v>4.8399999999992893E-4</v>
      </c>
    </row>
    <row r="74" spans="1:26" x14ac:dyDescent="0.2">
      <c r="A74" t="s">
        <v>533</v>
      </c>
    </row>
    <row r="75" spans="1:26" x14ac:dyDescent="0.2">
      <c r="A75" t="s">
        <v>534</v>
      </c>
    </row>
    <row r="76" spans="1:26" x14ac:dyDescent="0.2">
      <c r="A76" t="s">
        <v>535</v>
      </c>
      <c r="B76">
        <v>0.94209699999999996</v>
      </c>
      <c r="C76">
        <f>B73-B76</f>
        <v>8.0600000000008443E-4</v>
      </c>
    </row>
    <row r="77" spans="1:26" x14ac:dyDescent="0.2">
      <c r="A77" t="s">
        <v>533</v>
      </c>
    </row>
    <row r="78" spans="1:26" x14ac:dyDescent="0.2">
      <c r="A78" t="s">
        <v>534</v>
      </c>
      <c r="W78">
        <v>2.0739999999999998</v>
      </c>
      <c r="X78">
        <v>1.95</v>
      </c>
    </row>
    <row r="79" spans="1:26" x14ac:dyDescent="0.2">
      <c r="A79" t="s">
        <v>535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533</v>
      </c>
    </row>
    <row r="81" spans="1:26" x14ac:dyDescent="0.2">
      <c r="A81" t="s">
        <v>534</v>
      </c>
    </row>
    <row r="82" spans="1:26" x14ac:dyDescent="0.2">
      <c r="A82" t="s">
        <v>535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533</v>
      </c>
    </row>
    <row r="84" spans="1:26" x14ac:dyDescent="0.2">
      <c r="A84" t="s">
        <v>534</v>
      </c>
    </row>
    <row r="85" spans="1:26" x14ac:dyDescent="0.2">
      <c r="A85" t="s">
        <v>535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533</v>
      </c>
    </row>
    <row r="87" spans="1:26" x14ac:dyDescent="0.2">
      <c r="A87" t="s">
        <v>534</v>
      </c>
    </row>
    <row r="88" spans="1:26" x14ac:dyDescent="0.2">
      <c r="A88" t="s">
        <v>535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533</v>
      </c>
    </row>
    <row r="90" spans="1:26" x14ac:dyDescent="0.2">
      <c r="A90" t="s">
        <v>534</v>
      </c>
    </row>
    <row r="91" spans="1:26" x14ac:dyDescent="0.2">
      <c r="A91" t="s">
        <v>535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533</v>
      </c>
    </row>
    <row r="93" spans="1:26" x14ac:dyDescent="0.2">
      <c r="A93" t="s">
        <v>535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534</v>
      </c>
    </row>
    <row r="95" spans="1:26" x14ac:dyDescent="0.2">
      <c r="A95" t="s">
        <v>533</v>
      </c>
    </row>
    <row r="96" spans="1:26" x14ac:dyDescent="0.2">
      <c r="A96" t="s">
        <v>535</v>
      </c>
      <c r="B96">
        <v>0.93983899999999998</v>
      </c>
      <c r="C96">
        <f>B93-B96</f>
        <v>0</v>
      </c>
    </row>
    <row r="97" spans="1:23" x14ac:dyDescent="0.2">
      <c r="A97" t="s">
        <v>534</v>
      </c>
    </row>
    <row r="98" spans="1:23" x14ac:dyDescent="0.2">
      <c r="A98" t="s">
        <v>533</v>
      </c>
    </row>
    <row r="99" spans="1:23" x14ac:dyDescent="0.2">
      <c r="A99" t="s">
        <v>535</v>
      </c>
      <c r="B99">
        <v>0.94</v>
      </c>
    </row>
    <row r="100" spans="1:23" x14ac:dyDescent="0.2">
      <c r="A100" t="s">
        <v>534</v>
      </c>
    </row>
    <row r="101" spans="1:23" x14ac:dyDescent="0.2">
      <c r="A101" t="s">
        <v>533</v>
      </c>
    </row>
    <row r="102" spans="1:23" x14ac:dyDescent="0.2">
      <c r="A102" t="s">
        <v>535</v>
      </c>
      <c r="B102">
        <v>0.94032199999999999</v>
      </c>
      <c r="V102" t="s">
        <v>537</v>
      </c>
      <c r="W102">
        <v>0.34</v>
      </c>
    </row>
    <row r="103" spans="1:23" x14ac:dyDescent="0.2">
      <c r="A103" t="s">
        <v>534</v>
      </c>
    </row>
    <row r="104" spans="1:23" x14ac:dyDescent="0.2">
      <c r="A104" t="s">
        <v>533</v>
      </c>
    </row>
    <row r="105" spans="1:23" x14ac:dyDescent="0.2">
      <c r="A105" t="s">
        <v>535</v>
      </c>
      <c r="B105">
        <v>0.94048399999999999</v>
      </c>
      <c r="V105" t="s">
        <v>538</v>
      </c>
      <c r="W105">
        <v>9.6199999999999994E-2</v>
      </c>
    </row>
    <row r="106" spans="1:23" x14ac:dyDescent="0.2">
      <c r="A106" t="s">
        <v>534</v>
      </c>
    </row>
    <row r="107" spans="1:23" x14ac:dyDescent="0.2">
      <c r="A107" t="s">
        <v>533</v>
      </c>
    </row>
    <row r="108" spans="1:23" x14ac:dyDescent="0.2">
      <c r="A108" t="s">
        <v>535</v>
      </c>
      <c r="B108">
        <v>0.94064499999999995</v>
      </c>
    </row>
    <row r="109" spans="1:23" x14ac:dyDescent="0.2">
      <c r="A109" t="s">
        <v>534</v>
      </c>
    </row>
    <row r="110" spans="1:23" x14ac:dyDescent="0.2">
      <c r="A110" t="s">
        <v>533</v>
      </c>
    </row>
    <row r="111" spans="1:23" x14ac:dyDescent="0.2">
      <c r="A111" t="s">
        <v>535</v>
      </c>
      <c r="B111">
        <v>0.94064499999999995</v>
      </c>
      <c r="V111" s="32" t="s">
        <v>536</v>
      </c>
    </row>
    <row r="112" spans="1:23" x14ac:dyDescent="0.2">
      <c r="A112" t="s">
        <v>533</v>
      </c>
    </row>
    <row r="113" spans="1:22" x14ac:dyDescent="0.2">
      <c r="A113" t="s">
        <v>535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533</v>
      </c>
      <c r="V114">
        <f t="shared" ref="V114:V121" si="0">((E5-$W$102)/$W$105)+0.1</f>
        <v>6.3403638253638244</v>
      </c>
    </row>
    <row r="115" spans="1:22" x14ac:dyDescent="0.2">
      <c r="A115" t="s">
        <v>534</v>
      </c>
      <c r="V115">
        <f t="shared" si="0"/>
        <v>6.3437110187110175</v>
      </c>
    </row>
    <row r="116" spans="1:22" x14ac:dyDescent="0.2">
      <c r="A116" t="s">
        <v>534</v>
      </c>
      <c r="V116">
        <f t="shared" si="0"/>
        <v>6.3504158004157993</v>
      </c>
    </row>
    <row r="117" spans="1:22" x14ac:dyDescent="0.2">
      <c r="A117" t="s">
        <v>535</v>
      </c>
      <c r="B117">
        <v>0.93967699999999998</v>
      </c>
      <c r="V117">
        <f t="shared" si="0"/>
        <v>6.3554469854469859</v>
      </c>
    </row>
    <row r="118" spans="1:22" x14ac:dyDescent="0.2">
      <c r="A118" t="s">
        <v>534</v>
      </c>
      <c r="V118">
        <f t="shared" si="0"/>
        <v>6.3604781704781699</v>
      </c>
    </row>
    <row r="119" spans="1:22" x14ac:dyDescent="0.2">
      <c r="A119" t="s">
        <v>533</v>
      </c>
      <c r="V119">
        <f t="shared" si="0"/>
        <v>6.3638357588357595</v>
      </c>
    </row>
    <row r="120" spans="1:22" x14ac:dyDescent="0.2">
      <c r="A120" t="s">
        <v>535</v>
      </c>
      <c r="B120">
        <v>0.93935500000000005</v>
      </c>
      <c r="V120">
        <f t="shared" si="0"/>
        <v>6.3655093555093547</v>
      </c>
    </row>
    <row r="121" spans="1:22" x14ac:dyDescent="0.2">
      <c r="A121" t="s">
        <v>534</v>
      </c>
      <c r="V121">
        <f t="shared" si="0"/>
        <v>6.3621517671517678</v>
      </c>
    </row>
    <row r="122" spans="1:22" x14ac:dyDescent="0.2">
      <c r="A122" t="s">
        <v>533</v>
      </c>
    </row>
    <row r="123" spans="1:22" x14ac:dyDescent="0.2">
      <c r="A123" t="s">
        <v>535</v>
      </c>
      <c r="B123">
        <v>0.93903199999999998</v>
      </c>
    </row>
    <row r="124" spans="1:22" x14ac:dyDescent="0.2">
      <c r="A124" t="s">
        <v>534</v>
      </c>
    </row>
    <row r="125" spans="1:22" x14ac:dyDescent="0.2">
      <c r="A125" t="s">
        <v>533</v>
      </c>
    </row>
    <row r="126" spans="1:22" x14ac:dyDescent="0.2">
      <c r="A126" t="s">
        <v>535</v>
      </c>
      <c r="B126">
        <v>0.93838699999999997</v>
      </c>
    </row>
    <row r="127" spans="1:22" x14ac:dyDescent="0.2">
      <c r="A127" t="s">
        <v>534</v>
      </c>
    </row>
    <row r="128" spans="1:22" x14ac:dyDescent="0.2">
      <c r="A128" t="s">
        <v>533</v>
      </c>
    </row>
    <row r="129" spans="1:2" x14ac:dyDescent="0.2">
      <c r="A129" t="s">
        <v>535</v>
      </c>
      <c r="B129">
        <v>0.93774199999999996</v>
      </c>
    </row>
    <row r="130" spans="1:2" x14ac:dyDescent="0.2">
      <c r="A130" t="s">
        <v>534</v>
      </c>
    </row>
    <row r="131" spans="1:2" x14ac:dyDescent="0.2">
      <c r="A131" t="s">
        <v>533</v>
      </c>
    </row>
    <row r="132" spans="1:2" x14ac:dyDescent="0.2">
      <c r="A132" t="s">
        <v>535</v>
      </c>
      <c r="B132">
        <v>0.937581</v>
      </c>
    </row>
    <row r="133" spans="1:2" x14ac:dyDescent="0.2">
      <c r="A133" t="s">
        <v>533</v>
      </c>
    </row>
    <row r="134" spans="1:2" x14ac:dyDescent="0.2">
      <c r="A134" t="s">
        <v>534</v>
      </c>
    </row>
    <row r="135" spans="1:2" x14ac:dyDescent="0.2">
      <c r="A135" t="s">
        <v>535</v>
      </c>
      <c r="B135">
        <v>0.937581</v>
      </c>
    </row>
    <row r="136" spans="1:2" x14ac:dyDescent="0.2">
      <c r="A136" t="s">
        <v>533</v>
      </c>
    </row>
    <row r="137" spans="1:2" x14ac:dyDescent="0.2">
      <c r="A137" t="s">
        <v>534</v>
      </c>
    </row>
    <row r="138" spans="1:2" x14ac:dyDescent="0.2">
      <c r="A138" t="s">
        <v>535</v>
      </c>
      <c r="B138">
        <v>0.937419</v>
      </c>
    </row>
    <row r="139" spans="1:2" x14ac:dyDescent="0.2">
      <c r="A139" t="s">
        <v>533</v>
      </c>
    </row>
    <row r="140" spans="1:2" x14ac:dyDescent="0.2">
      <c r="A140" t="s">
        <v>534</v>
      </c>
    </row>
    <row r="141" spans="1:2" x14ac:dyDescent="0.2">
      <c r="A141" t="s">
        <v>535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workbookViewId="0">
      <selection activeCell="T2" sqref="T2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640</v>
      </c>
      <c r="L1" s="36" t="s">
        <v>640</v>
      </c>
      <c r="N1" s="36" t="s">
        <v>641</v>
      </c>
    </row>
    <row r="2" spans="1:23" x14ac:dyDescent="0.2">
      <c r="A2" s="33" t="s">
        <v>547</v>
      </c>
      <c r="K2">
        <v>13</v>
      </c>
      <c r="L2" s="36">
        <f>HEX2DEC(K2)</f>
        <v>19</v>
      </c>
      <c r="M2" t="s">
        <v>563</v>
      </c>
      <c r="N2" s="36">
        <f>HEX2DEC(M2)</f>
        <v>3017</v>
      </c>
      <c r="O2" t="s">
        <v>564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3" t="s">
        <v>548</v>
      </c>
      <c r="K3" t="s">
        <v>572</v>
      </c>
      <c r="L3" s="36">
        <f t="shared" ref="L3:L62" si="0">HEX2DEC(K3)</f>
        <v>28</v>
      </c>
      <c r="M3" t="s">
        <v>573</v>
      </c>
      <c r="N3" s="36">
        <f t="shared" ref="N3:N62" si="1">HEX2DEC(M3)</f>
        <v>3015</v>
      </c>
      <c r="O3" t="s">
        <v>574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3" t="s">
        <v>549</v>
      </c>
      <c r="K4" t="s">
        <v>577</v>
      </c>
      <c r="L4" s="36">
        <f t="shared" si="0"/>
        <v>122</v>
      </c>
      <c r="M4" t="s">
        <v>573</v>
      </c>
      <c r="N4" s="36">
        <f t="shared" si="1"/>
        <v>3015</v>
      </c>
      <c r="O4" t="s">
        <v>578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3" t="s">
        <v>550</v>
      </c>
      <c r="K5">
        <v>77</v>
      </c>
      <c r="L5" s="36">
        <f t="shared" si="0"/>
        <v>119</v>
      </c>
      <c r="M5" t="s">
        <v>563</v>
      </c>
      <c r="N5" s="36">
        <f t="shared" si="1"/>
        <v>3017</v>
      </c>
      <c r="O5" t="s">
        <v>578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3" t="s">
        <v>551</v>
      </c>
      <c r="K6">
        <v>77</v>
      </c>
      <c r="L6" s="36">
        <f t="shared" si="0"/>
        <v>119</v>
      </c>
      <c r="M6" t="s">
        <v>581</v>
      </c>
      <c r="N6" s="36">
        <f t="shared" si="1"/>
        <v>3016</v>
      </c>
      <c r="O6" t="s">
        <v>582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3" t="s">
        <v>539</v>
      </c>
      <c r="K7">
        <v>77</v>
      </c>
      <c r="L7" s="36">
        <f t="shared" si="0"/>
        <v>119</v>
      </c>
      <c r="M7" t="s">
        <v>581</v>
      </c>
      <c r="N7" s="36">
        <f t="shared" si="1"/>
        <v>3016</v>
      </c>
      <c r="O7" t="s">
        <v>579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3" t="s">
        <v>549</v>
      </c>
      <c r="K8">
        <v>76</v>
      </c>
      <c r="L8" s="36">
        <f t="shared" si="0"/>
        <v>118</v>
      </c>
      <c r="M8" t="s">
        <v>581</v>
      </c>
      <c r="N8" s="36">
        <f t="shared" si="1"/>
        <v>3016</v>
      </c>
      <c r="O8" t="s">
        <v>585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3" t="s">
        <v>540</v>
      </c>
      <c r="K9">
        <v>75</v>
      </c>
      <c r="L9" s="36">
        <f t="shared" si="0"/>
        <v>117</v>
      </c>
      <c r="M9" t="s">
        <v>581</v>
      </c>
      <c r="N9" s="36">
        <f t="shared" si="1"/>
        <v>3016</v>
      </c>
      <c r="O9" t="s">
        <v>589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3" t="s">
        <v>552</v>
      </c>
      <c r="D10" s="36"/>
      <c r="E10" s="36"/>
      <c r="G10" s="36" t="s">
        <v>642</v>
      </c>
      <c r="K10">
        <v>74</v>
      </c>
      <c r="L10" s="36">
        <f t="shared" si="0"/>
        <v>116</v>
      </c>
      <c r="M10" t="s">
        <v>581</v>
      </c>
      <c r="N10" s="36">
        <f t="shared" si="1"/>
        <v>3016</v>
      </c>
      <c r="O10" t="s">
        <v>593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3" t="s">
        <v>553</v>
      </c>
      <c r="E11" s="36"/>
      <c r="K11">
        <v>71</v>
      </c>
      <c r="L11" s="36">
        <f t="shared" si="0"/>
        <v>113</v>
      </c>
      <c r="M11" t="s">
        <v>581</v>
      </c>
      <c r="N11" s="36">
        <f t="shared" si="1"/>
        <v>3016</v>
      </c>
      <c r="O11" t="s">
        <v>597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38" t="s">
        <v>554</v>
      </c>
      <c r="B12" t="s">
        <v>643</v>
      </c>
      <c r="K12">
        <v>69</v>
      </c>
      <c r="L12" s="36">
        <f t="shared" si="0"/>
        <v>105</v>
      </c>
      <c r="M12" t="s">
        <v>581</v>
      </c>
      <c r="N12" s="36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3" t="s">
        <v>555</v>
      </c>
      <c r="K13" t="s">
        <v>603</v>
      </c>
      <c r="L13" s="36">
        <f t="shared" si="0"/>
        <v>95</v>
      </c>
      <c r="M13" t="s">
        <v>581</v>
      </c>
      <c r="N13" s="36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3" t="s">
        <v>556</v>
      </c>
      <c r="K14">
        <v>54</v>
      </c>
      <c r="L14" s="36">
        <f t="shared" si="0"/>
        <v>84</v>
      </c>
      <c r="M14" t="s">
        <v>573</v>
      </c>
      <c r="N14" s="36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3" t="s">
        <v>557</v>
      </c>
      <c r="K15">
        <v>49</v>
      </c>
      <c r="L15" s="36">
        <f t="shared" si="0"/>
        <v>73</v>
      </c>
      <c r="M15" t="s">
        <v>573</v>
      </c>
      <c r="N15" s="36">
        <f t="shared" si="1"/>
        <v>3015</v>
      </c>
      <c r="O15" t="s">
        <v>609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3" t="s">
        <v>558</v>
      </c>
      <c r="K16">
        <v>44</v>
      </c>
      <c r="L16" s="36">
        <f t="shared" si="0"/>
        <v>68</v>
      </c>
      <c r="M16" t="s">
        <v>581</v>
      </c>
      <c r="N16" s="36">
        <f t="shared" si="1"/>
        <v>3016</v>
      </c>
      <c r="O16" t="s">
        <v>613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3" t="s">
        <v>400</v>
      </c>
      <c r="K17">
        <v>43</v>
      </c>
      <c r="L17" s="36">
        <f t="shared" si="0"/>
        <v>67</v>
      </c>
      <c r="M17" t="s">
        <v>581</v>
      </c>
      <c r="N17" s="36">
        <f t="shared" si="1"/>
        <v>3016</v>
      </c>
      <c r="O17" t="s">
        <v>611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3" t="s">
        <v>559</v>
      </c>
      <c r="K18">
        <v>43</v>
      </c>
      <c r="L18" s="36">
        <f t="shared" si="0"/>
        <v>67</v>
      </c>
      <c r="M18" t="s">
        <v>573</v>
      </c>
      <c r="N18" s="36">
        <f t="shared" si="1"/>
        <v>3015</v>
      </c>
      <c r="O18" t="s">
        <v>619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3" t="s">
        <v>560</v>
      </c>
      <c r="K19">
        <v>43</v>
      </c>
      <c r="L19" s="36">
        <f t="shared" si="0"/>
        <v>67</v>
      </c>
      <c r="M19" t="s">
        <v>573</v>
      </c>
      <c r="N19" s="36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3" t="s">
        <v>561</v>
      </c>
      <c r="K20">
        <v>43</v>
      </c>
      <c r="L20" s="36">
        <f t="shared" si="0"/>
        <v>67</v>
      </c>
      <c r="M20" t="s">
        <v>581</v>
      </c>
      <c r="N20" s="36">
        <f t="shared" si="1"/>
        <v>3016</v>
      </c>
      <c r="O20" t="s">
        <v>619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3" t="s">
        <v>541</v>
      </c>
      <c r="K21">
        <v>43</v>
      </c>
      <c r="L21" s="36">
        <f t="shared" si="0"/>
        <v>67</v>
      </c>
      <c r="M21" t="s">
        <v>573</v>
      </c>
      <c r="N21" s="36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3" t="s">
        <v>400</v>
      </c>
      <c r="K22">
        <v>43</v>
      </c>
      <c r="L22" s="36">
        <f t="shared" si="0"/>
        <v>67</v>
      </c>
      <c r="M22" t="s">
        <v>581</v>
      </c>
      <c r="N22" s="36">
        <f t="shared" si="1"/>
        <v>3016</v>
      </c>
      <c r="O22" t="s">
        <v>611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3" t="s">
        <v>562</v>
      </c>
      <c r="K23">
        <v>43</v>
      </c>
      <c r="L23" s="36">
        <f t="shared" si="0"/>
        <v>67</v>
      </c>
      <c r="M23" t="s">
        <v>581</v>
      </c>
      <c r="N23" s="36">
        <f t="shared" si="1"/>
        <v>3016</v>
      </c>
      <c r="O23" t="s">
        <v>611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3" t="s">
        <v>0</v>
      </c>
      <c r="K24">
        <v>43</v>
      </c>
      <c r="L24" s="36">
        <f t="shared" si="0"/>
        <v>67</v>
      </c>
      <c r="M24" t="s">
        <v>581</v>
      </c>
      <c r="N24" s="36">
        <f t="shared" si="1"/>
        <v>3016</v>
      </c>
      <c r="O24" t="s">
        <v>611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3" t="s">
        <v>542</v>
      </c>
      <c r="K25">
        <v>42</v>
      </c>
      <c r="L25" s="36">
        <f t="shared" si="0"/>
        <v>66</v>
      </c>
      <c r="M25" t="s">
        <v>636</v>
      </c>
      <c r="N25" s="36">
        <f t="shared" si="1"/>
        <v>3014</v>
      </c>
      <c r="O25" t="s">
        <v>611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3" t="s">
        <v>543</v>
      </c>
      <c r="K26">
        <v>14</v>
      </c>
      <c r="L26" s="39">
        <f t="shared" si="0"/>
        <v>20</v>
      </c>
      <c r="M26" t="s">
        <v>644</v>
      </c>
      <c r="N26" s="39">
        <f t="shared" si="1"/>
        <v>2038</v>
      </c>
      <c r="Q26" s="39">
        <f>((L26/(N26/1000))/0.5)/0.5</f>
        <v>39.254170755642789</v>
      </c>
      <c r="R26" s="39">
        <f>((Q26*0.00026417)/(N26/1000))</f>
        <v>5.0882111327370735E-3</v>
      </c>
      <c r="S26" s="39">
        <f t="shared" si="3"/>
        <v>0.30529266796422438</v>
      </c>
      <c r="T26" s="39">
        <f t="shared" si="4"/>
        <v>9.1587800389267322</v>
      </c>
      <c r="U26" s="39">
        <f>S26</f>
        <v>0.30529266796422438</v>
      </c>
      <c r="V26" s="39">
        <f>R26*W26</f>
        <v>0.14980013148391777</v>
      </c>
      <c r="W26" s="39">
        <f>60/(N26/1000)</f>
        <v>29.440628066732092</v>
      </c>
    </row>
    <row r="27" spans="1:23" x14ac:dyDescent="0.2">
      <c r="A27" s="33" t="s">
        <v>544</v>
      </c>
      <c r="K27">
        <v>14</v>
      </c>
      <c r="L27" s="39">
        <f t="shared" si="0"/>
        <v>20</v>
      </c>
      <c r="M27" t="s">
        <v>644</v>
      </c>
      <c r="N27" s="39">
        <f t="shared" si="1"/>
        <v>2038</v>
      </c>
      <c r="Q27" s="39">
        <f>((L27/(N27/1000))/0.5)/0.5</f>
        <v>39.254170755642789</v>
      </c>
      <c r="R27" s="39">
        <f>((Q27*0.00026417)/(N27/1000))</f>
        <v>5.0882111327370735E-3</v>
      </c>
      <c r="S27" s="39">
        <f t="shared" si="3"/>
        <v>0.30529266796422438</v>
      </c>
      <c r="T27" s="39">
        <f t="shared" si="4"/>
        <v>9.1587800389267322</v>
      </c>
      <c r="U27" s="39">
        <f>S27+U26</f>
        <v>0.61058533592844877</v>
      </c>
      <c r="V27" s="39">
        <f>R27*W27</f>
        <v>0.14980013148391777</v>
      </c>
      <c r="W27" s="39">
        <f>60/(N27/1000)</f>
        <v>29.440628066732092</v>
      </c>
    </row>
    <row r="28" spans="1:23" x14ac:dyDescent="0.2">
      <c r="A28" s="33" t="s">
        <v>545</v>
      </c>
      <c r="K28">
        <v>14</v>
      </c>
      <c r="L28" s="39">
        <f t="shared" si="0"/>
        <v>20</v>
      </c>
      <c r="M28" t="s">
        <v>644</v>
      </c>
      <c r="N28" s="39">
        <f t="shared" si="1"/>
        <v>2038</v>
      </c>
      <c r="Q28" s="39">
        <f t="shared" ref="Q28:Q62" si="9">((L28/(N28/1000))/0.5)/0.5</f>
        <v>39.254170755642789</v>
      </c>
      <c r="R28" s="39">
        <f t="shared" ref="R28:R62" si="10">((Q28*0.00026417)/(N28/1000))</f>
        <v>5.0882111327370735E-3</v>
      </c>
      <c r="S28" s="39">
        <f t="shared" si="3"/>
        <v>0.30529266796422438</v>
      </c>
      <c r="T28" s="39">
        <f t="shared" si="4"/>
        <v>9.1587800389267322</v>
      </c>
      <c r="U28" s="39">
        <f t="shared" ref="U28:U62" si="11">S28+U27</f>
        <v>0.91587800389267315</v>
      </c>
      <c r="V28" s="39">
        <f t="shared" ref="V28:V62" si="12">R28*W28</f>
        <v>0.14980013148391777</v>
      </c>
      <c r="W28" s="39">
        <f t="shared" ref="W28:W62" si="13">60/(N28/1000)</f>
        <v>29.440628066732092</v>
      </c>
    </row>
    <row r="29" spans="1:23" x14ac:dyDescent="0.2">
      <c r="A29" s="33" t="s">
        <v>2</v>
      </c>
      <c r="K29">
        <v>14</v>
      </c>
      <c r="L29" s="39">
        <f t="shared" si="0"/>
        <v>20</v>
      </c>
      <c r="M29" t="s">
        <v>644</v>
      </c>
      <c r="N29" s="39">
        <f t="shared" si="1"/>
        <v>2038</v>
      </c>
      <c r="Q29" s="39">
        <f t="shared" si="9"/>
        <v>39.254170755642789</v>
      </c>
      <c r="R29" s="39">
        <f t="shared" si="10"/>
        <v>5.0882111327370735E-3</v>
      </c>
      <c r="S29" s="39">
        <f t="shared" si="3"/>
        <v>0.30529266796422438</v>
      </c>
      <c r="T29" s="39">
        <f t="shared" si="4"/>
        <v>9.1587800389267322</v>
      </c>
      <c r="U29" s="39">
        <f t="shared" si="11"/>
        <v>1.2211706718568975</v>
      </c>
      <c r="V29" s="39">
        <f t="shared" si="12"/>
        <v>0.14980013148391777</v>
      </c>
      <c r="W29" s="39">
        <f t="shared" si="13"/>
        <v>29.440628066732092</v>
      </c>
    </row>
    <row r="30" spans="1:23" x14ac:dyDescent="0.2">
      <c r="A30" s="33" t="s">
        <v>546</v>
      </c>
      <c r="K30">
        <v>14</v>
      </c>
      <c r="L30" s="39">
        <f t="shared" si="0"/>
        <v>20</v>
      </c>
      <c r="M30" t="s">
        <v>644</v>
      </c>
      <c r="N30" s="39">
        <f t="shared" si="1"/>
        <v>2038</v>
      </c>
      <c r="Q30" s="39">
        <f t="shared" si="9"/>
        <v>39.254170755642789</v>
      </c>
      <c r="R30" s="39">
        <f t="shared" si="10"/>
        <v>5.0882111327370735E-3</v>
      </c>
      <c r="S30" s="39">
        <f t="shared" si="3"/>
        <v>0.30529266796422438</v>
      </c>
      <c r="T30" s="39">
        <f t="shared" si="4"/>
        <v>9.1587800389267322</v>
      </c>
      <c r="U30" s="39">
        <f t="shared" si="11"/>
        <v>1.526463339821122</v>
      </c>
      <c r="V30" s="39">
        <f t="shared" si="12"/>
        <v>0.14980013148391777</v>
      </c>
      <c r="W30" s="39">
        <f t="shared" si="13"/>
        <v>29.440628066732092</v>
      </c>
    </row>
    <row r="31" spans="1:23" x14ac:dyDescent="0.2">
      <c r="A31" s="33"/>
      <c r="K31">
        <v>14</v>
      </c>
      <c r="L31" s="39">
        <f t="shared" si="0"/>
        <v>20</v>
      </c>
      <c r="M31" t="s">
        <v>644</v>
      </c>
      <c r="N31" s="39">
        <f t="shared" si="1"/>
        <v>2038</v>
      </c>
      <c r="Q31" s="39">
        <f t="shared" si="9"/>
        <v>39.254170755642789</v>
      </c>
      <c r="R31" s="39">
        <f t="shared" si="10"/>
        <v>5.0882111327370735E-3</v>
      </c>
      <c r="S31" s="39">
        <f t="shared" si="3"/>
        <v>0.30529266796422438</v>
      </c>
      <c r="T31" s="39">
        <f t="shared" si="4"/>
        <v>9.1587800389267322</v>
      </c>
      <c r="U31" s="39">
        <f t="shared" si="11"/>
        <v>1.8317560077853465</v>
      </c>
      <c r="V31" s="39">
        <f t="shared" si="12"/>
        <v>0.14980013148391777</v>
      </c>
      <c r="W31" s="39">
        <f t="shared" si="13"/>
        <v>29.440628066732092</v>
      </c>
    </row>
    <row r="32" spans="1:23" x14ac:dyDescent="0.2">
      <c r="A32" s="33"/>
      <c r="K32">
        <v>13</v>
      </c>
      <c r="L32" s="39">
        <f t="shared" si="0"/>
        <v>19</v>
      </c>
      <c r="M32" t="s">
        <v>644</v>
      </c>
      <c r="N32" s="39">
        <f t="shared" si="1"/>
        <v>2038</v>
      </c>
      <c r="Q32" s="39">
        <f t="shared" si="9"/>
        <v>37.291462217860648</v>
      </c>
      <c r="R32" s="39">
        <f t="shared" si="10"/>
        <v>4.8338005761002197E-3</v>
      </c>
      <c r="S32" s="39">
        <f t="shared" si="3"/>
        <v>0.29002803456601317</v>
      </c>
      <c r="T32" s="39">
        <f t="shared" si="4"/>
        <v>8.7008410369803943</v>
      </c>
      <c r="U32" s="39">
        <f t="shared" si="11"/>
        <v>2.1217840423513596</v>
      </c>
      <c r="V32" s="39">
        <f t="shared" si="12"/>
        <v>0.14231012490972189</v>
      </c>
      <c r="W32" s="39">
        <f t="shared" si="13"/>
        <v>29.440628066732092</v>
      </c>
    </row>
    <row r="33" spans="1:23" x14ac:dyDescent="0.2">
      <c r="A33" s="33"/>
      <c r="K33">
        <v>14</v>
      </c>
      <c r="L33" s="39">
        <f t="shared" si="0"/>
        <v>20</v>
      </c>
      <c r="M33" t="s">
        <v>644</v>
      </c>
      <c r="N33" s="39">
        <f t="shared" si="1"/>
        <v>2038</v>
      </c>
      <c r="Q33" s="39">
        <f t="shared" si="9"/>
        <v>39.254170755642789</v>
      </c>
      <c r="R33" s="39">
        <f t="shared" si="10"/>
        <v>5.0882111327370735E-3</v>
      </c>
      <c r="S33" s="39">
        <f t="shared" si="3"/>
        <v>0.30529266796422438</v>
      </c>
      <c r="T33" s="39">
        <f t="shared" si="4"/>
        <v>9.1587800389267322</v>
      </c>
      <c r="U33" s="39">
        <f t="shared" si="11"/>
        <v>2.4270767103155841</v>
      </c>
      <c r="V33" s="39">
        <f t="shared" si="12"/>
        <v>0.14980013148391777</v>
      </c>
      <c r="W33" s="39">
        <f t="shared" si="13"/>
        <v>29.440628066732092</v>
      </c>
    </row>
    <row r="34" spans="1:23" x14ac:dyDescent="0.2">
      <c r="A34" s="33"/>
      <c r="K34">
        <v>14</v>
      </c>
      <c r="L34" s="39">
        <f t="shared" si="0"/>
        <v>20</v>
      </c>
      <c r="M34" t="s">
        <v>644</v>
      </c>
      <c r="N34" s="39">
        <f t="shared" si="1"/>
        <v>2038</v>
      </c>
      <c r="Q34" s="39">
        <f t="shared" si="9"/>
        <v>39.254170755642789</v>
      </c>
      <c r="R34" s="39">
        <f t="shared" si="10"/>
        <v>5.0882111327370735E-3</v>
      </c>
      <c r="S34" s="39">
        <f t="shared" si="3"/>
        <v>0.30529266796422438</v>
      </c>
      <c r="T34" s="39">
        <f t="shared" si="4"/>
        <v>9.1587800389267322</v>
      </c>
      <c r="U34" s="39">
        <f t="shared" si="11"/>
        <v>2.7323693782798086</v>
      </c>
      <c r="V34" s="39">
        <f t="shared" si="12"/>
        <v>0.14980013148391777</v>
      </c>
      <c r="W34" s="39">
        <f t="shared" si="13"/>
        <v>29.440628066732092</v>
      </c>
    </row>
    <row r="35" spans="1:23" x14ac:dyDescent="0.2">
      <c r="A35" s="33"/>
      <c r="K35">
        <v>14</v>
      </c>
      <c r="L35" s="39">
        <f t="shared" si="0"/>
        <v>20</v>
      </c>
      <c r="M35" t="s">
        <v>689</v>
      </c>
      <c r="N35" s="39">
        <f t="shared" si="1"/>
        <v>2041</v>
      </c>
      <c r="Q35" s="39">
        <f t="shared" si="9"/>
        <v>39.196472317491427</v>
      </c>
      <c r="R35" s="39">
        <f t="shared" si="10"/>
        <v>5.0732641313629154E-3</v>
      </c>
      <c r="S35" s="39">
        <f t="shared" si="3"/>
        <v>0.30439584788177493</v>
      </c>
      <c r="T35" s="39">
        <f t="shared" si="4"/>
        <v>9.1318754364532477</v>
      </c>
      <c r="U35" s="39">
        <f t="shared" si="11"/>
        <v>3.0367652261615836</v>
      </c>
      <c r="V35" s="39">
        <f t="shared" si="12"/>
        <v>0.14914054281321654</v>
      </c>
      <c r="W35" s="39">
        <f t="shared" si="13"/>
        <v>29.39735423811857</v>
      </c>
    </row>
    <row r="36" spans="1:23" x14ac:dyDescent="0.2">
      <c r="A36" s="33"/>
      <c r="K36">
        <v>14</v>
      </c>
      <c r="L36" s="39">
        <f t="shared" si="0"/>
        <v>20</v>
      </c>
      <c r="M36" t="s">
        <v>694</v>
      </c>
      <c r="N36" s="39">
        <f t="shared" si="1"/>
        <v>2039</v>
      </c>
      <c r="Q36" s="39">
        <f t="shared" si="9"/>
        <v>39.234919077979399</v>
      </c>
      <c r="R36" s="39">
        <f t="shared" si="10"/>
        <v>5.0832214677929456E-3</v>
      </c>
      <c r="S36" s="39">
        <f t="shared" si="3"/>
        <v>0.30499328806757675</v>
      </c>
      <c r="T36" s="39">
        <f t="shared" si="4"/>
        <v>9.149798642027303</v>
      </c>
      <c r="U36" s="39">
        <f t="shared" si="11"/>
        <v>3.3417585142291601</v>
      </c>
      <c r="V36" s="39">
        <f t="shared" si="12"/>
        <v>0.1495798372082279</v>
      </c>
      <c r="W36" s="39">
        <f t="shared" si="13"/>
        <v>29.426189308484549</v>
      </c>
    </row>
    <row r="37" spans="1:23" x14ac:dyDescent="0.2">
      <c r="A37" s="33"/>
      <c r="K37">
        <v>14</v>
      </c>
      <c r="L37" s="39">
        <f t="shared" si="0"/>
        <v>20</v>
      </c>
      <c r="M37" t="s">
        <v>694</v>
      </c>
      <c r="N37" s="39">
        <f t="shared" si="1"/>
        <v>2039</v>
      </c>
      <c r="Q37" s="39">
        <f t="shared" si="9"/>
        <v>39.234919077979399</v>
      </c>
      <c r="R37" s="39">
        <f t="shared" si="10"/>
        <v>5.0832214677929456E-3</v>
      </c>
      <c r="S37" s="39">
        <f t="shared" si="3"/>
        <v>0.30499328806757675</v>
      </c>
      <c r="T37" s="39">
        <f t="shared" si="4"/>
        <v>9.149798642027303</v>
      </c>
      <c r="U37" s="39">
        <f t="shared" si="11"/>
        <v>3.6467518022967367</v>
      </c>
      <c r="V37" s="39">
        <f t="shared" si="12"/>
        <v>0.1495798372082279</v>
      </c>
      <c r="W37" s="39">
        <f t="shared" si="13"/>
        <v>29.426189308484549</v>
      </c>
    </row>
    <row r="38" spans="1:23" x14ac:dyDescent="0.2">
      <c r="A38" s="33"/>
      <c r="K38">
        <v>14</v>
      </c>
      <c r="L38" s="39">
        <f t="shared" si="0"/>
        <v>20</v>
      </c>
      <c r="M38" t="s">
        <v>644</v>
      </c>
      <c r="N38" s="39">
        <f t="shared" si="1"/>
        <v>2038</v>
      </c>
      <c r="Q38" s="39">
        <f t="shared" si="9"/>
        <v>39.254170755642789</v>
      </c>
      <c r="R38" s="39">
        <f t="shared" si="10"/>
        <v>5.0882111327370735E-3</v>
      </c>
      <c r="S38" s="39">
        <f t="shared" si="3"/>
        <v>0.30529266796422438</v>
      </c>
      <c r="T38" s="39">
        <f t="shared" si="4"/>
        <v>9.1587800389267322</v>
      </c>
      <c r="U38" s="39">
        <f t="shared" si="11"/>
        <v>3.9520444702609612</v>
      </c>
      <c r="V38" s="39">
        <f t="shared" si="12"/>
        <v>0.14980013148391777</v>
      </c>
      <c r="W38" s="39">
        <f t="shared" si="13"/>
        <v>29.440628066732092</v>
      </c>
    </row>
    <row r="39" spans="1:23" x14ac:dyDescent="0.2">
      <c r="A39" s="33"/>
      <c r="K39">
        <v>13</v>
      </c>
      <c r="L39" s="39">
        <f t="shared" si="0"/>
        <v>19</v>
      </c>
      <c r="M39" t="s">
        <v>644</v>
      </c>
      <c r="N39" s="39">
        <f t="shared" si="1"/>
        <v>2038</v>
      </c>
      <c r="Q39" s="39">
        <f t="shared" si="9"/>
        <v>37.291462217860648</v>
      </c>
      <c r="R39" s="39">
        <f t="shared" si="10"/>
        <v>4.8338005761002197E-3</v>
      </c>
      <c r="S39" s="39">
        <f t="shared" si="3"/>
        <v>0.29002803456601317</v>
      </c>
      <c r="T39" s="39">
        <f t="shared" si="4"/>
        <v>8.7008410369803943</v>
      </c>
      <c r="U39" s="39">
        <f t="shared" si="11"/>
        <v>4.2420725048269743</v>
      </c>
      <c r="V39" s="39">
        <f t="shared" si="12"/>
        <v>0.14231012490972189</v>
      </c>
      <c r="W39" s="39">
        <f t="shared" si="13"/>
        <v>29.440628066732092</v>
      </c>
    </row>
    <row r="40" spans="1:23" x14ac:dyDescent="0.2">
      <c r="A40" s="33"/>
      <c r="K40">
        <v>14</v>
      </c>
      <c r="L40" s="39">
        <f t="shared" si="0"/>
        <v>20</v>
      </c>
      <c r="M40" t="s">
        <v>644</v>
      </c>
      <c r="N40" s="39">
        <f t="shared" si="1"/>
        <v>2038</v>
      </c>
      <c r="Q40" s="39">
        <f t="shared" si="9"/>
        <v>39.254170755642789</v>
      </c>
      <c r="R40" s="39">
        <f t="shared" si="10"/>
        <v>5.0882111327370735E-3</v>
      </c>
      <c r="S40" s="39">
        <f t="shared" si="3"/>
        <v>0.30529266796422438</v>
      </c>
      <c r="T40" s="39">
        <f t="shared" si="4"/>
        <v>9.1587800389267322</v>
      </c>
      <c r="U40" s="39">
        <f t="shared" si="11"/>
        <v>4.5473651727911983</v>
      </c>
      <c r="V40" s="39">
        <f t="shared" si="12"/>
        <v>0.14980013148391777</v>
      </c>
      <c r="W40" s="39">
        <f t="shared" si="13"/>
        <v>29.440628066732092</v>
      </c>
    </row>
    <row r="41" spans="1:23" x14ac:dyDescent="0.2">
      <c r="A41" s="33"/>
      <c r="K41">
        <v>14</v>
      </c>
      <c r="L41" s="39">
        <f t="shared" si="0"/>
        <v>20</v>
      </c>
      <c r="M41" t="s">
        <v>644</v>
      </c>
      <c r="N41" s="39">
        <f t="shared" si="1"/>
        <v>2038</v>
      </c>
      <c r="Q41" s="39">
        <f t="shared" si="9"/>
        <v>39.254170755642789</v>
      </c>
      <c r="R41" s="39">
        <f t="shared" si="10"/>
        <v>5.0882111327370735E-3</v>
      </c>
      <c r="S41" s="39">
        <f t="shared" si="3"/>
        <v>0.30529266796422438</v>
      </c>
      <c r="T41" s="39">
        <f t="shared" si="4"/>
        <v>9.1587800389267322</v>
      </c>
      <c r="U41" s="39">
        <f t="shared" si="11"/>
        <v>4.8526578407554224</v>
      </c>
      <c r="V41" s="39">
        <f t="shared" si="12"/>
        <v>0.14980013148391777</v>
      </c>
      <c r="W41" s="39">
        <f t="shared" si="13"/>
        <v>29.440628066732092</v>
      </c>
    </row>
    <row r="42" spans="1:23" x14ac:dyDescent="0.2">
      <c r="A42" s="33"/>
      <c r="K42">
        <v>14</v>
      </c>
      <c r="L42" s="39">
        <f t="shared" si="0"/>
        <v>20</v>
      </c>
      <c r="M42" t="s">
        <v>644</v>
      </c>
      <c r="N42" s="39">
        <f t="shared" si="1"/>
        <v>2038</v>
      </c>
      <c r="Q42" s="39">
        <f t="shared" si="9"/>
        <v>39.254170755642789</v>
      </c>
      <c r="R42" s="39">
        <f t="shared" si="10"/>
        <v>5.0882111327370735E-3</v>
      </c>
      <c r="S42" s="39">
        <f t="shared" si="3"/>
        <v>0.30529266796422438</v>
      </c>
      <c r="T42" s="39">
        <f t="shared" si="4"/>
        <v>9.1587800389267322</v>
      </c>
      <c r="U42" s="39">
        <f t="shared" si="11"/>
        <v>5.1579505087196464</v>
      </c>
      <c r="V42" s="39">
        <f t="shared" si="12"/>
        <v>0.14980013148391777</v>
      </c>
      <c r="W42" s="39">
        <f t="shared" si="13"/>
        <v>29.440628066732092</v>
      </c>
    </row>
    <row r="43" spans="1:23" x14ac:dyDescent="0.2">
      <c r="A43" s="33"/>
      <c r="K43">
        <v>14</v>
      </c>
      <c r="L43" s="39">
        <f t="shared" si="0"/>
        <v>20</v>
      </c>
      <c r="M43" t="s">
        <v>644</v>
      </c>
      <c r="N43" s="39">
        <f t="shared" si="1"/>
        <v>2038</v>
      </c>
      <c r="Q43" s="39">
        <f t="shared" si="9"/>
        <v>39.254170755642789</v>
      </c>
      <c r="R43" s="39">
        <f t="shared" si="10"/>
        <v>5.0882111327370735E-3</v>
      </c>
      <c r="S43" s="39">
        <f t="shared" si="3"/>
        <v>0.30529266796422438</v>
      </c>
      <c r="T43" s="39">
        <f t="shared" si="4"/>
        <v>9.1587800389267322</v>
      </c>
      <c r="U43" s="39">
        <f t="shared" si="11"/>
        <v>5.4632431766838705</v>
      </c>
      <c r="V43" s="39">
        <f t="shared" si="12"/>
        <v>0.14980013148391777</v>
      </c>
      <c r="W43" s="39">
        <f t="shared" si="13"/>
        <v>29.440628066732092</v>
      </c>
    </row>
    <row r="44" spans="1:23" x14ac:dyDescent="0.2">
      <c r="A44" s="33"/>
      <c r="K44">
        <v>13</v>
      </c>
      <c r="L44" s="39">
        <f t="shared" si="0"/>
        <v>19</v>
      </c>
      <c r="M44" t="s">
        <v>644</v>
      </c>
      <c r="N44" s="39">
        <f t="shared" si="1"/>
        <v>2038</v>
      </c>
      <c r="Q44" s="39">
        <f t="shared" si="9"/>
        <v>37.291462217860648</v>
      </c>
      <c r="R44" s="39">
        <f t="shared" si="10"/>
        <v>4.8338005761002197E-3</v>
      </c>
      <c r="S44" s="39">
        <f t="shared" si="3"/>
        <v>0.29002803456601317</v>
      </c>
      <c r="T44" s="39">
        <f t="shared" si="4"/>
        <v>8.7008410369803943</v>
      </c>
      <c r="U44" s="39">
        <f t="shared" si="11"/>
        <v>5.7532712112498841</v>
      </c>
      <c r="V44" s="39">
        <f t="shared" si="12"/>
        <v>0.14231012490972189</v>
      </c>
      <c r="W44" s="39">
        <f t="shared" si="13"/>
        <v>29.440628066732092</v>
      </c>
    </row>
    <row r="45" spans="1:23" x14ac:dyDescent="0.2">
      <c r="A45" s="33"/>
      <c r="K45">
        <v>14</v>
      </c>
      <c r="L45" s="39">
        <f t="shared" si="0"/>
        <v>20</v>
      </c>
      <c r="M45" t="s">
        <v>644</v>
      </c>
      <c r="N45" s="39">
        <f t="shared" si="1"/>
        <v>2038</v>
      </c>
      <c r="Q45" s="39">
        <f t="shared" si="9"/>
        <v>39.254170755642789</v>
      </c>
      <c r="R45" s="39">
        <f t="shared" si="10"/>
        <v>5.0882111327370735E-3</v>
      </c>
      <c r="S45" s="39">
        <f t="shared" si="3"/>
        <v>0.30529266796422438</v>
      </c>
      <c r="T45" s="39">
        <f t="shared" si="4"/>
        <v>9.1587800389267322</v>
      </c>
      <c r="U45" s="39">
        <f t="shared" si="11"/>
        <v>6.0585638792141081</v>
      </c>
      <c r="V45" s="39">
        <f t="shared" si="12"/>
        <v>0.14980013148391777</v>
      </c>
      <c r="W45" s="39">
        <f t="shared" si="13"/>
        <v>29.440628066732092</v>
      </c>
    </row>
    <row r="46" spans="1:23" x14ac:dyDescent="0.2">
      <c r="A46" s="33"/>
      <c r="K46">
        <v>13</v>
      </c>
      <c r="L46" s="39">
        <f t="shared" si="0"/>
        <v>19</v>
      </c>
      <c r="M46" t="s">
        <v>644</v>
      </c>
      <c r="N46" s="39">
        <f t="shared" si="1"/>
        <v>2038</v>
      </c>
      <c r="Q46" s="39">
        <f t="shared" si="9"/>
        <v>37.291462217860648</v>
      </c>
      <c r="R46" s="39">
        <f t="shared" si="10"/>
        <v>4.8338005761002197E-3</v>
      </c>
      <c r="S46" s="39">
        <f t="shared" si="3"/>
        <v>0.29002803456601317</v>
      </c>
      <c r="T46" s="39">
        <f t="shared" si="4"/>
        <v>8.7008410369803943</v>
      </c>
      <c r="U46" s="39">
        <f t="shared" si="11"/>
        <v>6.3485919137801217</v>
      </c>
      <c r="V46" s="39">
        <f t="shared" si="12"/>
        <v>0.14231012490972189</v>
      </c>
      <c r="W46" s="39">
        <f t="shared" si="13"/>
        <v>29.440628066732092</v>
      </c>
    </row>
    <row r="47" spans="1:23" x14ac:dyDescent="0.2">
      <c r="A47" s="33"/>
      <c r="K47">
        <v>14</v>
      </c>
      <c r="L47" s="39">
        <f t="shared" si="0"/>
        <v>20</v>
      </c>
      <c r="M47" t="s">
        <v>644</v>
      </c>
      <c r="N47" s="39">
        <f t="shared" si="1"/>
        <v>2038</v>
      </c>
      <c r="Q47" s="39">
        <f t="shared" si="9"/>
        <v>39.254170755642789</v>
      </c>
      <c r="R47" s="39">
        <f t="shared" si="10"/>
        <v>5.0882111327370735E-3</v>
      </c>
      <c r="S47" s="39">
        <f t="shared" si="3"/>
        <v>0.30529266796422438</v>
      </c>
      <c r="T47" s="39">
        <f t="shared" si="4"/>
        <v>9.1587800389267322</v>
      </c>
      <c r="U47" s="39">
        <f t="shared" si="11"/>
        <v>6.6538845817443457</v>
      </c>
      <c r="V47" s="39">
        <f t="shared" si="12"/>
        <v>0.14980013148391777</v>
      </c>
      <c r="W47" s="39">
        <f t="shared" si="13"/>
        <v>29.440628066732092</v>
      </c>
    </row>
    <row r="48" spans="1:23" x14ac:dyDescent="0.2">
      <c r="A48" s="33"/>
      <c r="K48">
        <v>14</v>
      </c>
      <c r="L48" s="39">
        <f t="shared" si="0"/>
        <v>20</v>
      </c>
      <c r="M48" t="s">
        <v>714</v>
      </c>
      <c r="N48" s="39">
        <f t="shared" si="1"/>
        <v>2040</v>
      </c>
      <c r="Q48" s="39">
        <f t="shared" si="9"/>
        <v>39.215686274509807</v>
      </c>
      <c r="R48" s="39">
        <f t="shared" si="10"/>
        <v>5.0782391387927716E-3</v>
      </c>
      <c r="S48" s="39">
        <f t="shared" si="3"/>
        <v>0.30469434832756631</v>
      </c>
      <c r="T48" s="39">
        <f t="shared" si="4"/>
        <v>9.1408304498269892</v>
      </c>
      <c r="U48" s="39">
        <f t="shared" si="11"/>
        <v>6.9585789300719121</v>
      </c>
      <c r="V48" s="39">
        <f t="shared" si="12"/>
        <v>0.14935997467037562</v>
      </c>
      <c r="W48" s="39">
        <f t="shared" si="13"/>
        <v>29.411764705882351</v>
      </c>
    </row>
    <row r="49" spans="1:23" x14ac:dyDescent="0.2">
      <c r="A49" s="33"/>
      <c r="K49">
        <v>14</v>
      </c>
      <c r="L49" s="39">
        <f t="shared" si="0"/>
        <v>20</v>
      </c>
      <c r="M49" t="s">
        <v>694</v>
      </c>
      <c r="N49" s="39">
        <f t="shared" si="1"/>
        <v>2039</v>
      </c>
      <c r="Q49" s="39">
        <f t="shared" si="9"/>
        <v>39.234919077979399</v>
      </c>
      <c r="R49" s="39">
        <f t="shared" si="10"/>
        <v>5.0832214677929456E-3</v>
      </c>
      <c r="S49" s="39">
        <f t="shared" si="3"/>
        <v>0.30499328806757675</v>
      </c>
      <c r="T49" s="39">
        <f t="shared" si="4"/>
        <v>9.149798642027303</v>
      </c>
      <c r="U49" s="39">
        <f t="shared" si="11"/>
        <v>7.2635722181394886</v>
      </c>
      <c r="V49" s="39">
        <f t="shared" si="12"/>
        <v>0.1495798372082279</v>
      </c>
      <c r="W49" s="39">
        <f t="shared" si="13"/>
        <v>29.426189308484549</v>
      </c>
    </row>
    <row r="50" spans="1:23" x14ac:dyDescent="0.2">
      <c r="A50" s="33"/>
      <c r="K50">
        <v>14</v>
      </c>
      <c r="L50" s="39">
        <f t="shared" si="0"/>
        <v>20</v>
      </c>
      <c r="M50" t="s">
        <v>644</v>
      </c>
      <c r="N50" s="39">
        <f t="shared" si="1"/>
        <v>2038</v>
      </c>
      <c r="Q50" s="39">
        <f t="shared" si="9"/>
        <v>39.254170755642789</v>
      </c>
      <c r="R50" s="39">
        <f t="shared" si="10"/>
        <v>5.0882111327370735E-3</v>
      </c>
      <c r="S50" s="39">
        <f t="shared" si="3"/>
        <v>0.30529266796422438</v>
      </c>
      <c r="T50" s="39">
        <f t="shared" si="4"/>
        <v>9.1587800389267322</v>
      </c>
      <c r="U50" s="39">
        <f t="shared" si="11"/>
        <v>7.5688648861037127</v>
      </c>
      <c r="V50" s="39">
        <f t="shared" si="12"/>
        <v>0.14980013148391777</v>
      </c>
      <c r="W50" s="39">
        <f t="shared" si="13"/>
        <v>29.440628066732092</v>
      </c>
    </row>
    <row r="51" spans="1:23" x14ac:dyDescent="0.2">
      <c r="A51" s="33"/>
      <c r="K51">
        <v>13</v>
      </c>
      <c r="L51" s="39">
        <f t="shared" si="0"/>
        <v>19</v>
      </c>
      <c r="M51" t="s">
        <v>644</v>
      </c>
      <c r="N51" s="39">
        <f t="shared" si="1"/>
        <v>2038</v>
      </c>
      <c r="Q51" s="39">
        <f t="shared" si="9"/>
        <v>37.291462217860648</v>
      </c>
      <c r="R51" s="39">
        <f t="shared" si="10"/>
        <v>4.8338005761002197E-3</v>
      </c>
      <c r="S51" s="39">
        <f t="shared" si="3"/>
        <v>0.29002803456601317</v>
      </c>
      <c r="T51" s="39">
        <f t="shared" si="4"/>
        <v>8.7008410369803943</v>
      </c>
      <c r="U51" s="39">
        <f t="shared" si="11"/>
        <v>7.8588929206697262</v>
      </c>
      <c r="V51" s="39">
        <f t="shared" si="12"/>
        <v>0.14231012490972189</v>
      </c>
      <c r="W51" s="39">
        <f t="shared" si="13"/>
        <v>29.440628066732092</v>
      </c>
    </row>
    <row r="52" spans="1:23" x14ac:dyDescent="0.2">
      <c r="A52" s="33"/>
      <c r="K52">
        <v>14</v>
      </c>
      <c r="L52" s="39">
        <f t="shared" si="0"/>
        <v>20</v>
      </c>
      <c r="M52" t="s">
        <v>694</v>
      </c>
      <c r="N52" s="39">
        <f t="shared" si="1"/>
        <v>2039</v>
      </c>
      <c r="Q52" s="39">
        <f t="shared" si="9"/>
        <v>39.234919077979399</v>
      </c>
      <c r="R52" s="39">
        <f t="shared" si="10"/>
        <v>5.0832214677929456E-3</v>
      </c>
      <c r="S52" s="39">
        <f t="shared" si="3"/>
        <v>0.30499328806757675</v>
      </c>
      <c r="T52" s="39">
        <f t="shared" si="4"/>
        <v>9.149798642027303</v>
      </c>
      <c r="U52" s="39">
        <f t="shared" si="11"/>
        <v>8.1638862087373028</v>
      </c>
      <c r="V52" s="39">
        <f t="shared" si="12"/>
        <v>0.1495798372082279</v>
      </c>
      <c r="W52" s="39">
        <f t="shared" si="13"/>
        <v>29.426189308484549</v>
      </c>
    </row>
    <row r="53" spans="1:23" x14ac:dyDescent="0.2">
      <c r="A53" s="33"/>
      <c r="K53">
        <v>14</v>
      </c>
      <c r="L53" s="39">
        <f t="shared" si="0"/>
        <v>20</v>
      </c>
      <c r="M53" t="s">
        <v>644</v>
      </c>
      <c r="N53" s="39">
        <f t="shared" si="1"/>
        <v>2038</v>
      </c>
      <c r="Q53" s="39">
        <f t="shared" si="9"/>
        <v>39.254170755642789</v>
      </c>
      <c r="R53" s="39">
        <f t="shared" si="10"/>
        <v>5.0882111327370735E-3</v>
      </c>
      <c r="S53" s="39">
        <f t="shared" si="3"/>
        <v>0.30529266796422438</v>
      </c>
      <c r="T53" s="39">
        <f t="shared" si="4"/>
        <v>9.1587800389267322</v>
      </c>
      <c r="U53" s="39">
        <f t="shared" si="11"/>
        <v>8.4691788767015268</v>
      </c>
      <c r="V53" s="39">
        <f t="shared" si="12"/>
        <v>0.14980013148391777</v>
      </c>
      <c r="W53" s="39">
        <f t="shared" si="13"/>
        <v>29.440628066732092</v>
      </c>
    </row>
    <row r="54" spans="1:23" x14ac:dyDescent="0.2">
      <c r="A54" s="33"/>
      <c r="K54">
        <v>14</v>
      </c>
      <c r="L54" s="39">
        <f t="shared" si="0"/>
        <v>20</v>
      </c>
      <c r="M54" t="s">
        <v>644</v>
      </c>
      <c r="N54" s="39">
        <f t="shared" si="1"/>
        <v>2038</v>
      </c>
      <c r="Q54" s="39">
        <f t="shared" si="9"/>
        <v>39.254170755642789</v>
      </c>
      <c r="R54" s="39">
        <f t="shared" si="10"/>
        <v>5.0882111327370735E-3</v>
      </c>
      <c r="S54" s="39">
        <f t="shared" si="3"/>
        <v>0.30529266796422438</v>
      </c>
      <c r="T54" s="39">
        <f t="shared" si="4"/>
        <v>9.1587800389267322</v>
      </c>
      <c r="U54" s="39">
        <f t="shared" si="11"/>
        <v>8.7744715446657509</v>
      </c>
      <c r="V54" s="39">
        <f t="shared" si="12"/>
        <v>0.14980013148391777</v>
      </c>
      <c r="W54" s="39">
        <f t="shared" si="13"/>
        <v>29.440628066732092</v>
      </c>
    </row>
    <row r="55" spans="1:23" x14ac:dyDescent="0.2">
      <c r="A55" s="33"/>
      <c r="K55">
        <v>14</v>
      </c>
      <c r="L55" s="39">
        <f t="shared" si="0"/>
        <v>20</v>
      </c>
      <c r="M55" t="s">
        <v>644</v>
      </c>
      <c r="N55" s="39">
        <f t="shared" si="1"/>
        <v>2038</v>
      </c>
      <c r="Q55" s="39">
        <f t="shared" si="9"/>
        <v>39.254170755642789</v>
      </c>
      <c r="R55" s="39">
        <f t="shared" si="10"/>
        <v>5.0882111327370735E-3</v>
      </c>
      <c r="S55" s="39">
        <f t="shared" si="3"/>
        <v>0.30529266796422438</v>
      </c>
      <c r="T55" s="39">
        <f t="shared" si="4"/>
        <v>9.1587800389267322</v>
      </c>
      <c r="U55" s="39">
        <f t="shared" si="11"/>
        <v>9.0797642126299749</v>
      </c>
      <c r="V55" s="39">
        <f t="shared" si="12"/>
        <v>0.14980013148391777</v>
      </c>
      <c r="W55" s="39">
        <f t="shared" si="13"/>
        <v>29.440628066732092</v>
      </c>
    </row>
    <row r="56" spans="1:23" x14ac:dyDescent="0.2">
      <c r="A56" s="33"/>
      <c r="K56">
        <v>13</v>
      </c>
      <c r="L56" s="39">
        <f t="shared" si="0"/>
        <v>19</v>
      </c>
      <c r="M56" t="s">
        <v>644</v>
      </c>
      <c r="N56" s="39">
        <f t="shared" si="1"/>
        <v>2038</v>
      </c>
      <c r="Q56" s="39">
        <f t="shared" si="9"/>
        <v>37.291462217860648</v>
      </c>
      <c r="R56" s="39">
        <f t="shared" si="10"/>
        <v>4.8338005761002197E-3</v>
      </c>
      <c r="S56" s="39">
        <f t="shared" si="3"/>
        <v>0.29002803456601317</v>
      </c>
      <c r="T56" s="39">
        <f t="shared" si="4"/>
        <v>8.7008410369803943</v>
      </c>
      <c r="U56" s="39">
        <f t="shared" si="11"/>
        <v>9.3697922471959885</v>
      </c>
      <c r="V56" s="39">
        <f t="shared" si="12"/>
        <v>0.14231012490972189</v>
      </c>
      <c r="W56" s="39">
        <f t="shared" si="13"/>
        <v>29.440628066732092</v>
      </c>
    </row>
    <row r="57" spans="1:23" x14ac:dyDescent="0.2">
      <c r="A57" s="33"/>
      <c r="K57">
        <v>14</v>
      </c>
      <c r="L57" s="39">
        <f t="shared" si="0"/>
        <v>20</v>
      </c>
      <c r="M57" t="s">
        <v>644</v>
      </c>
      <c r="N57" s="39">
        <f t="shared" si="1"/>
        <v>2038</v>
      </c>
      <c r="Q57" s="39">
        <f t="shared" si="9"/>
        <v>39.254170755642789</v>
      </c>
      <c r="R57" s="39">
        <f t="shared" si="10"/>
        <v>5.0882111327370735E-3</v>
      </c>
      <c r="S57" s="39">
        <f t="shared" si="3"/>
        <v>0.30529266796422438</v>
      </c>
      <c r="T57" s="39">
        <f t="shared" si="4"/>
        <v>9.1587800389267322</v>
      </c>
      <c r="U57" s="39">
        <f t="shared" si="11"/>
        <v>9.6750849151602125</v>
      </c>
      <c r="V57" s="39">
        <f t="shared" si="12"/>
        <v>0.14980013148391777</v>
      </c>
      <c r="W57" s="39">
        <f t="shared" si="13"/>
        <v>29.440628066732092</v>
      </c>
    </row>
    <row r="58" spans="1:23" x14ac:dyDescent="0.2">
      <c r="A58" s="33"/>
      <c r="K58">
        <v>14</v>
      </c>
      <c r="L58" s="39">
        <f t="shared" si="0"/>
        <v>20</v>
      </c>
      <c r="M58" t="s">
        <v>644</v>
      </c>
      <c r="N58" s="39">
        <f t="shared" si="1"/>
        <v>2038</v>
      </c>
      <c r="Q58" s="39">
        <f t="shared" si="9"/>
        <v>39.254170755642789</v>
      </c>
      <c r="R58" s="39">
        <f t="shared" si="10"/>
        <v>5.0882111327370735E-3</v>
      </c>
      <c r="S58" s="39">
        <f t="shared" si="3"/>
        <v>0.30529266796422438</v>
      </c>
      <c r="T58" s="39">
        <f t="shared" si="4"/>
        <v>9.1587800389267322</v>
      </c>
      <c r="U58" s="39">
        <f t="shared" si="11"/>
        <v>9.9803775831244366</v>
      </c>
      <c r="V58" s="39">
        <f t="shared" si="12"/>
        <v>0.14980013148391777</v>
      </c>
      <c r="W58" s="39">
        <f t="shared" si="13"/>
        <v>29.440628066732092</v>
      </c>
    </row>
    <row r="59" spans="1:23" x14ac:dyDescent="0.2">
      <c r="A59" s="33"/>
      <c r="K59">
        <v>14</v>
      </c>
      <c r="L59" s="39">
        <f t="shared" si="0"/>
        <v>20</v>
      </c>
      <c r="M59" t="s">
        <v>694</v>
      </c>
      <c r="N59" s="39">
        <f t="shared" si="1"/>
        <v>2039</v>
      </c>
      <c r="Q59" s="39">
        <f t="shared" si="9"/>
        <v>39.234919077979399</v>
      </c>
      <c r="R59" s="39">
        <f t="shared" si="10"/>
        <v>5.0832214677929456E-3</v>
      </c>
      <c r="S59" s="39">
        <f t="shared" si="3"/>
        <v>0.30499328806757675</v>
      </c>
      <c r="T59" s="39">
        <f t="shared" si="4"/>
        <v>9.149798642027303</v>
      </c>
      <c r="U59" s="39">
        <f t="shared" si="11"/>
        <v>10.285370871192013</v>
      </c>
      <c r="V59" s="39">
        <f t="shared" si="12"/>
        <v>0.1495798372082279</v>
      </c>
      <c r="W59" s="39">
        <f t="shared" si="13"/>
        <v>29.426189308484549</v>
      </c>
    </row>
    <row r="60" spans="1:23" x14ac:dyDescent="0.2">
      <c r="A60" s="33"/>
      <c r="K60">
        <v>14</v>
      </c>
      <c r="L60" s="39">
        <f t="shared" si="0"/>
        <v>20</v>
      </c>
      <c r="M60" t="s">
        <v>694</v>
      </c>
      <c r="N60" s="39">
        <f t="shared" si="1"/>
        <v>2039</v>
      </c>
      <c r="Q60" s="39">
        <f t="shared" si="9"/>
        <v>39.234919077979399</v>
      </c>
      <c r="R60" s="39">
        <f t="shared" si="10"/>
        <v>5.0832214677929456E-3</v>
      </c>
      <c r="S60" s="39">
        <f t="shared" si="3"/>
        <v>0.30499328806757675</v>
      </c>
      <c r="T60" s="39">
        <f t="shared" si="4"/>
        <v>9.149798642027303</v>
      </c>
      <c r="U60" s="39">
        <f t="shared" si="11"/>
        <v>10.59036415925959</v>
      </c>
      <c r="V60" s="39">
        <f t="shared" si="12"/>
        <v>0.1495798372082279</v>
      </c>
      <c r="W60" s="39">
        <f t="shared" si="13"/>
        <v>29.426189308484549</v>
      </c>
    </row>
    <row r="61" spans="1:23" x14ac:dyDescent="0.2">
      <c r="A61" s="33"/>
      <c r="K61">
        <v>14</v>
      </c>
      <c r="L61" s="39">
        <f t="shared" si="0"/>
        <v>20</v>
      </c>
      <c r="M61" t="s">
        <v>689</v>
      </c>
      <c r="N61" s="39">
        <f t="shared" si="1"/>
        <v>2041</v>
      </c>
      <c r="Q61" s="39">
        <f t="shared" si="9"/>
        <v>39.196472317491427</v>
      </c>
      <c r="R61" s="39">
        <f t="shared" si="10"/>
        <v>5.0732641313629154E-3</v>
      </c>
      <c r="S61" s="39">
        <f t="shared" si="3"/>
        <v>0.30439584788177493</v>
      </c>
      <c r="T61" s="39">
        <f t="shared" si="4"/>
        <v>9.1318754364532477</v>
      </c>
      <c r="U61" s="39">
        <f t="shared" si="11"/>
        <v>10.894760007141365</v>
      </c>
      <c r="V61" s="39">
        <f t="shared" si="12"/>
        <v>0.14914054281321654</v>
      </c>
      <c r="W61" s="39">
        <f t="shared" si="13"/>
        <v>29.39735423811857</v>
      </c>
    </row>
    <row r="62" spans="1:23" x14ac:dyDescent="0.2">
      <c r="A62" s="33"/>
      <c r="K62">
        <v>14</v>
      </c>
      <c r="L62" s="39">
        <f t="shared" si="0"/>
        <v>20</v>
      </c>
      <c r="M62" t="s">
        <v>694</v>
      </c>
      <c r="N62" s="39">
        <f t="shared" si="1"/>
        <v>2039</v>
      </c>
      <c r="Q62" s="39">
        <f t="shared" si="9"/>
        <v>39.234919077979399</v>
      </c>
      <c r="R62" s="39">
        <f t="shared" si="10"/>
        <v>5.0832214677929456E-3</v>
      </c>
      <c r="S62" s="39">
        <f t="shared" si="3"/>
        <v>0.30499328806757675</v>
      </c>
      <c r="T62" s="39">
        <f t="shared" si="4"/>
        <v>9.149798642027303</v>
      </c>
      <c r="U62" s="39">
        <f t="shared" si="11"/>
        <v>11.199753295208941</v>
      </c>
      <c r="V62" s="39">
        <f t="shared" si="12"/>
        <v>0.1495798372082279</v>
      </c>
      <c r="W62" s="39">
        <f t="shared" si="13"/>
        <v>29.426189308484549</v>
      </c>
    </row>
    <row r="63" spans="1:23" x14ac:dyDescent="0.2">
      <c r="A63" s="33"/>
    </row>
    <row r="64" spans="1:23" x14ac:dyDescent="0.2">
      <c r="A64" s="33"/>
    </row>
    <row r="65" spans="1:27" x14ac:dyDescent="0.2">
      <c r="A65" s="33"/>
    </row>
    <row r="66" spans="1:27" x14ac:dyDescent="0.2">
      <c r="A66" s="33"/>
    </row>
    <row r="67" spans="1:27" x14ac:dyDescent="0.2">
      <c r="A67" s="33"/>
    </row>
    <row r="68" spans="1:27" x14ac:dyDescent="0.2">
      <c r="A68" s="33"/>
    </row>
    <row r="69" spans="1:27" x14ac:dyDescent="0.2">
      <c r="A69" s="33"/>
    </row>
    <row r="70" spans="1:27" x14ac:dyDescent="0.2">
      <c r="A70" s="33"/>
    </row>
    <row r="71" spans="1:27" x14ac:dyDescent="0.2">
      <c r="A71" s="33"/>
    </row>
    <row r="72" spans="1:27" x14ac:dyDescent="0.2">
      <c r="A72" s="33"/>
    </row>
    <row r="73" spans="1:27" x14ac:dyDescent="0.2">
      <c r="A73" s="33"/>
    </row>
    <row r="74" spans="1:27" x14ac:dyDescent="0.2">
      <c r="A74" s="33"/>
    </row>
    <row r="75" spans="1:27" x14ac:dyDescent="0.2">
      <c r="A75" s="33"/>
    </row>
    <row r="76" spans="1:27" x14ac:dyDescent="0.2">
      <c r="A76" s="33"/>
    </row>
    <row r="77" spans="1:27" x14ac:dyDescent="0.2">
      <c r="A77" s="33"/>
    </row>
    <row r="78" spans="1:27" x14ac:dyDescent="0.2">
      <c r="A78" s="33"/>
    </row>
    <row r="80" spans="1:27" x14ac:dyDescent="0.2">
      <c r="A80" s="36">
        <v>13</v>
      </c>
      <c r="B80" t="s">
        <v>563</v>
      </c>
      <c r="C80">
        <v>1</v>
      </c>
      <c r="D80" t="s">
        <v>564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565</v>
      </c>
      <c r="N80">
        <v>0</v>
      </c>
      <c r="O80">
        <v>0</v>
      </c>
      <c r="P80">
        <v>0</v>
      </c>
      <c r="Q80">
        <v>0</v>
      </c>
      <c r="R80" t="s">
        <v>566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567</v>
      </c>
    </row>
    <row r="81" spans="1:32" hidden="1" x14ac:dyDescent="0.2">
      <c r="A81" t="s">
        <v>568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533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569</v>
      </c>
      <c r="AC82" t="s">
        <v>570</v>
      </c>
      <c r="AD82">
        <v>3</v>
      </c>
      <c r="AE82" s="37">
        <v>0.55931712962962965</v>
      </c>
      <c r="AF82">
        <v>2023</v>
      </c>
    </row>
    <row r="83" spans="1:32" hidden="1" x14ac:dyDescent="0.2">
      <c r="A83" t="s">
        <v>568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533</v>
      </c>
    </row>
    <row r="84" spans="1:32" hidden="1" x14ac:dyDescent="0.2">
      <c r="A84">
        <v>13</v>
      </c>
      <c r="B84" t="s">
        <v>563</v>
      </c>
      <c r="C84">
        <v>0</v>
      </c>
      <c r="D84" t="s">
        <v>564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571</v>
      </c>
      <c r="N84">
        <v>0</v>
      </c>
      <c r="O84">
        <v>0</v>
      </c>
      <c r="P84">
        <v>0</v>
      </c>
      <c r="Q84">
        <v>0</v>
      </c>
      <c r="R84" t="s">
        <v>566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567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569</v>
      </c>
      <c r="AC85" t="s">
        <v>570</v>
      </c>
      <c r="AD85">
        <v>3</v>
      </c>
      <c r="AE85" s="34">
        <v>0.55932870370370369</v>
      </c>
      <c r="AF85">
        <v>2023</v>
      </c>
    </row>
    <row r="86" spans="1:32" hidden="1" x14ac:dyDescent="0.2">
      <c r="A86" t="s">
        <v>568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533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569</v>
      </c>
      <c r="AC87" t="s">
        <v>570</v>
      </c>
      <c r="AD87">
        <v>3</v>
      </c>
      <c r="AE87" s="34">
        <v>0.55934027777777773</v>
      </c>
      <c r="AF87">
        <v>2023</v>
      </c>
    </row>
    <row r="88" spans="1:32" x14ac:dyDescent="0.2">
      <c r="A88" t="s">
        <v>572</v>
      </c>
      <c r="B88" t="s">
        <v>573</v>
      </c>
      <c r="C88">
        <v>1</v>
      </c>
      <c r="D88" t="s">
        <v>574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575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567</v>
      </c>
    </row>
    <row r="89" spans="1:32" hidden="1" x14ac:dyDescent="0.2">
      <c r="A89" t="s">
        <v>568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533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569</v>
      </c>
      <c r="AC90" t="s">
        <v>570</v>
      </c>
      <c r="AD90">
        <v>3</v>
      </c>
      <c r="AE90" s="34">
        <v>0.55935185185185188</v>
      </c>
      <c r="AF90">
        <v>2023</v>
      </c>
    </row>
    <row r="91" spans="1:32" hidden="1" x14ac:dyDescent="0.2">
      <c r="A91" t="s">
        <v>568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533</v>
      </c>
    </row>
    <row r="92" spans="1:32" hidden="1" x14ac:dyDescent="0.2">
      <c r="A92" t="s">
        <v>572</v>
      </c>
      <c r="B92" t="s">
        <v>573</v>
      </c>
      <c r="C92">
        <v>0</v>
      </c>
      <c r="D92" t="s">
        <v>576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575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567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569</v>
      </c>
      <c r="AC93" t="s">
        <v>570</v>
      </c>
      <c r="AD93">
        <v>3</v>
      </c>
      <c r="AE93" s="34">
        <v>0.55936342592592592</v>
      </c>
      <c r="AF93">
        <v>2023</v>
      </c>
    </row>
    <row r="94" spans="1:32" hidden="1" x14ac:dyDescent="0.2">
      <c r="A94" t="s">
        <v>568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533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569</v>
      </c>
      <c r="AC95" t="s">
        <v>570</v>
      </c>
      <c r="AD95">
        <v>3</v>
      </c>
      <c r="AE95" s="34">
        <v>0.55937500000000007</v>
      </c>
      <c r="AF95">
        <v>2023</v>
      </c>
    </row>
    <row r="96" spans="1:32" x14ac:dyDescent="0.2">
      <c r="A96" t="s">
        <v>577</v>
      </c>
      <c r="B96" t="s">
        <v>573</v>
      </c>
      <c r="C96">
        <v>1</v>
      </c>
      <c r="D96" t="s">
        <v>578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567</v>
      </c>
    </row>
    <row r="97" spans="1:32" hidden="1" x14ac:dyDescent="0.2">
      <c r="A97" t="s">
        <v>568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533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569</v>
      </c>
      <c r="AC98" t="s">
        <v>570</v>
      </c>
      <c r="AD98">
        <v>3</v>
      </c>
      <c r="AE98" s="34">
        <v>0.55938657407407411</v>
      </c>
      <c r="AF98">
        <v>2023</v>
      </c>
    </row>
    <row r="99" spans="1:32" hidden="1" x14ac:dyDescent="0.2">
      <c r="A99" t="s">
        <v>568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533</v>
      </c>
    </row>
    <row r="100" spans="1:32" hidden="1" x14ac:dyDescent="0.2">
      <c r="A100" t="s">
        <v>577</v>
      </c>
      <c r="B100" t="s">
        <v>573</v>
      </c>
      <c r="C100">
        <v>0</v>
      </c>
      <c r="D100" t="s">
        <v>579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567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569</v>
      </c>
      <c r="AC101" t="s">
        <v>570</v>
      </c>
      <c r="AD101">
        <v>3</v>
      </c>
      <c r="AE101" s="34">
        <v>0.55939814814814814</v>
      </c>
      <c r="AF101">
        <v>2023</v>
      </c>
    </row>
    <row r="102" spans="1:32" hidden="1" x14ac:dyDescent="0.2">
      <c r="A102" t="s">
        <v>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533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569</v>
      </c>
      <c r="AC103" t="s">
        <v>570</v>
      </c>
      <c r="AD103">
        <v>3</v>
      </c>
      <c r="AE103" s="34">
        <v>0.55940972222222218</v>
      </c>
      <c r="AF103">
        <v>2023</v>
      </c>
    </row>
    <row r="104" spans="1:32" x14ac:dyDescent="0.2">
      <c r="A104">
        <v>77</v>
      </c>
      <c r="B104" t="s">
        <v>563</v>
      </c>
      <c r="C104">
        <v>1</v>
      </c>
      <c r="D104" t="s">
        <v>578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566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567</v>
      </c>
    </row>
    <row r="105" spans="1:32" hidden="1" x14ac:dyDescent="0.2">
      <c r="A105" t="s">
        <v>568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533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569</v>
      </c>
      <c r="AC106" t="s">
        <v>570</v>
      </c>
      <c r="AD106">
        <v>3</v>
      </c>
      <c r="AE106" s="34">
        <v>0.55942129629629633</v>
      </c>
      <c r="AF106">
        <v>2023</v>
      </c>
    </row>
    <row r="107" spans="1:32" hidden="1" x14ac:dyDescent="0.2">
      <c r="A107" t="s">
        <v>568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533</v>
      </c>
    </row>
    <row r="108" spans="1:32" hidden="1" x14ac:dyDescent="0.2">
      <c r="A108">
        <v>77</v>
      </c>
      <c r="B108" t="s">
        <v>563</v>
      </c>
      <c r="C108">
        <v>0</v>
      </c>
      <c r="D108" t="s">
        <v>580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566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567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569</v>
      </c>
      <c r="AC109" t="s">
        <v>570</v>
      </c>
      <c r="AD109">
        <v>3</v>
      </c>
      <c r="AE109" s="34">
        <v>0.55943287037037037</v>
      </c>
      <c r="AF109">
        <v>2023</v>
      </c>
    </row>
    <row r="110" spans="1:32" hidden="1" x14ac:dyDescent="0.2">
      <c r="A110" t="s">
        <v>568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533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569</v>
      </c>
      <c r="AC111" t="s">
        <v>570</v>
      </c>
      <c r="AD111">
        <v>3</v>
      </c>
      <c r="AE111" s="34">
        <v>0.55944444444444441</v>
      </c>
      <c r="AF111">
        <v>2023</v>
      </c>
    </row>
    <row r="112" spans="1:32" x14ac:dyDescent="0.2">
      <c r="A112">
        <v>77</v>
      </c>
      <c r="B112" t="s">
        <v>581</v>
      </c>
      <c r="C112">
        <v>1</v>
      </c>
      <c r="D112" t="s">
        <v>582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583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567</v>
      </c>
    </row>
    <row r="113" spans="1:32" hidden="1" x14ac:dyDescent="0.2">
      <c r="A113" t="s">
        <v>568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533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569</v>
      </c>
      <c r="AC114" t="s">
        <v>570</v>
      </c>
      <c r="AD114">
        <v>3</v>
      </c>
      <c r="AE114" s="34">
        <v>0.55945601851851856</v>
      </c>
      <c r="AF114">
        <v>2023</v>
      </c>
    </row>
    <row r="115" spans="1:32" hidden="1" x14ac:dyDescent="0.2">
      <c r="A115" t="s">
        <v>568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533</v>
      </c>
    </row>
    <row r="116" spans="1:32" hidden="1" x14ac:dyDescent="0.2">
      <c r="A116">
        <v>77</v>
      </c>
      <c r="B116" t="s">
        <v>581</v>
      </c>
      <c r="C116">
        <v>0</v>
      </c>
      <c r="D116" t="s">
        <v>580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583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567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569</v>
      </c>
      <c r="AC117" t="s">
        <v>570</v>
      </c>
      <c r="AD117">
        <v>3</v>
      </c>
      <c r="AE117" s="34">
        <v>0.5594675925925926</v>
      </c>
      <c r="AF117">
        <v>2023</v>
      </c>
    </row>
    <row r="118" spans="1:32" hidden="1" x14ac:dyDescent="0.2">
      <c r="A118" t="s">
        <v>568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533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569</v>
      </c>
      <c r="AC119" t="s">
        <v>570</v>
      </c>
      <c r="AD119">
        <v>3</v>
      </c>
      <c r="AE119" s="34">
        <v>0.55947916666666664</v>
      </c>
      <c r="AF119">
        <v>2023</v>
      </c>
    </row>
    <row r="120" spans="1:32" x14ac:dyDescent="0.2">
      <c r="A120">
        <v>77</v>
      </c>
      <c r="B120" t="s">
        <v>581</v>
      </c>
      <c r="C120">
        <v>1</v>
      </c>
      <c r="D120" t="s">
        <v>579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584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567</v>
      </c>
    </row>
    <row r="121" spans="1:32" hidden="1" x14ac:dyDescent="0.2">
      <c r="A121" t="s">
        <v>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533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569</v>
      </c>
      <c r="AC122" t="s">
        <v>570</v>
      </c>
      <c r="AD122">
        <v>3</v>
      </c>
      <c r="AE122" s="34">
        <v>0.55949074074074068</v>
      </c>
      <c r="AF122">
        <v>2023</v>
      </c>
    </row>
    <row r="123" spans="1:32" hidden="1" x14ac:dyDescent="0.2">
      <c r="A123" t="s">
        <v>568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533</v>
      </c>
    </row>
    <row r="124" spans="1:32" hidden="1" x14ac:dyDescent="0.2">
      <c r="A124">
        <v>77</v>
      </c>
      <c r="B124" t="s">
        <v>581</v>
      </c>
      <c r="C124">
        <v>0</v>
      </c>
      <c r="D124" t="s">
        <v>579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584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567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569</v>
      </c>
      <c r="AC125" t="s">
        <v>570</v>
      </c>
      <c r="AD125">
        <v>3</v>
      </c>
      <c r="AE125" s="34">
        <v>0.55950231481481483</v>
      </c>
      <c r="AF125">
        <v>2023</v>
      </c>
    </row>
    <row r="126" spans="1:32" hidden="1" x14ac:dyDescent="0.2">
      <c r="A126" t="s">
        <v>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533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569</v>
      </c>
      <c r="AC127" t="s">
        <v>570</v>
      </c>
      <c r="AD127">
        <v>3</v>
      </c>
      <c r="AE127" s="34">
        <v>0.55951388888888887</v>
      </c>
      <c r="AF127">
        <v>2023</v>
      </c>
    </row>
    <row r="128" spans="1:32" x14ac:dyDescent="0.2">
      <c r="A128">
        <v>76</v>
      </c>
      <c r="B128" t="s">
        <v>581</v>
      </c>
      <c r="C128">
        <v>1</v>
      </c>
      <c r="D128" t="s">
        <v>585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586</v>
      </c>
      <c r="N128">
        <v>0</v>
      </c>
      <c r="O128">
        <v>0</v>
      </c>
      <c r="P128">
        <v>0</v>
      </c>
      <c r="Q128">
        <v>0</v>
      </c>
      <c r="R128" t="s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567</v>
      </c>
    </row>
    <row r="129" spans="1:32" hidden="1" x14ac:dyDescent="0.2">
      <c r="A129" t="s">
        <v>568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533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569</v>
      </c>
      <c r="AC130" t="s">
        <v>570</v>
      </c>
      <c r="AD130">
        <v>3</v>
      </c>
      <c r="AE130" s="34">
        <v>0.55952546296296302</v>
      </c>
      <c r="AF130">
        <v>2023</v>
      </c>
    </row>
    <row r="131" spans="1:32" hidden="1" x14ac:dyDescent="0.2">
      <c r="A131" t="s">
        <v>568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533</v>
      </c>
    </row>
    <row r="132" spans="1:32" hidden="1" x14ac:dyDescent="0.2">
      <c r="A132">
        <v>76</v>
      </c>
      <c r="B132" t="s">
        <v>581</v>
      </c>
      <c r="C132">
        <v>0</v>
      </c>
      <c r="D132" t="s">
        <v>580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587</v>
      </c>
      <c r="N132">
        <v>0</v>
      </c>
      <c r="O132">
        <v>0</v>
      </c>
      <c r="P132">
        <v>0</v>
      </c>
      <c r="Q132">
        <v>0</v>
      </c>
      <c r="R132" t="s">
        <v>588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567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569</v>
      </c>
      <c r="AC133" t="s">
        <v>570</v>
      </c>
      <c r="AD133">
        <v>3</v>
      </c>
      <c r="AE133" s="34">
        <v>0.55953703703703705</v>
      </c>
      <c r="AF133">
        <v>2023</v>
      </c>
    </row>
    <row r="134" spans="1:32" hidden="1" x14ac:dyDescent="0.2">
      <c r="A134" t="s">
        <v>568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533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569</v>
      </c>
      <c r="AC135" t="s">
        <v>570</v>
      </c>
      <c r="AD135">
        <v>3</v>
      </c>
      <c r="AE135" s="34">
        <v>0.55954861111111109</v>
      </c>
      <c r="AF135">
        <v>2023</v>
      </c>
    </row>
    <row r="136" spans="1:32" x14ac:dyDescent="0.2">
      <c r="A136">
        <v>75</v>
      </c>
      <c r="B136" t="s">
        <v>581</v>
      </c>
      <c r="C136">
        <v>1</v>
      </c>
      <c r="D136" t="s">
        <v>589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590</v>
      </c>
      <c r="N136">
        <v>0</v>
      </c>
      <c r="O136">
        <v>0</v>
      </c>
      <c r="P136">
        <v>0</v>
      </c>
      <c r="Q136">
        <v>0</v>
      </c>
      <c r="R136" t="s">
        <v>591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567</v>
      </c>
    </row>
    <row r="137" spans="1:32" hidden="1" x14ac:dyDescent="0.2">
      <c r="A137" t="s">
        <v>568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533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569</v>
      </c>
      <c r="AC138" t="s">
        <v>570</v>
      </c>
      <c r="AD138">
        <v>3</v>
      </c>
      <c r="AE138" s="34">
        <v>0.55956018518518513</v>
      </c>
      <c r="AF138">
        <v>2023</v>
      </c>
    </row>
    <row r="139" spans="1:32" hidden="1" x14ac:dyDescent="0.2">
      <c r="A139" t="s">
        <v>568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533</v>
      </c>
    </row>
    <row r="140" spans="1:32" hidden="1" x14ac:dyDescent="0.2">
      <c r="A140">
        <v>75</v>
      </c>
      <c r="B140" t="s">
        <v>581</v>
      </c>
      <c r="C140">
        <v>0</v>
      </c>
      <c r="D140" t="s">
        <v>585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592</v>
      </c>
      <c r="N140">
        <v>0</v>
      </c>
      <c r="O140">
        <v>0</v>
      </c>
      <c r="P140">
        <v>0</v>
      </c>
      <c r="Q140">
        <v>0</v>
      </c>
      <c r="R140" t="s">
        <v>591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567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569</v>
      </c>
      <c r="AC141" t="s">
        <v>570</v>
      </c>
      <c r="AD141">
        <v>3</v>
      </c>
      <c r="AE141" s="34">
        <v>0.55957175925925928</v>
      </c>
      <c r="AF141">
        <v>2023</v>
      </c>
    </row>
    <row r="142" spans="1:32" hidden="1" x14ac:dyDescent="0.2">
      <c r="A142" t="s">
        <v>568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533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569</v>
      </c>
      <c r="AC143" t="s">
        <v>570</v>
      </c>
      <c r="AD143">
        <v>3</v>
      </c>
      <c r="AE143" s="34">
        <v>0.55958333333333332</v>
      </c>
      <c r="AF143">
        <v>2023</v>
      </c>
    </row>
    <row r="144" spans="1:32" x14ac:dyDescent="0.2">
      <c r="A144">
        <v>74</v>
      </c>
      <c r="B144" t="s">
        <v>581</v>
      </c>
      <c r="C144">
        <v>1</v>
      </c>
      <c r="D144" t="s">
        <v>593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594</v>
      </c>
      <c r="N144">
        <v>0</v>
      </c>
      <c r="O144">
        <v>0</v>
      </c>
      <c r="P144">
        <v>0</v>
      </c>
      <c r="Q144">
        <v>0</v>
      </c>
      <c r="R144" t="s">
        <v>591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567</v>
      </c>
    </row>
    <row r="145" spans="1:32" hidden="1" x14ac:dyDescent="0.2">
      <c r="A145" t="s">
        <v>568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533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569</v>
      </c>
      <c r="AC146" t="s">
        <v>570</v>
      </c>
      <c r="AD146">
        <v>3</v>
      </c>
      <c r="AE146" s="34">
        <v>0.55959490740740747</v>
      </c>
      <c r="AF146">
        <v>2023</v>
      </c>
    </row>
    <row r="147" spans="1:32" hidden="1" x14ac:dyDescent="0.2">
      <c r="A147" t="s">
        <v>568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533</v>
      </c>
    </row>
    <row r="148" spans="1:32" hidden="1" x14ac:dyDescent="0.2">
      <c r="A148">
        <v>74</v>
      </c>
      <c r="B148" t="s">
        <v>581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595</v>
      </c>
      <c r="N148">
        <v>0</v>
      </c>
      <c r="O148">
        <v>0</v>
      </c>
      <c r="P148">
        <v>0</v>
      </c>
      <c r="Q148">
        <v>0</v>
      </c>
      <c r="R148" t="s">
        <v>596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567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569</v>
      </c>
      <c r="AC149" t="s">
        <v>570</v>
      </c>
      <c r="AD149">
        <v>3</v>
      </c>
      <c r="AE149" s="34">
        <v>0.55960648148148151</v>
      </c>
      <c r="AF149">
        <v>2023</v>
      </c>
    </row>
    <row r="150" spans="1:32" hidden="1" x14ac:dyDescent="0.2">
      <c r="A150" t="s">
        <v>568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533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569</v>
      </c>
      <c r="AC151" t="s">
        <v>570</v>
      </c>
      <c r="AD151">
        <v>3</v>
      </c>
      <c r="AE151" s="34">
        <v>0.55961805555555555</v>
      </c>
      <c r="AF151">
        <v>2023</v>
      </c>
    </row>
    <row r="152" spans="1:32" x14ac:dyDescent="0.2">
      <c r="A152">
        <v>71</v>
      </c>
      <c r="B152" t="s">
        <v>581</v>
      </c>
      <c r="C152">
        <v>1</v>
      </c>
      <c r="D152" t="s">
        <v>597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598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567</v>
      </c>
    </row>
    <row r="153" spans="1:32" hidden="1" x14ac:dyDescent="0.2">
      <c r="A153" t="s">
        <v>568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533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569</v>
      </c>
      <c r="AC154" t="s">
        <v>570</v>
      </c>
      <c r="AD154">
        <v>3</v>
      </c>
      <c r="AE154" s="34">
        <v>0.55962962962962959</v>
      </c>
      <c r="AF154">
        <v>2023</v>
      </c>
    </row>
    <row r="155" spans="1:32" hidden="1" x14ac:dyDescent="0.2">
      <c r="A155" t="s">
        <v>568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533</v>
      </c>
    </row>
    <row r="156" spans="1:32" hidden="1" x14ac:dyDescent="0.2">
      <c r="A156">
        <v>71</v>
      </c>
      <c r="B156" t="s">
        <v>581</v>
      </c>
      <c r="C156">
        <v>0</v>
      </c>
      <c r="D156" t="s">
        <v>599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567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569</v>
      </c>
      <c r="AC157" t="s">
        <v>570</v>
      </c>
      <c r="AD157">
        <v>3</v>
      </c>
      <c r="AE157" s="34">
        <v>0.55964120370370374</v>
      </c>
      <c r="AF157">
        <v>2023</v>
      </c>
    </row>
    <row r="158" spans="1:32" hidden="1" x14ac:dyDescent="0.2">
      <c r="A158" t="s">
        <v>568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533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569</v>
      </c>
      <c r="AC159" t="s">
        <v>570</v>
      </c>
      <c r="AD159">
        <v>3</v>
      </c>
      <c r="AE159" s="34">
        <v>0.55965277777777778</v>
      </c>
      <c r="AF159">
        <v>2023</v>
      </c>
    </row>
    <row r="160" spans="1:32" x14ac:dyDescent="0.2">
      <c r="A160">
        <v>69</v>
      </c>
      <c r="B160" t="s">
        <v>581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601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567</v>
      </c>
    </row>
    <row r="161" spans="1:32" hidden="1" x14ac:dyDescent="0.2">
      <c r="A161" t="s">
        <v>568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533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569</v>
      </c>
      <c r="AC162" t="s">
        <v>570</v>
      </c>
      <c r="AD162">
        <v>3</v>
      </c>
      <c r="AE162" s="34">
        <v>0.55966435185185182</v>
      </c>
      <c r="AF162">
        <v>2023</v>
      </c>
    </row>
    <row r="163" spans="1:32" hidden="1" x14ac:dyDescent="0.2">
      <c r="A163" t="s">
        <v>568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533</v>
      </c>
    </row>
    <row r="164" spans="1:32" hidden="1" x14ac:dyDescent="0.2">
      <c r="A164">
        <v>69</v>
      </c>
      <c r="B164" t="s">
        <v>581</v>
      </c>
      <c r="C164">
        <v>0</v>
      </c>
      <c r="D164" t="s">
        <v>602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601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567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569</v>
      </c>
      <c r="AC165" t="s">
        <v>570</v>
      </c>
      <c r="AD165">
        <v>3</v>
      </c>
      <c r="AE165" s="34">
        <v>0.55967592592592597</v>
      </c>
      <c r="AF165">
        <v>2023</v>
      </c>
    </row>
    <row r="166" spans="1:32" hidden="1" x14ac:dyDescent="0.2">
      <c r="A166" t="s">
        <v>568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533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569</v>
      </c>
      <c r="AC167" t="s">
        <v>570</v>
      </c>
      <c r="AD167">
        <v>3</v>
      </c>
      <c r="AE167" s="34">
        <v>0.5596875</v>
      </c>
      <c r="AF167">
        <v>2023</v>
      </c>
    </row>
    <row r="168" spans="1:32" x14ac:dyDescent="0.2">
      <c r="A168" t="s">
        <v>603</v>
      </c>
      <c r="B168" t="s">
        <v>581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604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567</v>
      </c>
    </row>
    <row r="169" spans="1:32" hidden="1" x14ac:dyDescent="0.2">
      <c r="A169" t="s">
        <v>568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533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569</v>
      </c>
      <c r="AC170" t="s">
        <v>570</v>
      </c>
      <c r="AD170">
        <v>3</v>
      </c>
      <c r="AE170" s="34">
        <v>0.55969907407407404</v>
      </c>
      <c r="AF170">
        <v>2023</v>
      </c>
    </row>
    <row r="171" spans="1:32" hidden="1" x14ac:dyDescent="0.2">
      <c r="A171" t="s">
        <v>568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533</v>
      </c>
    </row>
    <row r="172" spans="1:32" hidden="1" x14ac:dyDescent="0.2">
      <c r="A172" t="s">
        <v>603</v>
      </c>
      <c r="B172" t="s">
        <v>581</v>
      </c>
      <c r="C172">
        <v>0</v>
      </c>
      <c r="D172" t="s">
        <v>605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606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567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569</v>
      </c>
      <c r="AC173" t="s">
        <v>570</v>
      </c>
      <c r="AD173">
        <v>3</v>
      </c>
      <c r="AE173" s="34">
        <v>0.55971064814814808</v>
      </c>
      <c r="AF173">
        <v>2023</v>
      </c>
    </row>
    <row r="174" spans="1:32" hidden="1" x14ac:dyDescent="0.2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533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569</v>
      </c>
      <c r="AC175" t="s">
        <v>570</v>
      </c>
      <c r="AD175">
        <v>3</v>
      </c>
      <c r="AE175" s="34">
        <v>0.55972222222222223</v>
      </c>
      <c r="AF175">
        <v>2023</v>
      </c>
    </row>
    <row r="176" spans="1:32" x14ac:dyDescent="0.2">
      <c r="A176">
        <v>54</v>
      </c>
      <c r="B176" t="s">
        <v>573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607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567</v>
      </c>
    </row>
    <row r="177" spans="1:32" hidden="1" x14ac:dyDescent="0.2">
      <c r="A177" t="s">
        <v>568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533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569</v>
      </c>
      <c r="AC178" t="s">
        <v>570</v>
      </c>
      <c r="AD178">
        <v>3</v>
      </c>
      <c r="AE178" s="34">
        <v>0.55973379629629627</v>
      </c>
      <c r="AF178">
        <v>2023</v>
      </c>
    </row>
    <row r="179" spans="1:32" hidden="1" x14ac:dyDescent="0.2">
      <c r="A179" t="s">
        <v>568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533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569</v>
      </c>
      <c r="AC180" t="s">
        <v>570</v>
      </c>
      <c r="AD180">
        <v>3</v>
      </c>
      <c r="AE180" s="34">
        <v>0.55974537037037042</v>
      </c>
      <c r="AF180">
        <v>2023</v>
      </c>
    </row>
    <row r="181" spans="1:32" hidden="1" x14ac:dyDescent="0.2">
      <c r="A181">
        <v>54</v>
      </c>
      <c r="B181" t="s">
        <v>573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608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567</v>
      </c>
    </row>
    <row r="182" spans="1:32" hidden="1" x14ac:dyDescent="0.2">
      <c r="A182" t="s">
        <v>568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533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569</v>
      </c>
      <c r="AC183" t="s">
        <v>570</v>
      </c>
      <c r="AD183">
        <v>3</v>
      </c>
      <c r="AE183" s="34">
        <v>0.55975694444444446</v>
      </c>
      <c r="AF183">
        <v>2023</v>
      </c>
    </row>
    <row r="184" spans="1:32" hidden="1" x14ac:dyDescent="0.2">
      <c r="A184" t="s">
        <v>568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533</v>
      </c>
    </row>
    <row r="185" spans="1:32" x14ac:dyDescent="0.2">
      <c r="A185">
        <v>49</v>
      </c>
      <c r="B185" t="s">
        <v>573</v>
      </c>
      <c r="C185">
        <v>1</v>
      </c>
      <c r="D185" t="s">
        <v>609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610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567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569</v>
      </c>
      <c r="AC186" t="s">
        <v>570</v>
      </c>
      <c r="AD186">
        <v>3</v>
      </c>
      <c r="AE186" s="34">
        <v>0.5597685185185185</v>
      </c>
      <c r="AF186">
        <v>2023</v>
      </c>
    </row>
    <row r="187" spans="1:32" hidden="1" x14ac:dyDescent="0.2">
      <c r="A187" t="s">
        <v>568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533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569</v>
      </c>
      <c r="AC188" t="s">
        <v>570</v>
      </c>
      <c r="AD188">
        <v>3</v>
      </c>
      <c r="AE188" s="34">
        <v>0.55978009259259254</v>
      </c>
      <c r="AF188">
        <v>2023</v>
      </c>
    </row>
    <row r="189" spans="1:32" hidden="1" x14ac:dyDescent="0.2">
      <c r="A189">
        <v>49</v>
      </c>
      <c r="B189" t="s">
        <v>573</v>
      </c>
      <c r="C189">
        <v>0</v>
      </c>
      <c r="D189" t="s">
        <v>611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612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567</v>
      </c>
    </row>
    <row r="190" spans="1:32" hidden="1" x14ac:dyDescent="0.2">
      <c r="A190" t="s">
        <v>568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533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569</v>
      </c>
      <c r="AC191" t="s">
        <v>570</v>
      </c>
      <c r="AD191">
        <v>3</v>
      </c>
      <c r="AE191" s="34">
        <v>0.55979166666666669</v>
      </c>
      <c r="AF191">
        <v>2023</v>
      </c>
    </row>
    <row r="192" spans="1:32" hidden="1" x14ac:dyDescent="0.2">
      <c r="A192" t="s">
        <v>568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533</v>
      </c>
    </row>
    <row r="193" spans="1:32" x14ac:dyDescent="0.2">
      <c r="A193">
        <v>44</v>
      </c>
      <c r="B193" t="s">
        <v>581</v>
      </c>
      <c r="C193">
        <v>1</v>
      </c>
      <c r="D193" t="s">
        <v>613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614</v>
      </c>
      <c r="N193">
        <v>0</v>
      </c>
      <c r="O193">
        <v>0</v>
      </c>
      <c r="P193">
        <v>0</v>
      </c>
      <c r="Q193">
        <v>0</v>
      </c>
      <c r="R193" t="s">
        <v>615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567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569</v>
      </c>
      <c r="AC194" t="s">
        <v>570</v>
      </c>
      <c r="AD194">
        <v>3</v>
      </c>
      <c r="AE194" s="34">
        <v>0.55980324074074073</v>
      </c>
      <c r="AF194">
        <v>2023</v>
      </c>
    </row>
    <row r="195" spans="1:32" hidden="1" x14ac:dyDescent="0.2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533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569</v>
      </c>
      <c r="AC196" t="s">
        <v>570</v>
      </c>
      <c r="AD196">
        <v>3</v>
      </c>
      <c r="AE196" s="34">
        <v>0.55981481481481488</v>
      </c>
      <c r="AF196">
        <v>2023</v>
      </c>
    </row>
    <row r="197" spans="1:32" hidden="1" x14ac:dyDescent="0.2">
      <c r="A197">
        <v>44</v>
      </c>
      <c r="B197" t="s">
        <v>581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616</v>
      </c>
      <c r="N197">
        <v>0</v>
      </c>
      <c r="O197">
        <v>0</v>
      </c>
      <c r="P197">
        <v>0</v>
      </c>
      <c r="Q197">
        <v>0</v>
      </c>
      <c r="R197" t="s">
        <v>615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567</v>
      </c>
    </row>
    <row r="198" spans="1:32" hidden="1" x14ac:dyDescent="0.2">
      <c r="A198" t="s">
        <v>568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533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569</v>
      </c>
      <c r="AC199" t="s">
        <v>570</v>
      </c>
      <c r="AD199">
        <v>3</v>
      </c>
      <c r="AE199" s="34">
        <v>0.55982638888888892</v>
      </c>
      <c r="AF199">
        <v>2023</v>
      </c>
    </row>
    <row r="200" spans="1:32" hidden="1" x14ac:dyDescent="0.2">
      <c r="A200" t="s">
        <v>568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533</v>
      </c>
    </row>
    <row r="201" spans="1:32" x14ac:dyDescent="0.2">
      <c r="A201">
        <v>43</v>
      </c>
      <c r="B201" t="s">
        <v>581</v>
      </c>
      <c r="C201">
        <v>1</v>
      </c>
      <c r="D201" t="s">
        <v>611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617</v>
      </c>
      <c r="N201">
        <v>0</v>
      </c>
      <c r="O201">
        <v>0</v>
      </c>
      <c r="P201">
        <v>0</v>
      </c>
      <c r="Q201">
        <v>0</v>
      </c>
      <c r="R201" t="s">
        <v>618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567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569</v>
      </c>
      <c r="AC202" t="s">
        <v>570</v>
      </c>
      <c r="AD202">
        <v>3</v>
      </c>
      <c r="AE202" s="34">
        <v>0.55983796296296295</v>
      </c>
      <c r="AF202">
        <v>2023</v>
      </c>
    </row>
    <row r="203" spans="1:32" hidden="1" x14ac:dyDescent="0.2">
      <c r="A203" t="s">
        <v>568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533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569</v>
      </c>
      <c r="AC204" t="s">
        <v>570</v>
      </c>
      <c r="AD204">
        <v>3</v>
      </c>
      <c r="AE204" s="34">
        <v>0.55984953703703699</v>
      </c>
      <c r="AF204">
        <v>2023</v>
      </c>
    </row>
    <row r="205" spans="1:32" hidden="1" x14ac:dyDescent="0.2">
      <c r="A205">
        <v>43</v>
      </c>
      <c r="B205" t="s">
        <v>581</v>
      </c>
      <c r="C205">
        <v>0</v>
      </c>
      <c r="D205" t="s">
        <v>619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620</v>
      </c>
      <c r="N205">
        <v>0</v>
      </c>
      <c r="O205">
        <v>0</v>
      </c>
      <c r="P205">
        <v>0</v>
      </c>
      <c r="Q205">
        <v>0</v>
      </c>
      <c r="R205" t="s">
        <v>621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567</v>
      </c>
    </row>
    <row r="206" spans="1:32" hidden="1" x14ac:dyDescent="0.2">
      <c r="A206" t="s">
        <v>568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533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569</v>
      </c>
      <c r="AC207" t="s">
        <v>570</v>
      </c>
      <c r="AD207">
        <v>3</v>
      </c>
      <c r="AE207" s="34">
        <v>0.55986111111111114</v>
      </c>
      <c r="AF207">
        <v>2023</v>
      </c>
    </row>
    <row r="208" spans="1:32" hidden="1" x14ac:dyDescent="0.2">
      <c r="A208" t="s">
        <v>568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533</v>
      </c>
    </row>
    <row r="209" spans="1:32" x14ac:dyDescent="0.2">
      <c r="A209">
        <v>43</v>
      </c>
      <c r="B209" t="s">
        <v>573</v>
      </c>
      <c r="C209">
        <v>1</v>
      </c>
      <c r="D209" t="s">
        <v>619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622</v>
      </c>
      <c r="N209">
        <v>0</v>
      </c>
      <c r="O209">
        <v>0</v>
      </c>
      <c r="P209">
        <v>0</v>
      </c>
      <c r="Q209">
        <v>0</v>
      </c>
      <c r="R209" t="s">
        <v>621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567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569</v>
      </c>
      <c r="AC210" t="s">
        <v>570</v>
      </c>
      <c r="AD210">
        <v>3</v>
      </c>
      <c r="AE210" s="34">
        <v>0.55987268518518518</v>
      </c>
      <c r="AF210">
        <v>2023</v>
      </c>
    </row>
    <row r="211" spans="1:32" hidden="1" x14ac:dyDescent="0.2">
      <c r="A211" t="s">
        <v>568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533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569</v>
      </c>
      <c r="AC212" t="s">
        <v>570</v>
      </c>
      <c r="AD212">
        <v>3</v>
      </c>
      <c r="AE212" s="34">
        <v>0.55988425925925933</v>
      </c>
      <c r="AF212">
        <v>2023</v>
      </c>
    </row>
    <row r="213" spans="1:32" hidden="1" x14ac:dyDescent="0.2">
      <c r="A213">
        <v>43</v>
      </c>
      <c r="B213" t="s">
        <v>573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623</v>
      </c>
      <c r="N213">
        <v>0</v>
      </c>
      <c r="O213">
        <v>0</v>
      </c>
      <c r="P213">
        <v>0</v>
      </c>
      <c r="Q213">
        <v>0</v>
      </c>
      <c r="R213" t="s">
        <v>624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567</v>
      </c>
    </row>
    <row r="214" spans="1:32" hidden="1" x14ac:dyDescent="0.2">
      <c r="A214" t="s">
        <v>568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533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569</v>
      </c>
      <c r="AC215" t="s">
        <v>570</v>
      </c>
      <c r="AD215">
        <v>3</v>
      </c>
      <c r="AE215" s="34">
        <v>0.55989583333333337</v>
      </c>
      <c r="AF215">
        <v>2023</v>
      </c>
    </row>
    <row r="216" spans="1:32" hidden="1" x14ac:dyDescent="0.2">
      <c r="A216" t="s">
        <v>568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533</v>
      </c>
    </row>
    <row r="217" spans="1:32" x14ac:dyDescent="0.2">
      <c r="A217">
        <v>43</v>
      </c>
      <c r="B217" t="s">
        <v>573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625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567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569</v>
      </c>
      <c r="AC218" t="s">
        <v>570</v>
      </c>
      <c r="AD218">
        <v>3</v>
      </c>
      <c r="AE218" s="34">
        <v>0.55990740740740741</v>
      </c>
      <c r="AF218">
        <v>2023</v>
      </c>
    </row>
    <row r="219" spans="1:32" hidden="1" x14ac:dyDescent="0.2">
      <c r="A219" t="s">
        <v>568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533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569</v>
      </c>
      <c r="AC220" t="s">
        <v>570</v>
      </c>
      <c r="AD220">
        <v>3</v>
      </c>
      <c r="AE220" s="34">
        <v>0.55991898148148145</v>
      </c>
      <c r="AF220">
        <v>2023</v>
      </c>
    </row>
    <row r="221" spans="1:32" hidden="1" x14ac:dyDescent="0.2">
      <c r="A221">
        <v>43</v>
      </c>
      <c r="B221" t="s">
        <v>573</v>
      </c>
      <c r="C221">
        <v>0</v>
      </c>
      <c r="D221" t="s">
        <v>611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626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567</v>
      </c>
    </row>
    <row r="222" spans="1:32" hidden="1" x14ac:dyDescent="0.2">
      <c r="A222" t="s">
        <v>568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533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569</v>
      </c>
      <c r="AC223" t="s">
        <v>570</v>
      </c>
      <c r="AD223">
        <v>3</v>
      </c>
      <c r="AE223" s="34">
        <v>0.55993055555555549</v>
      </c>
      <c r="AF223">
        <v>2023</v>
      </c>
    </row>
    <row r="224" spans="1:32" hidden="1" x14ac:dyDescent="0.2">
      <c r="A224" t="s">
        <v>568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533</v>
      </c>
    </row>
    <row r="225" spans="1:32" x14ac:dyDescent="0.2">
      <c r="A225">
        <v>43</v>
      </c>
      <c r="B225" t="s">
        <v>581</v>
      </c>
      <c r="C225">
        <v>1</v>
      </c>
      <c r="D225" t="s">
        <v>619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5" t="s">
        <v>627</v>
      </c>
      <c r="S225" s="35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567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569</v>
      </c>
      <c r="AC226" t="s">
        <v>570</v>
      </c>
      <c r="AD226">
        <v>3</v>
      </c>
      <c r="AE226" s="34">
        <v>0.55994212962962964</v>
      </c>
      <c r="AF226">
        <v>2023</v>
      </c>
    </row>
    <row r="227" spans="1:32" hidden="1" x14ac:dyDescent="0.2">
      <c r="A227" t="s">
        <v>568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533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569</v>
      </c>
      <c r="AC228" t="s">
        <v>570</v>
      </c>
      <c r="AD228">
        <v>3</v>
      </c>
      <c r="AE228" s="34">
        <v>0.55995370370370368</v>
      </c>
      <c r="AF228">
        <v>2023</v>
      </c>
    </row>
    <row r="229" spans="1:32" hidden="1" x14ac:dyDescent="0.2">
      <c r="A229">
        <v>43</v>
      </c>
      <c r="B229" t="s">
        <v>581</v>
      </c>
      <c r="C229">
        <v>0</v>
      </c>
      <c r="D229" t="s">
        <v>611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5" t="s">
        <v>628</v>
      </c>
      <c r="S229" s="35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567</v>
      </c>
    </row>
    <row r="230" spans="1:32" hidden="1" x14ac:dyDescent="0.2">
      <c r="A230" t="s">
        <v>568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533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569</v>
      </c>
      <c r="AC231" t="s">
        <v>570</v>
      </c>
      <c r="AD231">
        <v>3</v>
      </c>
      <c r="AE231" s="34">
        <v>0.55996527777777783</v>
      </c>
      <c r="AF231">
        <v>2023</v>
      </c>
    </row>
    <row r="232" spans="1:32" hidden="1" x14ac:dyDescent="0.2">
      <c r="A232" t="s">
        <v>568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533</v>
      </c>
    </row>
    <row r="233" spans="1:32" x14ac:dyDescent="0.2">
      <c r="A233">
        <v>43</v>
      </c>
      <c r="B233" t="s">
        <v>573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5" t="s">
        <v>628</v>
      </c>
      <c r="S233" s="35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567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569</v>
      </c>
      <c r="AC234" t="s">
        <v>570</v>
      </c>
      <c r="AD234">
        <v>3</v>
      </c>
      <c r="AE234" s="34">
        <v>0.55997685185185186</v>
      </c>
      <c r="AF234">
        <v>2023</v>
      </c>
    </row>
    <row r="235" spans="1:32" hidden="1" x14ac:dyDescent="0.2">
      <c r="A235" t="s">
        <v>568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533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569</v>
      </c>
      <c r="AC236" t="s">
        <v>570</v>
      </c>
      <c r="AD236">
        <v>3</v>
      </c>
      <c r="AE236" s="34">
        <v>0.5599884259259259</v>
      </c>
      <c r="AF236">
        <v>2023</v>
      </c>
    </row>
    <row r="237" spans="1:32" hidden="1" x14ac:dyDescent="0.2">
      <c r="A237">
        <v>43</v>
      </c>
      <c r="B237" t="s">
        <v>573</v>
      </c>
      <c r="C237">
        <v>0</v>
      </c>
      <c r="D237" t="s">
        <v>613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629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567</v>
      </c>
    </row>
    <row r="238" spans="1:32" hidden="1" x14ac:dyDescent="0.2">
      <c r="A238" t="s">
        <v>568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533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569</v>
      </c>
      <c r="AC239" t="s">
        <v>570</v>
      </c>
      <c r="AD239">
        <v>3</v>
      </c>
      <c r="AE239" s="34">
        <v>0.55999999999999994</v>
      </c>
      <c r="AF239">
        <v>2023</v>
      </c>
    </row>
    <row r="240" spans="1:32" hidden="1" x14ac:dyDescent="0.2">
      <c r="A240" t="s">
        <v>568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533</v>
      </c>
    </row>
    <row r="241" spans="1:32" x14ac:dyDescent="0.2">
      <c r="A241">
        <v>43</v>
      </c>
      <c r="B241" t="s">
        <v>581</v>
      </c>
      <c r="C241">
        <v>1</v>
      </c>
      <c r="D241" t="s">
        <v>611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630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567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569</v>
      </c>
      <c r="AC242" t="s">
        <v>570</v>
      </c>
      <c r="AD242">
        <v>3</v>
      </c>
      <c r="AE242" s="34">
        <v>0.56001157407407409</v>
      </c>
      <c r="AF242">
        <v>2023</v>
      </c>
    </row>
    <row r="243" spans="1:32" hidden="1" x14ac:dyDescent="0.2">
      <c r="A243" t="s">
        <v>568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533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569</v>
      </c>
      <c r="AC244" t="s">
        <v>570</v>
      </c>
      <c r="AD244">
        <v>3</v>
      </c>
      <c r="AE244" s="34">
        <v>0.56002314814814813</v>
      </c>
      <c r="AF244">
        <v>2023</v>
      </c>
    </row>
    <row r="245" spans="1:32" hidden="1" x14ac:dyDescent="0.2">
      <c r="A245">
        <v>43</v>
      </c>
      <c r="B245" t="s">
        <v>581</v>
      </c>
      <c r="C245">
        <v>0</v>
      </c>
      <c r="D245" t="s">
        <v>611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631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567</v>
      </c>
    </row>
    <row r="246" spans="1:32" hidden="1" x14ac:dyDescent="0.2">
      <c r="A246" t="s">
        <v>568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533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569</v>
      </c>
      <c r="AC247" t="s">
        <v>570</v>
      </c>
      <c r="AD247">
        <v>3</v>
      </c>
      <c r="AE247" s="34">
        <v>0.56003472222222228</v>
      </c>
      <c r="AF247">
        <v>2023</v>
      </c>
    </row>
    <row r="248" spans="1:32" hidden="1" x14ac:dyDescent="0.2">
      <c r="A248" t="s">
        <v>568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533</v>
      </c>
    </row>
    <row r="249" spans="1:32" x14ac:dyDescent="0.2">
      <c r="A249">
        <v>43</v>
      </c>
      <c r="B249" t="s">
        <v>581</v>
      </c>
      <c r="C249">
        <v>1</v>
      </c>
      <c r="D249" t="s">
        <v>611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631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567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569</v>
      </c>
      <c r="AC250" t="s">
        <v>570</v>
      </c>
      <c r="AD250">
        <v>3</v>
      </c>
      <c r="AE250" s="34">
        <v>0.56004629629629632</v>
      </c>
      <c r="AF250">
        <v>2023</v>
      </c>
    </row>
    <row r="251" spans="1:32" hidden="1" x14ac:dyDescent="0.2">
      <c r="A251" t="s">
        <v>568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533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569</v>
      </c>
      <c r="AC252" t="s">
        <v>570</v>
      </c>
      <c r="AD252">
        <v>3</v>
      </c>
      <c r="AE252" s="34">
        <v>0.56005787037037036</v>
      </c>
      <c r="AF252">
        <v>2023</v>
      </c>
    </row>
    <row r="253" spans="1:32" hidden="1" x14ac:dyDescent="0.2">
      <c r="A253">
        <v>43</v>
      </c>
      <c r="B253" t="s">
        <v>581</v>
      </c>
      <c r="C253">
        <v>0</v>
      </c>
      <c r="D253" t="s">
        <v>613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632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567</v>
      </c>
    </row>
    <row r="254" spans="1:32" hidden="1" x14ac:dyDescent="0.2">
      <c r="A254" t="s">
        <v>568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533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569</v>
      </c>
      <c r="AC255" t="s">
        <v>570</v>
      </c>
      <c r="AD255">
        <v>3</v>
      </c>
      <c r="AE255" s="34">
        <v>0.5600694444444444</v>
      </c>
      <c r="AF255">
        <v>2023</v>
      </c>
    </row>
    <row r="256" spans="1:32" hidden="1" x14ac:dyDescent="0.2">
      <c r="A256" t="s">
        <v>568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533</v>
      </c>
    </row>
    <row r="257" spans="1:32" x14ac:dyDescent="0.2">
      <c r="A257">
        <v>43</v>
      </c>
      <c r="B257" t="s">
        <v>581</v>
      </c>
      <c r="C257">
        <v>1</v>
      </c>
      <c r="D257" t="s">
        <v>611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633</v>
      </c>
      <c r="N257">
        <v>0</v>
      </c>
      <c r="O257">
        <v>0</v>
      </c>
      <c r="P257">
        <v>0</v>
      </c>
      <c r="Q257">
        <v>0</v>
      </c>
      <c r="R257" t="s">
        <v>632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567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569</v>
      </c>
      <c r="AC258" t="s">
        <v>570</v>
      </c>
      <c r="AD258">
        <v>3</v>
      </c>
      <c r="AE258" s="34">
        <v>0.56008101851851855</v>
      </c>
      <c r="AF258">
        <v>2023</v>
      </c>
    </row>
    <row r="259" spans="1:32" hidden="1" x14ac:dyDescent="0.2">
      <c r="A259" t="s">
        <v>568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533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569</v>
      </c>
      <c r="AC260" t="s">
        <v>570</v>
      </c>
      <c r="AD260">
        <v>3</v>
      </c>
      <c r="AE260" s="34">
        <v>0.56009259259259259</v>
      </c>
      <c r="AF260">
        <v>2023</v>
      </c>
    </row>
    <row r="261" spans="1:32" hidden="1" x14ac:dyDescent="0.2">
      <c r="A261">
        <v>43</v>
      </c>
      <c r="B261" t="s">
        <v>581</v>
      </c>
      <c r="C261">
        <v>0</v>
      </c>
      <c r="D261" t="s">
        <v>619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634</v>
      </c>
      <c r="N261">
        <v>0</v>
      </c>
      <c r="O261">
        <v>0</v>
      </c>
      <c r="P261">
        <v>0</v>
      </c>
      <c r="Q261">
        <v>0</v>
      </c>
      <c r="R261" t="s">
        <v>635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567</v>
      </c>
    </row>
    <row r="262" spans="1:32" hidden="1" x14ac:dyDescent="0.2">
      <c r="A262" t="s">
        <v>568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533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569</v>
      </c>
      <c r="AC263" t="s">
        <v>570</v>
      </c>
      <c r="AD263">
        <v>3</v>
      </c>
      <c r="AE263" s="34">
        <v>0.56010416666666674</v>
      </c>
      <c r="AF263">
        <v>2023</v>
      </c>
    </row>
    <row r="264" spans="1:32" hidden="1" x14ac:dyDescent="0.2">
      <c r="A264" t="s">
        <v>568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533</v>
      </c>
    </row>
    <row r="265" spans="1:32" x14ac:dyDescent="0.2">
      <c r="A265" s="36">
        <v>42</v>
      </c>
      <c r="B265" t="s">
        <v>636</v>
      </c>
      <c r="C265">
        <v>1</v>
      </c>
      <c r="D265" t="s">
        <v>611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637</v>
      </c>
      <c r="N265">
        <v>0</v>
      </c>
      <c r="O265">
        <v>0</v>
      </c>
      <c r="P265">
        <v>0</v>
      </c>
      <c r="Q265">
        <v>0</v>
      </c>
      <c r="R265" t="s">
        <v>638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567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569</v>
      </c>
      <c r="AC266" t="s">
        <v>570</v>
      </c>
      <c r="AD266">
        <v>3</v>
      </c>
      <c r="AE266" s="37">
        <v>0.56011574074074078</v>
      </c>
      <c r="AF266">
        <v>2023</v>
      </c>
    </row>
    <row r="267" spans="1:32" hidden="1" x14ac:dyDescent="0.2">
      <c r="A267" t="s">
        <v>568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533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569</v>
      </c>
      <c r="AC268" t="s">
        <v>570</v>
      </c>
      <c r="AD268">
        <v>3</v>
      </c>
      <c r="AE268" s="34">
        <v>0.56012731481481481</v>
      </c>
      <c r="AF268">
        <v>2023</v>
      </c>
    </row>
    <row r="269" spans="1:32" hidden="1" x14ac:dyDescent="0.2">
      <c r="A269">
        <v>42</v>
      </c>
      <c r="B269" t="s">
        <v>636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639</v>
      </c>
      <c r="N269">
        <v>0</v>
      </c>
      <c r="O269">
        <v>0</v>
      </c>
      <c r="P269">
        <v>0</v>
      </c>
      <c r="Q269">
        <v>0</v>
      </c>
      <c r="R269" t="s">
        <v>638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567</v>
      </c>
    </row>
    <row r="270" spans="1:32" hidden="1" x14ac:dyDescent="0.2">
      <c r="A270" t="s">
        <v>568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533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569</v>
      </c>
      <c r="AC271" t="s">
        <v>570</v>
      </c>
      <c r="AD271">
        <v>3</v>
      </c>
      <c r="AE271" s="34">
        <v>0.56013888888888885</v>
      </c>
      <c r="AF271">
        <v>2023</v>
      </c>
    </row>
    <row r="272" spans="1:32" x14ac:dyDescent="0.2">
      <c r="A272">
        <v>14</v>
      </c>
      <c r="B272" t="s">
        <v>644</v>
      </c>
      <c r="C272">
        <v>1</v>
      </c>
      <c r="D272" t="s">
        <v>645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646</v>
      </c>
      <c r="N272">
        <v>0</v>
      </c>
      <c r="O272">
        <v>0</v>
      </c>
      <c r="P272">
        <v>0</v>
      </c>
      <c r="Q272">
        <v>0</v>
      </c>
      <c r="R272" t="s">
        <v>647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534</v>
      </c>
    </row>
    <row r="273" spans="1:31" hidden="1" x14ac:dyDescent="0.2">
      <c r="A273" t="s">
        <v>648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533</v>
      </c>
    </row>
    <row r="274" spans="1:31" hidden="1" x14ac:dyDescent="0.2">
      <c r="A274" t="s">
        <v>649</v>
      </c>
      <c r="B274" t="s">
        <v>650</v>
      </c>
      <c r="C274" t="s">
        <v>651</v>
      </c>
      <c r="D274" t="s">
        <v>652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653</v>
      </c>
      <c r="AB275" t="s">
        <v>570</v>
      </c>
      <c r="AC275">
        <v>4</v>
      </c>
      <c r="AD275" s="34">
        <v>0.35936342592592596</v>
      </c>
      <c r="AE275">
        <v>2023</v>
      </c>
    </row>
    <row r="276" spans="1:31" hidden="1" x14ac:dyDescent="0.2">
      <c r="A276">
        <v>14</v>
      </c>
      <c r="B276" t="s">
        <v>644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654</v>
      </c>
      <c r="N276">
        <v>0</v>
      </c>
      <c r="O276">
        <v>0</v>
      </c>
      <c r="P276">
        <v>0</v>
      </c>
      <c r="Q276">
        <v>0</v>
      </c>
      <c r="R276" t="s">
        <v>647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534</v>
      </c>
    </row>
    <row r="277" spans="1:31" hidden="1" x14ac:dyDescent="0.2">
      <c r="A277" t="s">
        <v>648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533</v>
      </c>
    </row>
    <row r="278" spans="1:31" hidden="1" x14ac:dyDescent="0.2">
      <c r="A278" t="s">
        <v>649</v>
      </c>
      <c r="B278" t="s">
        <v>655</v>
      </c>
      <c r="C278" t="s">
        <v>651</v>
      </c>
      <c r="D278" t="s">
        <v>652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653</v>
      </c>
      <c r="AB279" t="s">
        <v>570</v>
      </c>
      <c r="AC279">
        <v>4</v>
      </c>
      <c r="AD279" s="34">
        <v>0.359375</v>
      </c>
      <c r="AE279">
        <v>2023</v>
      </c>
    </row>
    <row r="280" spans="1:31" x14ac:dyDescent="0.2">
      <c r="A280">
        <v>14</v>
      </c>
      <c r="B280" t="s">
        <v>644</v>
      </c>
      <c r="C280">
        <v>1</v>
      </c>
      <c r="D280" t="s">
        <v>656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657</v>
      </c>
      <c r="N280">
        <v>0</v>
      </c>
      <c r="O280">
        <v>0</v>
      </c>
      <c r="P280">
        <v>0</v>
      </c>
      <c r="Q280">
        <v>0</v>
      </c>
      <c r="R280" t="s">
        <v>647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534</v>
      </c>
    </row>
    <row r="281" spans="1:31" hidden="1" x14ac:dyDescent="0.2">
      <c r="A281" t="s">
        <v>648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533</v>
      </c>
    </row>
    <row r="282" spans="1:31" hidden="1" x14ac:dyDescent="0.2">
      <c r="A282" t="s">
        <v>649</v>
      </c>
      <c r="B282" t="s">
        <v>658</v>
      </c>
      <c r="C282" t="s">
        <v>651</v>
      </c>
      <c r="D282" t="s">
        <v>652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653</v>
      </c>
      <c r="AB283" t="s">
        <v>570</v>
      </c>
      <c r="AC283">
        <v>4</v>
      </c>
      <c r="AD283" s="34">
        <v>0.35938657407407404</v>
      </c>
      <c r="AE283">
        <v>2023</v>
      </c>
    </row>
    <row r="284" spans="1:31" hidden="1" x14ac:dyDescent="0.2">
      <c r="A284">
        <v>14</v>
      </c>
      <c r="B284" t="s">
        <v>644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659</v>
      </c>
      <c r="N284">
        <v>0</v>
      </c>
      <c r="O284">
        <v>0</v>
      </c>
      <c r="P284">
        <v>0</v>
      </c>
      <c r="Q284">
        <v>0</v>
      </c>
      <c r="R284" t="s">
        <v>647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534</v>
      </c>
    </row>
    <row r="285" spans="1:31" hidden="1" x14ac:dyDescent="0.2">
      <c r="A285" t="s">
        <v>648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533</v>
      </c>
    </row>
    <row r="286" spans="1:31" hidden="1" x14ac:dyDescent="0.2">
      <c r="A286" t="s">
        <v>649</v>
      </c>
      <c r="B286" t="s">
        <v>660</v>
      </c>
      <c r="C286" t="s">
        <v>651</v>
      </c>
      <c r="D286" t="s">
        <v>652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653</v>
      </c>
      <c r="AB287" t="s">
        <v>570</v>
      </c>
      <c r="AC287">
        <v>4</v>
      </c>
      <c r="AD287" s="34">
        <v>0.35939814814814813</v>
      </c>
      <c r="AE287">
        <v>2023</v>
      </c>
    </row>
    <row r="288" spans="1:31" x14ac:dyDescent="0.2">
      <c r="A288">
        <v>14</v>
      </c>
      <c r="B288" t="s">
        <v>644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661</v>
      </c>
      <c r="N288">
        <v>0</v>
      </c>
      <c r="O288">
        <v>0</v>
      </c>
      <c r="P288">
        <v>0</v>
      </c>
      <c r="Q288">
        <v>0</v>
      </c>
      <c r="R288" t="s">
        <v>647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534</v>
      </c>
    </row>
    <row r="289" spans="1:31" hidden="1" x14ac:dyDescent="0.2">
      <c r="A289" t="s">
        <v>648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533</v>
      </c>
    </row>
    <row r="290" spans="1:31" hidden="1" x14ac:dyDescent="0.2">
      <c r="A290" t="s">
        <v>649</v>
      </c>
      <c r="B290" t="s">
        <v>662</v>
      </c>
      <c r="C290" t="s">
        <v>651</v>
      </c>
      <c r="D290" t="s">
        <v>652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653</v>
      </c>
      <c r="AB291" t="s">
        <v>570</v>
      </c>
      <c r="AC291">
        <v>4</v>
      </c>
      <c r="AD291" s="34">
        <v>0.35940972222222217</v>
      </c>
      <c r="AE291">
        <v>2023</v>
      </c>
    </row>
    <row r="292" spans="1:31" hidden="1" x14ac:dyDescent="0.2">
      <c r="A292">
        <v>14</v>
      </c>
      <c r="B292" t="s">
        <v>644</v>
      </c>
      <c r="C292">
        <v>0</v>
      </c>
      <c r="D292" t="s">
        <v>645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663</v>
      </c>
      <c r="N292">
        <v>0</v>
      </c>
      <c r="O292">
        <v>0</v>
      </c>
      <c r="P292">
        <v>0</v>
      </c>
      <c r="Q292">
        <v>0</v>
      </c>
      <c r="R292" t="s">
        <v>664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534</v>
      </c>
    </row>
    <row r="293" spans="1:31" hidden="1" x14ac:dyDescent="0.2">
      <c r="A293" t="s">
        <v>648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533</v>
      </c>
    </row>
    <row r="294" spans="1:31" hidden="1" x14ac:dyDescent="0.2">
      <c r="A294" t="s">
        <v>649</v>
      </c>
      <c r="B294" t="s">
        <v>650</v>
      </c>
      <c r="C294" t="s">
        <v>651</v>
      </c>
      <c r="D294" t="s">
        <v>652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653</v>
      </c>
      <c r="AB295" t="s">
        <v>570</v>
      </c>
      <c r="AC295">
        <v>4</v>
      </c>
      <c r="AD295" s="34">
        <v>0.35942129629629632</v>
      </c>
      <c r="AE295">
        <v>2023</v>
      </c>
    </row>
    <row r="296" spans="1:31" x14ac:dyDescent="0.2">
      <c r="A296">
        <v>14</v>
      </c>
      <c r="B296" t="s">
        <v>644</v>
      </c>
      <c r="C296">
        <v>1</v>
      </c>
      <c r="D296" t="s">
        <v>665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666</v>
      </c>
      <c r="N296">
        <v>0</v>
      </c>
      <c r="O296">
        <v>0</v>
      </c>
      <c r="P296">
        <v>0</v>
      </c>
      <c r="Q296">
        <v>0</v>
      </c>
      <c r="R296" t="s">
        <v>647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534</v>
      </c>
    </row>
    <row r="297" spans="1:31" hidden="1" x14ac:dyDescent="0.2">
      <c r="A297" t="s">
        <v>648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533</v>
      </c>
    </row>
    <row r="298" spans="1:31" hidden="1" x14ac:dyDescent="0.2">
      <c r="A298" t="s">
        <v>649</v>
      </c>
      <c r="B298" t="s">
        <v>667</v>
      </c>
      <c r="C298" t="s">
        <v>651</v>
      </c>
      <c r="D298" t="s">
        <v>652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653</v>
      </c>
      <c r="AB299" t="s">
        <v>570</v>
      </c>
      <c r="AC299">
        <v>4</v>
      </c>
      <c r="AD299" s="34">
        <v>0.35943287037037036</v>
      </c>
      <c r="AE299">
        <v>2023</v>
      </c>
    </row>
    <row r="300" spans="1:31" hidden="1" x14ac:dyDescent="0.2">
      <c r="A300">
        <v>14</v>
      </c>
      <c r="B300" t="s">
        <v>644</v>
      </c>
      <c r="C300">
        <v>0</v>
      </c>
      <c r="D300" t="s">
        <v>668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669</v>
      </c>
      <c r="N300">
        <v>0</v>
      </c>
      <c r="O300">
        <v>0</v>
      </c>
      <c r="P300">
        <v>0</v>
      </c>
      <c r="Q300">
        <v>0</v>
      </c>
      <c r="R300" t="s">
        <v>647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534</v>
      </c>
    </row>
    <row r="301" spans="1:31" hidden="1" x14ac:dyDescent="0.2">
      <c r="A301" t="s">
        <v>648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533</v>
      </c>
    </row>
    <row r="302" spans="1:31" hidden="1" x14ac:dyDescent="0.2">
      <c r="A302" t="s">
        <v>649</v>
      </c>
      <c r="B302" t="s">
        <v>670</v>
      </c>
      <c r="C302" t="s">
        <v>651</v>
      </c>
      <c r="D302" t="s">
        <v>652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653</v>
      </c>
      <c r="AB303" t="s">
        <v>570</v>
      </c>
      <c r="AC303">
        <v>4</v>
      </c>
      <c r="AD303" s="34">
        <v>0.35944444444444446</v>
      </c>
      <c r="AE303">
        <v>2023</v>
      </c>
    </row>
    <row r="304" spans="1:31" x14ac:dyDescent="0.2">
      <c r="A304">
        <v>14</v>
      </c>
      <c r="B304" t="s">
        <v>644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671</v>
      </c>
      <c r="N304">
        <v>0</v>
      </c>
      <c r="O304">
        <v>0</v>
      </c>
      <c r="P304">
        <v>0</v>
      </c>
      <c r="Q304">
        <v>0</v>
      </c>
      <c r="R304" t="s">
        <v>647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534</v>
      </c>
    </row>
    <row r="305" spans="1:31" hidden="1" x14ac:dyDescent="0.2">
      <c r="A305" t="s">
        <v>648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533</v>
      </c>
    </row>
    <row r="306" spans="1:31" hidden="1" x14ac:dyDescent="0.2">
      <c r="A306" t="s">
        <v>649</v>
      </c>
      <c r="B306" t="s">
        <v>655</v>
      </c>
      <c r="C306" t="s">
        <v>651</v>
      </c>
      <c r="D306" t="s">
        <v>652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653</v>
      </c>
      <c r="AB307" t="s">
        <v>570</v>
      </c>
      <c r="AC307">
        <v>4</v>
      </c>
      <c r="AD307" s="34">
        <v>0.35945601851851849</v>
      </c>
      <c r="AE307">
        <v>2023</v>
      </c>
    </row>
    <row r="308" spans="1:31" hidden="1" x14ac:dyDescent="0.2">
      <c r="A308">
        <v>14</v>
      </c>
      <c r="B308" t="s">
        <v>644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672</v>
      </c>
      <c r="N308">
        <v>0</v>
      </c>
      <c r="O308">
        <v>0</v>
      </c>
      <c r="P308">
        <v>0</v>
      </c>
      <c r="Q308">
        <v>0</v>
      </c>
      <c r="R308" t="s">
        <v>647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534</v>
      </c>
    </row>
    <row r="309" spans="1:31" hidden="1" x14ac:dyDescent="0.2">
      <c r="A309" t="s">
        <v>648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533</v>
      </c>
    </row>
    <row r="310" spans="1:31" hidden="1" x14ac:dyDescent="0.2">
      <c r="A310" t="s">
        <v>649</v>
      </c>
      <c r="B310" t="s">
        <v>673</v>
      </c>
      <c r="C310" t="s">
        <v>651</v>
      </c>
      <c r="D310" t="s">
        <v>652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653</v>
      </c>
      <c r="AB311" t="s">
        <v>570</v>
      </c>
      <c r="AC311">
        <v>4</v>
      </c>
      <c r="AD311" s="34">
        <v>0.35946759259259259</v>
      </c>
      <c r="AE311">
        <v>2023</v>
      </c>
    </row>
    <row r="312" spans="1:31" x14ac:dyDescent="0.2">
      <c r="A312">
        <v>14</v>
      </c>
      <c r="B312" t="s">
        <v>644</v>
      </c>
      <c r="C312">
        <v>1</v>
      </c>
      <c r="D312" t="s">
        <v>674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675</v>
      </c>
      <c r="N312">
        <v>0</v>
      </c>
      <c r="O312">
        <v>0</v>
      </c>
      <c r="P312">
        <v>0</v>
      </c>
      <c r="Q312">
        <v>0</v>
      </c>
      <c r="R312" t="s">
        <v>647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534</v>
      </c>
    </row>
    <row r="313" spans="1:31" hidden="1" x14ac:dyDescent="0.2">
      <c r="A313" t="s">
        <v>648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533</v>
      </c>
    </row>
    <row r="314" spans="1:31" hidden="1" x14ac:dyDescent="0.2">
      <c r="A314" t="s">
        <v>649</v>
      </c>
      <c r="B314" t="s">
        <v>676</v>
      </c>
      <c r="C314" t="s">
        <v>651</v>
      </c>
      <c r="D314" t="s">
        <v>652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653</v>
      </c>
      <c r="AB315" t="s">
        <v>570</v>
      </c>
      <c r="AC315">
        <v>4</v>
      </c>
      <c r="AD315" s="34">
        <v>0.35947916666666663</v>
      </c>
      <c r="AE315">
        <v>2023</v>
      </c>
    </row>
    <row r="316" spans="1:31" hidden="1" x14ac:dyDescent="0.2">
      <c r="A316">
        <v>14</v>
      </c>
      <c r="B316" t="s">
        <v>644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677</v>
      </c>
      <c r="N316">
        <v>0</v>
      </c>
      <c r="O316">
        <v>0</v>
      </c>
      <c r="P316">
        <v>0</v>
      </c>
      <c r="Q316">
        <v>0</v>
      </c>
      <c r="R316" t="s">
        <v>647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534</v>
      </c>
    </row>
    <row r="317" spans="1:31" hidden="1" x14ac:dyDescent="0.2">
      <c r="A317" t="s">
        <v>648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533</v>
      </c>
    </row>
    <row r="318" spans="1:31" hidden="1" x14ac:dyDescent="0.2">
      <c r="A318" t="s">
        <v>649</v>
      </c>
      <c r="B318" t="s">
        <v>678</v>
      </c>
      <c r="C318" t="s">
        <v>651</v>
      </c>
      <c r="D318" t="s">
        <v>652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653</v>
      </c>
      <c r="AB319" t="s">
        <v>570</v>
      </c>
      <c r="AC319">
        <v>4</v>
      </c>
      <c r="AD319" s="34">
        <v>0.35949074074074078</v>
      </c>
      <c r="AE319">
        <v>2023</v>
      </c>
    </row>
    <row r="320" spans="1:31" x14ac:dyDescent="0.2">
      <c r="A320">
        <v>13</v>
      </c>
      <c r="B320" t="s">
        <v>644</v>
      </c>
      <c r="C320">
        <v>1</v>
      </c>
      <c r="D320" t="s">
        <v>668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679</v>
      </c>
      <c r="N320">
        <v>0</v>
      </c>
      <c r="O320">
        <v>0</v>
      </c>
      <c r="P320">
        <v>0</v>
      </c>
      <c r="Q320">
        <v>0</v>
      </c>
      <c r="R320" t="s">
        <v>647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534</v>
      </c>
    </row>
    <row r="321" spans="1:31" hidden="1" x14ac:dyDescent="0.2">
      <c r="A321" t="s">
        <v>648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533</v>
      </c>
    </row>
    <row r="322" spans="1:31" hidden="1" x14ac:dyDescent="0.2">
      <c r="A322" t="s">
        <v>649</v>
      </c>
      <c r="B322" t="s">
        <v>670</v>
      </c>
      <c r="C322" t="s">
        <v>651</v>
      </c>
      <c r="D322" t="s">
        <v>652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653</v>
      </c>
      <c r="AB323" t="s">
        <v>570</v>
      </c>
      <c r="AC323">
        <v>4</v>
      </c>
      <c r="AD323" s="34">
        <v>0.35950231481481482</v>
      </c>
      <c r="AE323">
        <v>2023</v>
      </c>
    </row>
    <row r="324" spans="1:31" hidden="1" x14ac:dyDescent="0.2">
      <c r="A324">
        <v>13</v>
      </c>
      <c r="B324" t="s">
        <v>644</v>
      </c>
      <c r="C324">
        <v>0</v>
      </c>
      <c r="D324" t="s">
        <v>645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680</v>
      </c>
      <c r="N324">
        <v>0</v>
      </c>
      <c r="O324">
        <v>0</v>
      </c>
      <c r="P324">
        <v>0</v>
      </c>
      <c r="Q324">
        <v>0</v>
      </c>
      <c r="R324" t="s">
        <v>647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534</v>
      </c>
    </row>
    <row r="325" spans="1:31" hidden="1" x14ac:dyDescent="0.2">
      <c r="A325" t="s">
        <v>648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533</v>
      </c>
    </row>
    <row r="326" spans="1:31" hidden="1" x14ac:dyDescent="0.2">
      <c r="A326" t="s">
        <v>649</v>
      </c>
      <c r="B326" t="s">
        <v>650</v>
      </c>
      <c r="C326" t="s">
        <v>651</v>
      </c>
      <c r="D326" t="s">
        <v>652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653</v>
      </c>
      <c r="AB327" t="s">
        <v>570</v>
      </c>
      <c r="AC327">
        <v>4</v>
      </c>
      <c r="AD327" s="34">
        <v>0.35951388888888891</v>
      </c>
      <c r="AE327">
        <v>2023</v>
      </c>
    </row>
    <row r="328" spans="1:31" x14ac:dyDescent="0.2">
      <c r="A328">
        <v>14</v>
      </c>
      <c r="B328" t="s">
        <v>644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681</v>
      </c>
      <c r="N328">
        <v>0</v>
      </c>
      <c r="O328">
        <v>0</v>
      </c>
      <c r="P328">
        <v>0</v>
      </c>
      <c r="Q328">
        <v>0</v>
      </c>
      <c r="R328" t="s">
        <v>647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534</v>
      </c>
    </row>
    <row r="329" spans="1:31" hidden="1" x14ac:dyDescent="0.2">
      <c r="A329" t="s">
        <v>648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533</v>
      </c>
    </row>
    <row r="330" spans="1:31" hidden="1" x14ac:dyDescent="0.2">
      <c r="A330" t="s">
        <v>649</v>
      </c>
      <c r="B330" t="s">
        <v>682</v>
      </c>
      <c r="C330" t="s">
        <v>651</v>
      </c>
      <c r="D330" t="s">
        <v>652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653</v>
      </c>
      <c r="AB331" t="s">
        <v>570</v>
      </c>
      <c r="AC331">
        <v>4</v>
      </c>
      <c r="AD331" s="34">
        <v>0.35952546296296295</v>
      </c>
      <c r="AE331">
        <v>2023</v>
      </c>
    </row>
    <row r="332" spans="1:31" hidden="1" x14ac:dyDescent="0.2">
      <c r="A332">
        <v>14</v>
      </c>
      <c r="B332" t="s">
        <v>644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683</v>
      </c>
      <c r="N332">
        <v>0</v>
      </c>
      <c r="O332">
        <v>0</v>
      </c>
      <c r="P332">
        <v>0</v>
      </c>
      <c r="Q332">
        <v>0</v>
      </c>
      <c r="R332" t="s">
        <v>647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534</v>
      </c>
    </row>
    <row r="333" spans="1:31" hidden="1" x14ac:dyDescent="0.2">
      <c r="A333" t="s">
        <v>648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533</v>
      </c>
    </row>
    <row r="334" spans="1:31" hidden="1" x14ac:dyDescent="0.2">
      <c r="A334" t="s">
        <v>649</v>
      </c>
      <c r="B334" t="s">
        <v>682</v>
      </c>
      <c r="C334" t="s">
        <v>651</v>
      </c>
      <c r="D334" t="s">
        <v>652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653</v>
      </c>
      <c r="AB335" t="s">
        <v>570</v>
      </c>
      <c r="AC335">
        <v>4</v>
      </c>
      <c r="AD335" s="34">
        <v>0.35953703703703704</v>
      </c>
      <c r="AE335">
        <v>2023</v>
      </c>
    </row>
    <row r="336" spans="1:31" x14ac:dyDescent="0.2">
      <c r="A336">
        <v>14</v>
      </c>
      <c r="B336" t="s">
        <v>644</v>
      </c>
      <c r="C336">
        <v>1</v>
      </c>
      <c r="D336" t="s">
        <v>684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685</v>
      </c>
      <c r="N336">
        <v>0</v>
      </c>
      <c r="O336">
        <v>0</v>
      </c>
      <c r="P336">
        <v>0</v>
      </c>
      <c r="Q336">
        <v>0</v>
      </c>
      <c r="R336" t="s">
        <v>647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534</v>
      </c>
    </row>
    <row r="337" spans="1:31" hidden="1" x14ac:dyDescent="0.2">
      <c r="A337" t="s">
        <v>648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533</v>
      </c>
    </row>
    <row r="338" spans="1:31" hidden="1" x14ac:dyDescent="0.2">
      <c r="A338" t="s">
        <v>649</v>
      </c>
      <c r="B338" t="s">
        <v>686</v>
      </c>
      <c r="C338" t="s">
        <v>651</v>
      </c>
      <c r="D338" t="s">
        <v>652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653</v>
      </c>
      <c r="AB339" t="s">
        <v>570</v>
      </c>
      <c r="AC339">
        <v>4</v>
      </c>
      <c r="AD339" s="34">
        <v>0.35954861111111108</v>
      </c>
      <c r="AE339">
        <v>2023</v>
      </c>
    </row>
    <row r="340" spans="1:31" hidden="1" x14ac:dyDescent="0.2">
      <c r="A340">
        <v>14</v>
      </c>
      <c r="B340" t="s">
        <v>644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687</v>
      </c>
      <c r="N340">
        <v>0</v>
      </c>
      <c r="O340">
        <v>0</v>
      </c>
      <c r="P340">
        <v>0</v>
      </c>
      <c r="Q340">
        <v>0</v>
      </c>
      <c r="R340" t="s">
        <v>688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534</v>
      </c>
    </row>
    <row r="341" spans="1:31" hidden="1" x14ac:dyDescent="0.2">
      <c r="A341" t="s">
        <v>648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533</v>
      </c>
    </row>
    <row r="342" spans="1:31" hidden="1" x14ac:dyDescent="0.2">
      <c r="A342" t="s">
        <v>649</v>
      </c>
      <c r="B342" t="s">
        <v>682</v>
      </c>
      <c r="C342" t="s">
        <v>651</v>
      </c>
      <c r="D342" t="s">
        <v>652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653</v>
      </c>
      <c r="AB343" t="s">
        <v>570</v>
      </c>
      <c r="AC343">
        <v>4</v>
      </c>
      <c r="AD343" s="34">
        <v>0.35956018518518523</v>
      </c>
      <c r="AE343">
        <v>2023</v>
      </c>
    </row>
    <row r="344" spans="1:31" x14ac:dyDescent="0.2">
      <c r="A344">
        <v>14</v>
      </c>
      <c r="B344" t="s">
        <v>689</v>
      </c>
      <c r="C344">
        <v>1</v>
      </c>
      <c r="D344" t="s">
        <v>690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691</v>
      </c>
      <c r="N344">
        <v>0</v>
      </c>
      <c r="O344">
        <v>0</v>
      </c>
      <c r="P344">
        <v>0</v>
      </c>
      <c r="Q344">
        <v>0</v>
      </c>
      <c r="R344" t="s">
        <v>647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534</v>
      </c>
    </row>
    <row r="345" spans="1:31" hidden="1" x14ac:dyDescent="0.2">
      <c r="A345" t="s">
        <v>648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533</v>
      </c>
    </row>
    <row r="346" spans="1:31" hidden="1" x14ac:dyDescent="0.2">
      <c r="A346" t="s">
        <v>649</v>
      </c>
      <c r="B346" t="s">
        <v>692</v>
      </c>
      <c r="C346" t="s">
        <v>651</v>
      </c>
      <c r="D346" t="s">
        <v>652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653</v>
      </c>
      <c r="AB347" t="s">
        <v>570</v>
      </c>
      <c r="AC347">
        <v>4</v>
      </c>
      <c r="AD347" s="34">
        <v>0.35957175925925927</v>
      </c>
      <c r="AE347">
        <v>2023</v>
      </c>
    </row>
    <row r="348" spans="1:31" hidden="1" x14ac:dyDescent="0.2">
      <c r="A348">
        <v>14</v>
      </c>
      <c r="B348" t="s">
        <v>689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693</v>
      </c>
      <c r="N348">
        <v>0</v>
      </c>
      <c r="O348">
        <v>0</v>
      </c>
      <c r="P348">
        <v>0</v>
      </c>
      <c r="Q348">
        <v>0</v>
      </c>
      <c r="R348" t="s">
        <v>647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534</v>
      </c>
    </row>
    <row r="349" spans="1:31" hidden="1" x14ac:dyDescent="0.2">
      <c r="A349" t="s">
        <v>648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533</v>
      </c>
    </row>
    <row r="350" spans="1:31" hidden="1" x14ac:dyDescent="0.2">
      <c r="A350" t="s">
        <v>649</v>
      </c>
      <c r="B350" t="s">
        <v>662</v>
      </c>
      <c r="C350" t="s">
        <v>651</v>
      </c>
      <c r="D350" t="s">
        <v>652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653</v>
      </c>
      <c r="AB351" t="s">
        <v>570</v>
      </c>
      <c r="AC351">
        <v>4</v>
      </c>
      <c r="AD351" s="34">
        <v>0.35958333333333337</v>
      </c>
      <c r="AE351">
        <v>2023</v>
      </c>
    </row>
    <row r="352" spans="1:31" x14ac:dyDescent="0.2">
      <c r="A352">
        <v>14</v>
      </c>
      <c r="B352" t="s">
        <v>694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695</v>
      </c>
      <c r="N352">
        <v>0</v>
      </c>
      <c r="O352">
        <v>0</v>
      </c>
      <c r="P352">
        <v>0</v>
      </c>
      <c r="Q352">
        <v>0</v>
      </c>
      <c r="R352" t="s">
        <v>647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534</v>
      </c>
    </row>
    <row r="353" spans="1:31" hidden="1" x14ac:dyDescent="0.2">
      <c r="A353" t="s">
        <v>648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533</v>
      </c>
    </row>
    <row r="354" spans="1:31" hidden="1" x14ac:dyDescent="0.2">
      <c r="A354" t="s">
        <v>649</v>
      </c>
      <c r="B354" t="s">
        <v>696</v>
      </c>
      <c r="C354" t="s">
        <v>651</v>
      </c>
      <c r="D354" t="s">
        <v>652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653</v>
      </c>
      <c r="AB355" t="s">
        <v>570</v>
      </c>
      <c r="AC355">
        <v>4</v>
      </c>
      <c r="AD355" s="34">
        <v>0.3595949074074074</v>
      </c>
      <c r="AE355">
        <v>2023</v>
      </c>
    </row>
    <row r="356" spans="1:31" hidden="1" x14ac:dyDescent="0.2">
      <c r="A356">
        <v>14</v>
      </c>
      <c r="B356" t="s">
        <v>694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697</v>
      </c>
      <c r="N356">
        <v>0</v>
      </c>
      <c r="O356">
        <v>0</v>
      </c>
      <c r="P356">
        <v>0</v>
      </c>
      <c r="Q356">
        <v>0</v>
      </c>
      <c r="R356" t="s">
        <v>647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534</v>
      </c>
    </row>
    <row r="357" spans="1:31" hidden="1" x14ac:dyDescent="0.2">
      <c r="A357" t="s">
        <v>648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533</v>
      </c>
    </row>
    <row r="358" spans="1:31" hidden="1" x14ac:dyDescent="0.2">
      <c r="A358" t="s">
        <v>649</v>
      </c>
      <c r="B358" t="s">
        <v>673</v>
      </c>
      <c r="C358" t="s">
        <v>651</v>
      </c>
      <c r="D358" t="s">
        <v>652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653</v>
      </c>
      <c r="AB359" t="s">
        <v>570</v>
      </c>
      <c r="AC359">
        <v>4</v>
      </c>
      <c r="AD359" s="34">
        <v>0.3596064814814815</v>
      </c>
      <c r="AE359">
        <v>2023</v>
      </c>
    </row>
    <row r="360" spans="1:31" x14ac:dyDescent="0.2">
      <c r="A360">
        <v>14</v>
      </c>
      <c r="B360" t="s">
        <v>694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698</v>
      </c>
      <c r="N360">
        <v>0</v>
      </c>
      <c r="O360">
        <v>0</v>
      </c>
      <c r="P360">
        <v>0</v>
      </c>
      <c r="Q360">
        <v>0</v>
      </c>
      <c r="R360" t="s">
        <v>647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534</v>
      </c>
    </row>
    <row r="361" spans="1:31" hidden="1" x14ac:dyDescent="0.2">
      <c r="A361" t="s">
        <v>648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533</v>
      </c>
    </row>
    <row r="362" spans="1:31" hidden="1" x14ac:dyDescent="0.2">
      <c r="A362" t="s">
        <v>649</v>
      </c>
      <c r="B362" t="s">
        <v>699</v>
      </c>
      <c r="C362" t="s">
        <v>651</v>
      </c>
      <c r="D362" t="s">
        <v>652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653</v>
      </c>
      <c r="AB363" t="s">
        <v>570</v>
      </c>
      <c r="AC363">
        <v>4</v>
      </c>
      <c r="AD363" s="34">
        <v>0.35961805555555554</v>
      </c>
      <c r="AE363">
        <v>2023</v>
      </c>
    </row>
    <row r="364" spans="1:31" hidden="1" x14ac:dyDescent="0.2">
      <c r="A364">
        <v>14</v>
      </c>
      <c r="B364" t="s">
        <v>694</v>
      </c>
      <c r="C364">
        <v>0</v>
      </c>
      <c r="D364" t="s">
        <v>690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700</v>
      </c>
      <c r="N364">
        <v>0</v>
      </c>
      <c r="O364">
        <v>0</v>
      </c>
      <c r="P364">
        <v>0</v>
      </c>
      <c r="Q364">
        <v>0</v>
      </c>
      <c r="R364" t="s">
        <v>647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534</v>
      </c>
    </row>
    <row r="365" spans="1:31" hidden="1" x14ac:dyDescent="0.2">
      <c r="A365" t="s">
        <v>648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533</v>
      </c>
    </row>
    <row r="366" spans="1:31" hidden="1" x14ac:dyDescent="0.2">
      <c r="A366" t="s">
        <v>649</v>
      </c>
      <c r="B366" t="s">
        <v>692</v>
      </c>
      <c r="C366" t="s">
        <v>651</v>
      </c>
      <c r="D366" t="s">
        <v>652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653</v>
      </c>
      <c r="AB367" t="s">
        <v>570</v>
      </c>
      <c r="AC367">
        <v>4</v>
      </c>
      <c r="AD367" s="34">
        <v>0.35962962962962958</v>
      </c>
      <c r="AE367">
        <v>2023</v>
      </c>
    </row>
    <row r="368" spans="1:31" x14ac:dyDescent="0.2">
      <c r="A368">
        <v>14</v>
      </c>
      <c r="B368" t="s">
        <v>644</v>
      </c>
      <c r="C368">
        <v>1</v>
      </c>
      <c r="D368" t="s">
        <v>665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701</v>
      </c>
      <c r="N368">
        <v>0</v>
      </c>
      <c r="O368">
        <v>0</v>
      </c>
      <c r="P368">
        <v>0</v>
      </c>
      <c r="Q368">
        <v>0</v>
      </c>
      <c r="R368" t="s">
        <v>647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534</v>
      </c>
    </row>
    <row r="369" spans="1:31" hidden="1" x14ac:dyDescent="0.2">
      <c r="A369" t="s">
        <v>648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533</v>
      </c>
    </row>
    <row r="370" spans="1:31" hidden="1" x14ac:dyDescent="0.2">
      <c r="A370" t="s">
        <v>649</v>
      </c>
      <c r="B370" t="s">
        <v>667</v>
      </c>
      <c r="C370" t="s">
        <v>651</v>
      </c>
      <c r="D370" t="s">
        <v>652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653</v>
      </c>
      <c r="AB371" t="s">
        <v>570</v>
      </c>
      <c r="AC371">
        <v>4</v>
      </c>
      <c r="AD371" s="34">
        <v>0.35964120370370373</v>
      </c>
      <c r="AE371">
        <v>2023</v>
      </c>
    </row>
    <row r="372" spans="1:31" hidden="1" x14ac:dyDescent="0.2">
      <c r="A372">
        <v>14</v>
      </c>
      <c r="B372" t="s">
        <v>644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702</v>
      </c>
      <c r="N372">
        <v>0</v>
      </c>
      <c r="O372">
        <v>0</v>
      </c>
      <c r="P372">
        <v>0</v>
      </c>
      <c r="Q372">
        <v>0</v>
      </c>
      <c r="R372" t="s">
        <v>647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534</v>
      </c>
    </row>
    <row r="373" spans="1:31" hidden="1" x14ac:dyDescent="0.2">
      <c r="A373" t="s">
        <v>648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533</v>
      </c>
    </row>
    <row r="374" spans="1:31" hidden="1" x14ac:dyDescent="0.2">
      <c r="A374" t="s">
        <v>649</v>
      </c>
      <c r="B374" t="s">
        <v>662</v>
      </c>
      <c r="C374" t="s">
        <v>651</v>
      </c>
      <c r="D374" t="s">
        <v>652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653</v>
      </c>
      <c r="AB375" t="s">
        <v>570</v>
      </c>
      <c r="AC375">
        <v>4</v>
      </c>
      <c r="AD375" s="34">
        <v>0.35965277777777777</v>
      </c>
      <c r="AE375">
        <v>2023</v>
      </c>
    </row>
    <row r="376" spans="1:31" x14ac:dyDescent="0.2">
      <c r="A376">
        <v>13</v>
      </c>
      <c r="B376" t="s">
        <v>644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703</v>
      </c>
      <c r="N376">
        <v>0</v>
      </c>
      <c r="O376">
        <v>0</v>
      </c>
      <c r="P376">
        <v>0</v>
      </c>
      <c r="Q376">
        <v>0</v>
      </c>
      <c r="R376" t="s">
        <v>647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534</v>
      </c>
    </row>
    <row r="377" spans="1:31" hidden="1" x14ac:dyDescent="0.2">
      <c r="A377" t="s">
        <v>648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533</v>
      </c>
    </row>
    <row r="378" spans="1:31" hidden="1" x14ac:dyDescent="0.2">
      <c r="A378" t="s">
        <v>649</v>
      </c>
      <c r="B378" t="s">
        <v>662</v>
      </c>
      <c r="C378" t="s">
        <v>651</v>
      </c>
      <c r="D378" t="s">
        <v>652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653</v>
      </c>
      <c r="AB379" t="s">
        <v>570</v>
      </c>
      <c r="AC379">
        <v>4</v>
      </c>
      <c r="AD379" s="34">
        <v>0.35966435185185186</v>
      </c>
      <c r="AE379">
        <v>2023</v>
      </c>
    </row>
    <row r="380" spans="1:31" hidden="1" x14ac:dyDescent="0.2">
      <c r="A380">
        <v>13</v>
      </c>
      <c r="B380" t="s">
        <v>644</v>
      </c>
      <c r="C380">
        <v>0</v>
      </c>
      <c r="D380" t="s">
        <v>656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704</v>
      </c>
      <c r="N380">
        <v>0</v>
      </c>
      <c r="O380">
        <v>0</v>
      </c>
      <c r="P380">
        <v>0</v>
      </c>
      <c r="Q380">
        <v>0</v>
      </c>
      <c r="R380" t="s">
        <v>647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534</v>
      </c>
    </row>
    <row r="381" spans="1:31" hidden="1" x14ac:dyDescent="0.2">
      <c r="A381" t="s">
        <v>648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533</v>
      </c>
    </row>
    <row r="382" spans="1:31" hidden="1" x14ac:dyDescent="0.2">
      <c r="A382" t="s">
        <v>649</v>
      </c>
      <c r="B382" t="s">
        <v>658</v>
      </c>
      <c r="C382" t="s">
        <v>651</v>
      </c>
      <c r="D382" t="s">
        <v>652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653</v>
      </c>
      <c r="AB383" t="s">
        <v>570</v>
      </c>
      <c r="AC383">
        <v>4</v>
      </c>
      <c r="AD383" s="34">
        <v>0.3596759259259259</v>
      </c>
      <c r="AE383">
        <v>2023</v>
      </c>
    </row>
    <row r="384" spans="1:31" hidden="1" x14ac:dyDescent="0.2">
      <c r="A384" t="s">
        <v>648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533</v>
      </c>
    </row>
    <row r="385" spans="1:31" x14ac:dyDescent="0.2">
      <c r="A385">
        <v>14</v>
      </c>
      <c r="B385" t="s">
        <v>644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705</v>
      </c>
      <c r="N385">
        <v>0</v>
      </c>
      <c r="O385">
        <v>0</v>
      </c>
      <c r="P385">
        <v>0</v>
      </c>
      <c r="Q385">
        <v>0</v>
      </c>
      <c r="R385" t="s">
        <v>688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534</v>
      </c>
    </row>
    <row r="386" spans="1:31" hidden="1" x14ac:dyDescent="0.2">
      <c r="A386" t="s">
        <v>649</v>
      </c>
      <c r="B386" t="s">
        <v>706</v>
      </c>
      <c r="C386" t="s">
        <v>651</v>
      </c>
      <c r="D386" t="s">
        <v>652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653</v>
      </c>
      <c r="AB387" t="s">
        <v>570</v>
      </c>
      <c r="AC387">
        <v>4</v>
      </c>
      <c r="AD387" s="34">
        <v>0.35968749999999999</v>
      </c>
      <c r="AE387">
        <v>2023</v>
      </c>
    </row>
    <row r="388" spans="1:31" hidden="1" x14ac:dyDescent="0.2">
      <c r="A388" t="s">
        <v>648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533</v>
      </c>
    </row>
    <row r="389" spans="1:31" hidden="1" x14ac:dyDescent="0.2">
      <c r="A389">
        <v>14</v>
      </c>
      <c r="B389" t="s">
        <v>644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707</v>
      </c>
      <c r="N389">
        <v>0</v>
      </c>
      <c r="O389">
        <v>0</v>
      </c>
      <c r="P389">
        <v>0</v>
      </c>
      <c r="Q389">
        <v>0</v>
      </c>
      <c r="R389" t="s">
        <v>688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534</v>
      </c>
    </row>
    <row r="390" spans="1:31" hidden="1" x14ac:dyDescent="0.2">
      <c r="A390" t="s">
        <v>649</v>
      </c>
      <c r="B390" t="s">
        <v>662</v>
      </c>
      <c r="C390" t="s">
        <v>651</v>
      </c>
      <c r="D390" t="s">
        <v>652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653</v>
      </c>
      <c r="AB391" t="s">
        <v>570</v>
      </c>
      <c r="AC391">
        <v>4</v>
      </c>
      <c r="AD391" s="34">
        <v>0.35969907407407403</v>
      </c>
      <c r="AE391">
        <v>2023</v>
      </c>
    </row>
    <row r="392" spans="1:31" hidden="1" x14ac:dyDescent="0.2">
      <c r="A392" t="s">
        <v>648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533</v>
      </c>
    </row>
    <row r="393" spans="1:31" x14ac:dyDescent="0.2">
      <c r="A393">
        <v>14</v>
      </c>
      <c r="B393" t="s">
        <v>644</v>
      </c>
      <c r="C393">
        <v>1</v>
      </c>
      <c r="D393" t="s">
        <v>690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708</v>
      </c>
      <c r="N393">
        <v>0</v>
      </c>
      <c r="O393">
        <v>0</v>
      </c>
      <c r="P393">
        <v>0</v>
      </c>
      <c r="Q393">
        <v>0</v>
      </c>
      <c r="R393" t="s">
        <v>647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534</v>
      </c>
    </row>
    <row r="394" spans="1:31" hidden="1" x14ac:dyDescent="0.2">
      <c r="A394" t="s">
        <v>649</v>
      </c>
      <c r="B394" t="s">
        <v>692</v>
      </c>
      <c r="C394" t="s">
        <v>651</v>
      </c>
      <c r="D394" t="s">
        <v>652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653</v>
      </c>
      <c r="AB395" t="s">
        <v>570</v>
      </c>
      <c r="AC395">
        <v>4</v>
      </c>
      <c r="AD395" s="34">
        <v>0.35971064814814818</v>
      </c>
      <c r="AE395">
        <v>2023</v>
      </c>
    </row>
    <row r="396" spans="1:31" hidden="1" x14ac:dyDescent="0.2">
      <c r="A396" t="s">
        <v>648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533</v>
      </c>
    </row>
    <row r="397" spans="1:31" hidden="1" x14ac:dyDescent="0.2">
      <c r="A397">
        <v>14</v>
      </c>
      <c r="B397" t="s">
        <v>644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709</v>
      </c>
      <c r="N397">
        <v>0</v>
      </c>
      <c r="O397">
        <v>0</v>
      </c>
      <c r="P397">
        <v>0</v>
      </c>
      <c r="Q397">
        <v>0</v>
      </c>
      <c r="R397" t="s">
        <v>688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534</v>
      </c>
    </row>
    <row r="398" spans="1:31" hidden="1" x14ac:dyDescent="0.2">
      <c r="A398" t="s">
        <v>649</v>
      </c>
      <c r="B398" t="s">
        <v>678</v>
      </c>
      <c r="C398" t="s">
        <v>651</v>
      </c>
      <c r="D398" t="s">
        <v>652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653</v>
      </c>
      <c r="AB399" t="s">
        <v>570</v>
      </c>
      <c r="AC399">
        <v>4</v>
      </c>
      <c r="AD399" s="34">
        <v>0.35972222222222222</v>
      </c>
      <c r="AE399">
        <v>2023</v>
      </c>
    </row>
    <row r="400" spans="1:31" hidden="1" x14ac:dyDescent="0.2">
      <c r="A400" t="s">
        <v>648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533</v>
      </c>
    </row>
    <row r="401" spans="1:31" hidden="1" x14ac:dyDescent="0.2">
      <c r="A401" t="s">
        <v>649</v>
      </c>
      <c r="B401" t="s">
        <v>678</v>
      </c>
      <c r="C401" t="s">
        <v>651</v>
      </c>
      <c r="D401" t="s">
        <v>652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653</v>
      </c>
      <c r="AB402" t="s">
        <v>570</v>
      </c>
      <c r="AC402">
        <v>4</v>
      </c>
      <c r="AD402" s="34">
        <v>0.35973379629629632</v>
      </c>
      <c r="AE402">
        <v>2023</v>
      </c>
    </row>
    <row r="403" spans="1:31" x14ac:dyDescent="0.2">
      <c r="A403">
        <v>14</v>
      </c>
      <c r="B403" t="s">
        <v>644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710</v>
      </c>
      <c r="N403">
        <v>0</v>
      </c>
      <c r="O403">
        <v>0</v>
      </c>
      <c r="P403">
        <v>0</v>
      </c>
      <c r="Q403">
        <v>0</v>
      </c>
      <c r="R403" t="s">
        <v>688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534</v>
      </c>
    </row>
    <row r="404" spans="1:31" hidden="1" x14ac:dyDescent="0.2">
      <c r="A404" t="s">
        <v>648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533</v>
      </c>
    </row>
    <row r="405" spans="1:31" hidden="1" x14ac:dyDescent="0.2">
      <c r="A405">
        <v>14</v>
      </c>
      <c r="B405" t="s">
        <v>644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711</v>
      </c>
      <c r="N405">
        <v>0</v>
      </c>
      <c r="O405">
        <v>0</v>
      </c>
      <c r="P405">
        <v>0</v>
      </c>
      <c r="Q405">
        <v>0</v>
      </c>
      <c r="R405" t="s">
        <v>647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534</v>
      </c>
    </row>
    <row r="406" spans="1:31" hidden="1" x14ac:dyDescent="0.2">
      <c r="A406" t="s">
        <v>649</v>
      </c>
      <c r="B406" t="s">
        <v>696</v>
      </c>
      <c r="C406" t="s">
        <v>651</v>
      </c>
      <c r="D406" t="s">
        <v>652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653</v>
      </c>
      <c r="AB407" t="s">
        <v>570</v>
      </c>
      <c r="AC407">
        <v>4</v>
      </c>
      <c r="AD407" s="34">
        <v>0.35974537037037035</v>
      </c>
      <c r="AE407">
        <v>2023</v>
      </c>
    </row>
    <row r="408" spans="1:31" hidden="1" x14ac:dyDescent="0.2">
      <c r="A408" t="s">
        <v>648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533</v>
      </c>
    </row>
    <row r="409" spans="1:31" hidden="1" x14ac:dyDescent="0.2">
      <c r="A409" t="s">
        <v>649</v>
      </c>
      <c r="B409" t="s">
        <v>696</v>
      </c>
      <c r="C409" t="s">
        <v>651</v>
      </c>
      <c r="D409" t="s">
        <v>652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653</v>
      </c>
      <c r="AB410" t="s">
        <v>570</v>
      </c>
      <c r="AC410">
        <v>4</v>
      </c>
      <c r="AD410" s="34">
        <v>0.35975694444444445</v>
      </c>
      <c r="AE410">
        <v>2023</v>
      </c>
    </row>
    <row r="411" spans="1:31" x14ac:dyDescent="0.2">
      <c r="A411">
        <v>14</v>
      </c>
      <c r="B411" t="s">
        <v>644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5">
        <v>6</v>
      </c>
      <c r="N411">
        <v>0</v>
      </c>
      <c r="O411">
        <v>0</v>
      </c>
      <c r="P411">
        <v>0</v>
      </c>
      <c r="Q411">
        <v>0</v>
      </c>
      <c r="R411" t="s">
        <v>647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534</v>
      </c>
    </row>
    <row r="412" spans="1:31" hidden="1" x14ac:dyDescent="0.2">
      <c r="A412" t="s">
        <v>648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533</v>
      </c>
    </row>
    <row r="413" spans="1:31" hidden="1" x14ac:dyDescent="0.2">
      <c r="A413" t="s">
        <v>649</v>
      </c>
      <c r="B413" t="s">
        <v>673</v>
      </c>
      <c r="C413" t="s">
        <v>651</v>
      </c>
      <c r="D413" t="s">
        <v>652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653</v>
      </c>
      <c r="AB414" t="s">
        <v>570</v>
      </c>
      <c r="AC414">
        <v>4</v>
      </c>
      <c r="AD414" s="34">
        <v>0.35976851851851849</v>
      </c>
      <c r="AE414">
        <v>2023</v>
      </c>
    </row>
    <row r="415" spans="1:31" hidden="1" x14ac:dyDescent="0.2">
      <c r="A415">
        <v>14</v>
      </c>
      <c r="B415" t="s">
        <v>644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5">
        <v>60</v>
      </c>
      <c r="N415">
        <v>0</v>
      </c>
      <c r="O415">
        <v>0</v>
      </c>
      <c r="P415">
        <v>0</v>
      </c>
      <c r="Q415">
        <v>0</v>
      </c>
      <c r="R415" t="s">
        <v>647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534</v>
      </c>
    </row>
    <row r="416" spans="1:31" hidden="1" x14ac:dyDescent="0.2">
      <c r="A416" t="s">
        <v>648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533</v>
      </c>
    </row>
    <row r="417" spans="1:31" hidden="1" x14ac:dyDescent="0.2">
      <c r="A417" t="s">
        <v>649</v>
      </c>
      <c r="B417" t="s">
        <v>696</v>
      </c>
      <c r="C417" t="s">
        <v>651</v>
      </c>
      <c r="D417" t="s">
        <v>652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653</v>
      </c>
      <c r="AB418" t="s">
        <v>570</v>
      </c>
      <c r="AC418">
        <v>4</v>
      </c>
      <c r="AD418" s="34">
        <v>0.35978009259259264</v>
      </c>
      <c r="AE418">
        <v>2023</v>
      </c>
    </row>
    <row r="419" spans="1:31" x14ac:dyDescent="0.2">
      <c r="A419">
        <v>13</v>
      </c>
      <c r="B419" t="s">
        <v>644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5">
        <v>600</v>
      </c>
      <c r="N419">
        <v>0</v>
      </c>
      <c r="O419">
        <v>0</v>
      </c>
      <c r="P419">
        <v>0</v>
      </c>
      <c r="Q419">
        <v>0</v>
      </c>
      <c r="R419" t="s">
        <v>688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534</v>
      </c>
    </row>
    <row r="420" spans="1:31" hidden="1" x14ac:dyDescent="0.2">
      <c r="A420" t="s">
        <v>648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533</v>
      </c>
    </row>
    <row r="421" spans="1:31" hidden="1" x14ac:dyDescent="0.2">
      <c r="A421" t="s">
        <v>649</v>
      </c>
      <c r="B421" t="s">
        <v>682</v>
      </c>
      <c r="C421" t="s">
        <v>651</v>
      </c>
      <c r="D421" t="s">
        <v>652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653</v>
      </c>
      <c r="AB422" t="s">
        <v>570</v>
      </c>
      <c r="AC422">
        <v>4</v>
      </c>
      <c r="AD422" s="34">
        <v>0.35979166666666668</v>
      </c>
      <c r="AE422">
        <v>2023</v>
      </c>
    </row>
    <row r="423" spans="1:31" hidden="1" x14ac:dyDescent="0.2">
      <c r="A423">
        <v>13</v>
      </c>
      <c r="B423" t="s">
        <v>644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5">
        <v>6000</v>
      </c>
      <c r="N423">
        <v>0</v>
      </c>
      <c r="O423">
        <v>0</v>
      </c>
      <c r="P423">
        <v>0</v>
      </c>
      <c r="Q423">
        <v>0</v>
      </c>
      <c r="R423" t="s">
        <v>647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534</v>
      </c>
    </row>
    <row r="424" spans="1:31" hidden="1" x14ac:dyDescent="0.2">
      <c r="A424" t="s">
        <v>648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533</v>
      </c>
    </row>
    <row r="425" spans="1:31" hidden="1" x14ac:dyDescent="0.2">
      <c r="A425" t="s">
        <v>649</v>
      </c>
      <c r="B425" t="s">
        <v>699</v>
      </c>
      <c r="C425" t="s">
        <v>651</v>
      </c>
      <c r="D425" t="s">
        <v>652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653</v>
      </c>
      <c r="AB426" t="s">
        <v>570</v>
      </c>
      <c r="AC426">
        <v>4</v>
      </c>
      <c r="AD426" s="34">
        <v>0.35980324074074077</v>
      </c>
      <c r="AE426">
        <v>2023</v>
      </c>
    </row>
    <row r="427" spans="1:31" x14ac:dyDescent="0.2">
      <c r="A427">
        <v>14</v>
      </c>
      <c r="B427" t="s">
        <v>644</v>
      </c>
      <c r="C427">
        <v>1</v>
      </c>
      <c r="D427" t="s">
        <v>712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5">
        <v>60000</v>
      </c>
      <c r="N427">
        <v>0</v>
      </c>
      <c r="O427">
        <v>0</v>
      </c>
      <c r="P427">
        <v>0</v>
      </c>
      <c r="Q427">
        <v>0</v>
      </c>
      <c r="R427" t="s">
        <v>647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534</v>
      </c>
    </row>
    <row r="428" spans="1:31" hidden="1" x14ac:dyDescent="0.2">
      <c r="A428" t="s">
        <v>648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533</v>
      </c>
    </row>
    <row r="429" spans="1:31" hidden="1" x14ac:dyDescent="0.2">
      <c r="A429" t="s">
        <v>649</v>
      </c>
      <c r="B429" t="s">
        <v>713</v>
      </c>
      <c r="C429" t="s">
        <v>651</v>
      </c>
      <c r="D429" t="s">
        <v>652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653</v>
      </c>
      <c r="AB430" t="s">
        <v>570</v>
      </c>
      <c r="AC430">
        <v>4</v>
      </c>
      <c r="AD430" s="34">
        <v>0.35981481481481481</v>
      </c>
      <c r="AE430">
        <v>2023</v>
      </c>
    </row>
    <row r="431" spans="1:31" hidden="1" x14ac:dyDescent="0.2">
      <c r="A431">
        <v>14</v>
      </c>
      <c r="B431" t="s">
        <v>644</v>
      </c>
      <c r="C431">
        <v>0</v>
      </c>
      <c r="D431" t="s">
        <v>665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5">
        <v>600000</v>
      </c>
      <c r="N431">
        <v>0</v>
      </c>
      <c r="O431">
        <v>0</v>
      </c>
      <c r="P431">
        <v>0</v>
      </c>
      <c r="Q431">
        <v>0</v>
      </c>
      <c r="R431" t="s">
        <v>688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534</v>
      </c>
    </row>
    <row r="432" spans="1:31" hidden="1" x14ac:dyDescent="0.2">
      <c r="A432" t="s">
        <v>648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533</v>
      </c>
    </row>
    <row r="433" spans="1:31" hidden="1" x14ac:dyDescent="0.2">
      <c r="A433" t="s">
        <v>649</v>
      </c>
      <c r="B433" t="s">
        <v>667</v>
      </c>
      <c r="C433" t="s">
        <v>651</v>
      </c>
      <c r="D433" t="s">
        <v>652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653</v>
      </c>
      <c r="AB434" t="s">
        <v>570</v>
      </c>
      <c r="AC434">
        <v>4</v>
      </c>
      <c r="AD434" s="34">
        <v>0.3598263888888889</v>
      </c>
      <c r="AE434">
        <v>2023</v>
      </c>
    </row>
    <row r="435" spans="1:31" x14ac:dyDescent="0.2">
      <c r="A435">
        <v>13</v>
      </c>
      <c r="B435" t="s">
        <v>644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5">
        <v>6000000</v>
      </c>
      <c r="N435">
        <v>0</v>
      </c>
      <c r="O435">
        <v>0</v>
      </c>
      <c r="P435">
        <v>0</v>
      </c>
      <c r="Q435">
        <v>0</v>
      </c>
      <c r="R435" t="s">
        <v>647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534</v>
      </c>
    </row>
    <row r="436" spans="1:31" hidden="1" x14ac:dyDescent="0.2">
      <c r="A436" t="s">
        <v>648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533</v>
      </c>
    </row>
    <row r="437" spans="1:31" hidden="1" x14ac:dyDescent="0.2">
      <c r="A437" t="s">
        <v>649</v>
      </c>
      <c r="B437" t="s">
        <v>678</v>
      </c>
      <c r="C437" t="s">
        <v>651</v>
      </c>
      <c r="D437" t="s">
        <v>652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653</v>
      </c>
      <c r="AB438" t="s">
        <v>570</v>
      </c>
      <c r="AC438">
        <v>4</v>
      </c>
      <c r="AD438" s="34">
        <v>0.35983796296296294</v>
      </c>
      <c r="AE438">
        <v>2023</v>
      </c>
    </row>
    <row r="439" spans="1:31" hidden="1" x14ac:dyDescent="0.2">
      <c r="A439">
        <v>13</v>
      </c>
      <c r="B439" t="s">
        <v>644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5">
        <v>60000000</v>
      </c>
      <c r="N439">
        <v>0</v>
      </c>
      <c r="O439">
        <v>0</v>
      </c>
      <c r="P439">
        <v>0</v>
      </c>
      <c r="Q439">
        <v>0</v>
      </c>
      <c r="R439" t="s">
        <v>647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534</v>
      </c>
    </row>
    <row r="440" spans="1:31" hidden="1" x14ac:dyDescent="0.2">
      <c r="A440" t="s">
        <v>648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533</v>
      </c>
    </row>
    <row r="441" spans="1:31" hidden="1" x14ac:dyDescent="0.2">
      <c r="A441" t="s">
        <v>649</v>
      </c>
      <c r="B441" t="s">
        <v>682</v>
      </c>
      <c r="C441" t="s">
        <v>651</v>
      </c>
      <c r="D441" t="s">
        <v>652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653</v>
      </c>
      <c r="AB442" t="s">
        <v>570</v>
      </c>
      <c r="AC442">
        <v>4</v>
      </c>
      <c r="AD442" s="34">
        <v>0.35984953703703698</v>
      </c>
      <c r="AE442">
        <v>2023</v>
      </c>
    </row>
    <row r="443" spans="1:31" x14ac:dyDescent="0.2">
      <c r="A443">
        <v>14</v>
      </c>
      <c r="B443" t="s">
        <v>644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5">
        <v>600000000</v>
      </c>
      <c r="N443">
        <v>0</v>
      </c>
      <c r="O443">
        <v>0</v>
      </c>
      <c r="P443">
        <v>0</v>
      </c>
      <c r="Q443">
        <v>0</v>
      </c>
      <c r="R443" t="s">
        <v>647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534</v>
      </c>
    </row>
    <row r="444" spans="1:31" hidden="1" x14ac:dyDescent="0.2">
      <c r="A444" t="s">
        <v>648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533</v>
      </c>
    </row>
    <row r="445" spans="1:31" hidden="1" x14ac:dyDescent="0.2">
      <c r="A445" t="s">
        <v>649</v>
      </c>
      <c r="B445" t="s">
        <v>655</v>
      </c>
      <c r="C445" t="s">
        <v>651</v>
      </c>
      <c r="D445" t="s">
        <v>652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653</v>
      </c>
      <c r="AB446" t="s">
        <v>570</v>
      </c>
      <c r="AC446">
        <v>4</v>
      </c>
      <c r="AD446" s="34">
        <v>0.35986111111111113</v>
      </c>
      <c r="AE446">
        <v>2023</v>
      </c>
    </row>
    <row r="447" spans="1:31" hidden="1" x14ac:dyDescent="0.2">
      <c r="A447">
        <v>14</v>
      </c>
      <c r="B447" t="s">
        <v>644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5">
        <v>6000000000</v>
      </c>
      <c r="N447">
        <v>0</v>
      </c>
      <c r="O447">
        <v>0</v>
      </c>
      <c r="P447">
        <v>0</v>
      </c>
      <c r="Q447">
        <v>0</v>
      </c>
      <c r="R447" t="s">
        <v>647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534</v>
      </c>
    </row>
    <row r="448" spans="1:31" hidden="1" x14ac:dyDescent="0.2">
      <c r="A448" t="s">
        <v>648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533</v>
      </c>
    </row>
    <row r="449" spans="1:31" hidden="1" x14ac:dyDescent="0.2">
      <c r="A449" t="s">
        <v>649</v>
      </c>
      <c r="B449" t="s">
        <v>673</v>
      </c>
      <c r="C449" t="s">
        <v>651</v>
      </c>
      <c r="D449" t="s">
        <v>652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653</v>
      </c>
      <c r="AB450" t="s">
        <v>570</v>
      </c>
      <c r="AC450">
        <v>4</v>
      </c>
      <c r="AD450" s="34">
        <v>0.35987268518518517</v>
      </c>
      <c r="AE450">
        <v>2023</v>
      </c>
    </row>
    <row r="451" spans="1:31" x14ac:dyDescent="0.2">
      <c r="A451">
        <v>14</v>
      </c>
      <c r="B451" t="s">
        <v>714</v>
      </c>
      <c r="C451">
        <v>1</v>
      </c>
      <c r="D451" t="s">
        <v>665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715</v>
      </c>
      <c r="N451">
        <v>0</v>
      </c>
      <c r="O451">
        <v>0</v>
      </c>
      <c r="P451">
        <v>0</v>
      </c>
      <c r="Q451">
        <v>0</v>
      </c>
      <c r="R451" t="s">
        <v>647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534</v>
      </c>
    </row>
    <row r="452" spans="1:31" hidden="1" x14ac:dyDescent="0.2">
      <c r="A452" t="s">
        <v>648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533</v>
      </c>
    </row>
    <row r="453" spans="1:31" hidden="1" x14ac:dyDescent="0.2">
      <c r="A453" t="s">
        <v>649</v>
      </c>
      <c r="B453" t="s">
        <v>667</v>
      </c>
      <c r="C453" t="s">
        <v>651</v>
      </c>
      <c r="D453" t="s">
        <v>652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653</v>
      </c>
      <c r="AB454" t="s">
        <v>570</v>
      </c>
      <c r="AC454">
        <v>4</v>
      </c>
      <c r="AD454" s="34">
        <v>0.35988425925925926</v>
      </c>
      <c r="AE454">
        <v>2023</v>
      </c>
    </row>
    <row r="455" spans="1:31" hidden="1" x14ac:dyDescent="0.2">
      <c r="A455">
        <v>14</v>
      </c>
      <c r="B455" t="s">
        <v>714</v>
      </c>
      <c r="C455">
        <v>0</v>
      </c>
      <c r="D455" t="s">
        <v>716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717</v>
      </c>
      <c r="N455">
        <v>0</v>
      </c>
      <c r="O455">
        <v>0</v>
      </c>
      <c r="P455">
        <v>0</v>
      </c>
      <c r="Q455">
        <v>0</v>
      </c>
      <c r="R455" t="s">
        <v>647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534</v>
      </c>
    </row>
    <row r="456" spans="1:31" hidden="1" x14ac:dyDescent="0.2">
      <c r="A456" t="s">
        <v>648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533</v>
      </c>
    </row>
    <row r="457" spans="1:31" hidden="1" x14ac:dyDescent="0.2">
      <c r="A457" t="s">
        <v>649</v>
      </c>
      <c r="B457" t="s">
        <v>718</v>
      </c>
      <c r="C457" t="s">
        <v>651</v>
      </c>
      <c r="D457" t="s">
        <v>652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653</v>
      </c>
      <c r="AB458" t="s">
        <v>570</v>
      </c>
      <c r="AC458">
        <v>4</v>
      </c>
      <c r="AD458" s="34">
        <v>0.3598958333333333</v>
      </c>
      <c r="AE458">
        <v>2023</v>
      </c>
    </row>
    <row r="459" spans="1:31" x14ac:dyDescent="0.2">
      <c r="A459">
        <v>14</v>
      </c>
      <c r="B459" t="s">
        <v>694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719</v>
      </c>
      <c r="N459">
        <v>0</v>
      </c>
      <c r="O459">
        <v>0</v>
      </c>
      <c r="P459">
        <v>0</v>
      </c>
      <c r="Q459">
        <v>0</v>
      </c>
      <c r="R459" t="s">
        <v>647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534</v>
      </c>
    </row>
    <row r="460" spans="1:31" hidden="1" x14ac:dyDescent="0.2">
      <c r="A460" t="s">
        <v>648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533</v>
      </c>
    </row>
    <row r="461" spans="1:31" hidden="1" x14ac:dyDescent="0.2">
      <c r="A461" t="s">
        <v>649</v>
      </c>
      <c r="B461" t="s">
        <v>662</v>
      </c>
      <c r="C461" t="s">
        <v>651</v>
      </c>
      <c r="D461" t="s">
        <v>652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653</v>
      </c>
      <c r="AB462" t="s">
        <v>570</v>
      </c>
      <c r="AC462">
        <v>4</v>
      </c>
      <c r="AD462" s="34">
        <v>0.3599074074074074</v>
      </c>
      <c r="AE462">
        <v>2023</v>
      </c>
    </row>
    <row r="463" spans="1:31" hidden="1" x14ac:dyDescent="0.2">
      <c r="A463">
        <v>14</v>
      </c>
      <c r="B463" t="s">
        <v>694</v>
      </c>
      <c r="C463">
        <v>0</v>
      </c>
      <c r="D463" t="s">
        <v>665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720</v>
      </c>
      <c r="N463">
        <v>0</v>
      </c>
      <c r="O463">
        <v>0</v>
      </c>
      <c r="P463">
        <v>0</v>
      </c>
      <c r="Q463">
        <v>0</v>
      </c>
      <c r="R463" t="s">
        <v>647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534</v>
      </c>
    </row>
    <row r="464" spans="1:31" hidden="1" x14ac:dyDescent="0.2">
      <c r="A464" t="s">
        <v>648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533</v>
      </c>
    </row>
    <row r="465" spans="1:31" hidden="1" x14ac:dyDescent="0.2">
      <c r="A465" t="s">
        <v>649</v>
      </c>
      <c r="B465" t="s">
        <v>667</v>
      </c>
      <c r="C465" t="s">
        <v>651</v>
      </c>
      <c r="D465" t="s">
        <v>652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653</v>
      </c>
      <c r="AB466" t="s">
        <v>570</v>
      </c>
      <c r="AC466">
        <v>4</v>
      </c>
      <c r="AD466" s="34">
        <v>0.35991898148148144</v>
      </c>
      <c r="AE466">
        <v>2023</v>
      </c>
    </row>
    <row r="467" spans="1:31" x14ac:dyDescent="0.2">
      <c r="A467">
        <v>14</v>
      </c>
      <c r="B467" t="s">
        <v>644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721</v>
      </c>
      <c r="N467">
        <v>0</v>
      </c>
      <c r="O467">
        <v>0</v>
      </c>
      <c r="P467">
        <v>0</v>
      </c>
      <c r="Q467">
        <v>0</v>
      </c>
      <c r="R467" t="s">
        <v>647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534</v>
      </c>
    </row>
    <row r="468" spans="1:31" hidden="1" x14ac:dyDescent="0.2">
      <c r="A468" t="s">
        <v>648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533</v>
      </c>
    </row>
    <row r="469" spans="1:31" hidden="1" x14ac:dyDescent="0.2">
      <c r="A469" t="s">
        <v>649</v>
      </c>
      <c r="B469" t="s">
        <v>706</v>
      </c>
      <c r="C469" t="s">
        <v>651</v>
      </c>
      <c r="D469" t="s">
        <v>652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653</v>
      </c>
      <c r="AB470" t="s">
        <v>570</v>
      </c>
      <c r="AC470">
        <v>4</v>
      </c>
      <c r="AD470" s="34">
        <v>0.35993055555555559</v>
      </c>
      <c r="AE470">
        <v>2023</v>
      </c>
    </row>
    <row r="471" spans="1:31" hidden="1" x14ac:dyDescent="0.2">
      <c r="A471">
        <v>14</v>
      </c>
      <c r="B471" t="s">
        <v>644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722</v>
      </c>
      <c r="N471">
        <v>0</v>
      </c>
      <c r="O471">
        <v>0</v>
      </c>
      <c r="P471">
        <v>0</v>
      </c>
      <c r="Q471">
        <v>0</v>
      </c>
      <c r="R471" t="s">
        <v>688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534</v>
      </c>
    </row>
    <row r="472" spans="1:31" hidden="1" x14ac:dyDescent="0.2">
      <c r="A472" t="s">
        <v>648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533</v>
      </c>
    </row>
    <row r="473" spans="1:31" hidden="1" x14ac:dyDescent="0.2">
      <c r="A473" t="s">
        <v>649</v>
      </c>
      <c r="B473" t="s">
        <v>696</v>
      </c>
      <c r="C473" t="s">
        <v>651</v>
      </c>
      <c r="D473" t="s">
        <v>652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653</v>
      </c>
      <c r="AB474" t="s">
        <v>570</v>
      </c>
      <c r="AC474">
        <v>4</v>
      </c>
      <c r="AD474" s="34">
        <v>0.35994212962962963</v>
      </c>
      <c r="AE474">
        <v>2023</v>
      </c>
    </row>
    <row r="475" spans="1:31" x14ac:dyDescent="0.2">
      <c r="A475">
        <v>13</v>
      </c>
      <c r="B475" t="s">
        <v>644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723</v>
      </c>
      <c r="N475">
        <v>0</v>
      </c>
      <c r="O475">
        <v>0</v>
      </c>
      <c r="P475">
        <v>0</v>
      </c>
      <c r="Q475">
        <v>0</v>
      </c>
      <c r="R475" t="s">
        <v>688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534</v>
      </c>
    </row>
    <row r="476" spans="1:31" hidden="1" x14ac:dyDescent="0.2">
      <c r="A476" t="s">
        <v>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533</v>
      </c>
    </row>
    <row r="477" spans="1:31" hidden="1" x14ac:dyDescent="0.2">
      <c r="A477" t="s">
        <v>649</v>
      </c>
      <c r="B477" t="s">
        <v>660</v>
      </c>
      <c r="C477" t="s">
        <v>651</v>
      </c>
      <c r="D477" t="s">
        <v>652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653</v>
      </c>
      <c r="AB478" t="s">
        <v>570</v>
      </c>
      <c r="AC478">
        <v>4</v>
      </c>
      <c r="AD478" s="34">
        <v>0.35995370370370372</v>
      </c>
      <c r="AE478">
        <v>2023</v>
      </c>
    </row>
    <row r="479" spans="1:31" hidden="1" x14ac:dyDescent="0.2">
      <c r="A479">
        <v>13</v>
      </c>
      <c r="B479" t="s">
        <v>644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724</v>
      </c>
      <c r="N479">
        <v>0</v>
      </c>
      <c r="O479">
        <v>0</v>
      </c>
      <c r="P479">
        <v>0</v>
      </c>
      <c r="Q479">
        <v>0</v>
      </c>
      <c r="R479" t="s">
        <v>688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534</v>
      </c>
    </row>
    <row r="480" spans="1:31" hidden="1" x14ac:dyDescent="0.2">
      <c r="A480" t="s">
        <v>648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533</v>
      </c>
    </row>
    <row r="481" spans="1:31" hidden="1" x14ac:dyDescent="0.2">
      <c r="A481" t="s">
        <v>649</v>
      </c>
      <c r="B481" t="s">
        <v>706</v>
      </c>
      <c r="C481" t="s">
        <v>651</v>
      </c>
      <c r="D481" t="s">
        <v>652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653</v>
      </c>
      <c r="AB482" t="s">
        <v>570</v>
      </c>
      <c r="AC482">
        <v>4</v>
      </c>
      <c r="AD482" s="34">
        <v>0.35996527777777776</v>
      </c>
      <c r="AE482">
        <v>2023</v>
      </c>
    </row>
    <row r="483" spans="1:31" x14ac:dyDescent="0.2">
      <c r="A483">
        <v>14</v>
      </c>
      <c r="B483" t="s">
        <v>694</v>
      </c>
      <c r="C483">
        <v>1</v>
      </c>
      <c r="D483" t="s">
        <v>668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725</v>
      </c>
      <c r="N483">
        <v>0</v>
      </c>
      <c r="O483">
        <v>0</v>
      </c>
      <c r="P483">
        <v>0</v>
      </c>
      <c r="Q483">
        <v>0</v>
      </c>
      <c r="R483" t="s">
        <v>688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534</v>
      </c>
    </row>
    <row r="484" spans="1:31" hidden="1" x14ac:dyDescent="0.2">
      <c r="A484" t="s">
        <v>648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533</v>
      </c>
    </row>
    <row r="485" spans="1:31" hidden="1" x14ac:dyDescent="0.2">
      <c r="A485" t="s">
        <v>649</v>
      </c>
      <c r="B485" t="s">
        <v>670</v>
      </c>
      <c r="C485" t="s">
        <v>651</v>
      </c>
      <c r="D485" t="s">
        <v>652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653</v>
      </c>
      <c r="AB486" t="s">
        <v>570</v>
      </c>
      <c r="AC486">
        <v>4</v>
      </c>
      <c r="AD486" s="34">
        <v>0.35997685185185185</v>
      </c>
      <c r="AE486">
        <v>2023</v>
      </c>
    </row>
    <row r="487" spans="1:31" hidden="1" x14ac:dyDescent="0.2">
      <c r="A487">
        <v>14</v>
      </c>
      <c r="B487" t="s">
        <v>694</v>
      </c>
      <c r="C487">
        <v>0</v>
      </c>
      <c r="D487" t="s">
        <v>645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726</v>
      </c>
      <c r="N487">
        <v>0</v>
      </c>
      <c r="O487">
        <v>0</v>
      </c>
      <c r="P487">
        <v>0</v>
      </c>
      <c r="Q487">
        <v>0</v>
      </c>
      <c r="R487" t="s">
        <v>688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534</v>
      </c>
    </row>
    <row r="488" spans="1:31" hidden="1" x14ac:dyDescent="0.2">
      <c r="A488" t="s">
        <v>648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533</v>
      </c>
    </row>
    <row r="489" spans="1:31" hidden="1" x14ac:dyDescent="0.2">
      <c r="A489" t="s">
        <v>649</v>
      </c>
      <c r="B489" t="s">
        <v>650</v>
      </c>
      <c r="C489" t="s">
        <v>651</v>
      </c>
      <c r="D489" t="s">
        <v>652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653</v>
      </c>
      <c r="AB490" t="s">
        <v>570</v>
      </c>
      <c r="AC490">
        <v>4</v>
      </c>
      <c r="AD490" s="34">
        <v>0.35998842592592589</v>
      </c>
      <c r="AE490">
        <v>2023</v>
      </c>
    </row>
    <row r="491" spans="1:31" x14ac:dyDescent="0.2">
      <c r="A491">
        <v>14</v>
      </c>
      <c r="B491" t="s">
        <v>644</v>
      </c>
      <c r="C491">
        <v>1</v>
      </c>
      <c r="D491" t="s">
        <v>645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727</v>
      </c>
      <c r="N491">
        <v>0</v>
      </c>
      <c r="O491">
        <v>0</v>
      </c>
      <c r="P491">
        <v>0</v>
      </c>
      <c r="Q491">
        <v>0</v>
      </c>
      <c r="R491" t="s">
        <v>688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534</v>
      </c>
    </row>
    <row r="492" spans="1:31" hidden="1" x14ac:dyDescent="0.2">
      <c r="A492" t="s">
        <v>648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533</v>
      </c>
    </row>
    <row r="493" spans="1:31" hidden="1" x14ac:dyDescent="0.2">
      <c r="A493" t="s">
        <v>649</v>
      </c>
      <c r="B493" t="s">
        <v>650</v>
      </c>
      <c r="C493" t="s">
        <v>651</v>
      </c>
      <c r="D493" t="s">
        <v>652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653</v>
      </c>
      <c r="AB494" t="s">
        <v>570</v>
      </c>
      <c r="AC494">
        <v>4</v>
      </c>
      <c r="AD494" s="34">
        <v>0.36000000000000004</v>
      </c>
      <c r="AE494">
        <v>2023</v>
      </c>
    </row>
    <row r="495" spans="1:31" hidden="1" x14ac:dyDescent="0.2">
      <c r="A495">
        <v>14</v>
      </c>
      <c r="B495" t="s">
        <v>644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728</v>
      </c>
      <c r="N495">
        <v>0</v>
      </c>
      <c r="O495">
        <v>0</v>
      </c>
      <c r="P495">
        <v>0</v>
      </c>
      <c r="Q495">
        <v>0</v>
      </c>
      <c r="R495" t="s">
        <v>688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534</v>
      </c>
    </row>
    <row r="496" spans="1:31" hidden="1" x14ac:dyDescent="0.2">
      <c r="A496" t="s">
        <v>648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533</v>
      </c>
    </row>
    <row r="497" spans="1:31" hidden="1" x14ac:dyDescent="0.2">
      <c r="A497" t="s">
        <v>649</v>
      </c>
      <c r="B497" t="s">
        <v>662</v>
      </c>
      <c r="C497" t="s">
        <v>651</v>
      </c>
      <c r="D497" t="s">
        <v>652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653</v>
      </c>
      <c r="AB498" t="s">
        <v>570</v>
      </c>
      <c r="AC498">
        <v>4</v>
      </c>
      <c r="AD498" s="34">
        <v>0.36001157407407408</v>
      </c>
      <c r="AE498">
        <v>2023</v>
      </c>
    </row>
    <row r="499" spans="1:31" x14ac:dyDescent="0.2">
      <c r="A499">
        <v>14</v>
      </c>
      <c r="B499" t="s">
        <v>644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729</v>
      </c>
      <c r="N499">
        <v>0</v>
      </c>
      <c r="O499">
        <v>0</v>
      </c>
      <c r="P499">
        <v>0</v>
      </c>
      <c r="Q499">
        <v>0</v>
      </c>
      <c r="R499" t="s">
        <v>688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534</v>
      </c>
    </row>
    <row r="500" spans="1:31" hidden="1" x14ac:dyDescent="0.2">
      <c r="A500" t="s">
        <v>648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533</v>
      </c>
    </row>
    <row r="501" spans="1:31" hidden="1" x14ac:dyDescent="0.2">
      <c r="A501" t="s">
        <v>649</v>
      </c>
      <c r="B501" t="s">
        <v>699</v>
      </c>
      <c r="C501" t="s">
        <v>651</v>
      </c>
      <c r="D501" t="s">
        <v>652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653</v>
      </c>
      <c r="AB502" t="s">
        <v>570</v>
      </c>
      <c r="AC502">
        <v>4</v>
      </c>
      <c r="AD502" s="34">
        <v>0.36002314814814818</v>
      </c>
      <c r="AE502">
        <v>2023</v>
      </c>
    </row>
    <row r="503" spans="1:31" hidden="1" x14ac:dyDescent="0.2">
      <c r="A503">
        <v>14</v>
      </c>
      <c r="B503" t="s">
        <v>644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730</v>
      </c>
      <c r="N503">
        <v>0</v>
      </c>
      <c r="O503">
        <v>0</v>
      </c>
      <c r="P503">
        <v>0</v>
      </c>
      <c r="Q503">
        <v>0</v>
      </c>
      <c r="R503" t="s">
        <v>688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534</v>
      </c>
    </row>
    <row r="504" spans="1:31" hidden="1" x14ac:dyDescent="0.2">
      <c r="A504" t="s">
        <v>648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533</v>
      </c>
    </row>
    <row r="505" spans="1:31" hidden="1" x14ac:dyDescent="0.2">
      <c r="A505" t="s">
        <v>649</v>
      </c>
      <c r="B505" t="s">
        <v>696</v>
      </c>
      <c r="C505" t="s">
        <v>651</v>
      </c>
      <c r="D505" t="s">
        <v>652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653</v>
      </c>
      <c r="AB506" t="s">
        <v>570</v>
      </c>
      <c r="AC506">
        <v>4</v>
      </c>
      <c r="AD506" s="34">
        <v>0.36003472222222221</v>
      </c>
      <c r="AE506">
        <v>2023</v>
      </c>
    </row>
    <row r="507" spans="1:31" x14ac:dyDescent="0.2">
      <c r="A507">
        <v>14</v>
      </c>
      <c r="B507" t="s">
        <v>644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731</v>
      </c>
      <c r="N507">
        <v>0</v>
      </c>
      <c r="O507">
        <v>0</v>
      </c>
      <c r="P507">
        <v>0</v>
      </c>
      <c r="Q507">
        <v>0</v>
      </c>
      <c r="R507" t="s">
        <v>688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534</v>
      </c>
    </row>
    <row r="508" spans="1:31" hidden="1" x14ac:dyDescent="0.2">
      <c r="A508" t="s">
        <v>648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533</v>
      </c>
    </row>
    <row r="509" spans="1:31" hidden="1" x14ac:dyDescent="0.2">
      <c r="A509" t="s">
        <v>649</v>
      </c>
      <c r="B509" t="s">
        <v>673</v>
      </c>
      <c r="C509" t="s">
        <v>651</v>
      </c>
      <c r="D509" t="s">
        <v>652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653</v>
      </c>
      <c r="AB510" t="s">
        <v>570</v>
      </c>
      <c r="AC510">
        <v>4</v>
      </c>
      <c r="AD510" s="34">
        <v>0.36004629629629631</v>
      </c>
      <c r="AE510">
        <v>2023</v>
      </c>
    </row>
    <row r="511" spans="1:31" hidden="1" x14ac:dyDescent="0.2">
      <c r="A511">
        <v>14</v>
      </c>
      <c r="B511" t="s">
        <v>644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732</v>
      </c>
      <c r="N511">
        <v>0</v>
      </c>
      <c r="O511">
        <v>0</v>
      </c>
      <c r="P511">
        <v>0</v>
      </c>
      <c r="Q511">
        <v>0</v>
      </c>
      <c r="R511" t="s">
        <v>688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534</v>
      </c>
    </row>
    <row r="512" spans="1:31" hidden="1" x14ac:dyDescent="0.2">
      <c r="A512" t="s">
        <v>648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533</v>
      </c>
    </row>
    <row r="513" spans="1:31" hidden="1" x14ac:dyDescent="0.2">
      <c r="A513" t="s">
        <v>649</v>
      </c>
      <c r="B513" t="s">
        <v>699</v>
      </c>
      <c r="C513" t="s">
        <v>651</v>
      </c>
      <c r="D513" t="s">
        <v>652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653</v>
      </c>
      <c r="AB514" t="s">
        <v>570</v>
      </c>
      <c r="AC514">
        <v>4</v>
      </c>
      <c r="AD514" s="34">
        <v>0.36005787037037035</v>
      </c>
      <c r="AE514">
        <v>2023</v>
      </c>
    </row>
    <row r="515" spans="1:31" x14ac:dyDescent="0.2">
      <c r="A515">
        <v>13</v>
      </c>
      <c r="B515" t="s">
        <v>644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733</v>
      </c>
      <c r="N515">
        <v>0</v>
      </c>
      <c r="O515">
        <v>0</v>
      </c>
      <c r="P515">
        <v>0</v>
      </c>
      <c r="Q515">
        <v>0</v>
      </c>
      <c r="R515" t="s">
        <v>688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534</v>
      </c>
    </row>
    <row r="516" spans="1:31" hidden="1" x14ac:dyDescent="0.2">
      <c r="A516" t="s">
        <v>648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533</v>
      </c>
    </row>
    <row r="517" spans="1:31" hidden="1" x14ac:dyDescent="0.2">
      <c r="A517" t="s">
        <v>649</v>
      </c>
      <c r="B517" t="s">
        <v>662</v>
      </c>
      <c r="C517" t="s">
        <v>651</v>
      </c>
      <c r="D517" t="s">
        <v>652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653</v>
      </c>
      <c r="AB518" t="s">
        <v>570</v>
      </c>
      <c r="AC518">
        <v>4</v>
      </c>
      <c r="AD518" s="34">
        <v>0.3600694444444445</v>
      </c>
      <c r="AE518">
        <v>2023</v>
      </c>
    </row>
    <row r="519" spans="1:31" hidden="1" x14ac:dyDescent="0.2">
      <c r="A519">
        <v>13</v>
      </c>
      <c r="B519" t="s">
        <v>644</v>
      </c>
      <c r="C519">
        <v>0</v>
      </c>
      <c r="D519" t="s">
        <v>716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734</v>
      </c>
      <c r="N519">
        <v>0</v>
      </c>
      <c r="O519">
        <v>0</v>
      </c>
      <c r="P519">
        <v>0</v>
      </c>
      <c r="Q519">
        <v>0</v>
      </c>
      <c r="R519" t="s">
        <v>647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534</v>
      </c>
    </row>
    <row r="520" spans="1:31" hidden="1" x14ac:dyDescent="0.2">
      <c r="A520" t="s">
        <v>648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533</v>
      </c>
    </row>
    <row r="521" spans="1:31" hidden="1" x14ac:dyDescent="0.2">
      <c r="A521" t="s">
        <v>649</v>
      </c>
      <c r="B521" t="s">
        <v>718</v>
      </c>
      <c r="C521" t="s">
        <v>651</v>
      </c>
      <c r="D521" t="s">
        <v>652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653</v>
      </c>
      <c r="AB522" t="s">
        <v>570</v>
      </c>
      <c r="AC522">
        <v>4</v>
      </c>
      <c r="AD522" s="34">
        <v>0.36008101851851854</v>
      </c>
      <c r="AE522">
        <v>2023</v>
      </c>
    </row>
    <row r="523" spans="1:31" x14ac:dyDescent="0.2">
      <c r="A523">
        <v>14</v>
      </c>
      <c r="B523" t="s">
        <v>644</v>
      </c>
      <c r="C523">
        <v>1</v>
      </c>
      <c r="D523" t="s">
        <v>665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735</v>
      </c>
      <c r="N523">
        <v>0</v>
      </c>
      <c r="O523">
        <v>0</v>
      </c>
      <c r="P523">
        <v>0</v>
      </c>
      <c r="Q523">
        <v>0</v>
      </c>
      <c r="R523" t="s">
        <v>688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534</v>
      </c>
    </row>
    <row r="524" spans="1:31" hidden="1" x14ac:dyDescent="0.2">
      <c r="A524" t="s">
        <v>648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533</v>
      </c>
    </row>
    <row r="525" spans="1:31" hidden="1" x14ac:dyDescent="0.2">
      <c r="A525" t="s">
        <v>649</v>
      </c>
      <c r="B525" t="s">
        <v>667</v>
      </c>
      <c r="C525" t="s">
        <v>651</v>
      </c>
      <c r="D525" t="s">
        <v>652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653</v>
      </c>
      <c r="AB526" t="s">
        <v>570</v>
      </c>
      <c r="AC526">
        <v>4</v>
      </c>
      <c r="AD526" s="34">
        <v>0.36009259259259258</v>
      </c>
      <c r="AE526">
        <v>2023</v>
      </c>
    </row>
    <row r="527" spans="1:31" hidden="1" x14ac:dyDescent="0.2">
      <c r="A527">
        <v>14</v>
      </c>
      <c r="B527" t="s">
        <v>644</v>
      </c>
      <c r="C527">
        <v>0</v>
      </c>
      <c r="D527" t="s">
        <v>668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736</v>
      </c>
      <c r="N527">
        <v>0</v>
      </c>
      <c r="O527">
        <v>0</v>
      </c>
      <c r="P527">
        <v>0</v>
      </c>
      <c r="Q527">
        <v>0</v>
      </c>
      <c r="R527" t="s">
        <v>688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534</v>
      </c>
    </row>
    <row r="528" spans="1:31" hidden="1" x14ac:dyDescent="0.2">
      <c r="A528" t="s">
        <v>648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533</v>
      </c>
    </row>
    <row r="529" spans="1:31" hidden="1" x14ac:dyDescent="0.2">
      <c r="A529" t="s">
        <v>649</v>
      </c>
      <c r="B529" t="s">
        <v>670</v>
      </c>
      <c r="C529" t="s">
        <v>651</v>
      </c>
      <c r="D529" t="s">
        <v>652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653</v>
      </c>
      <c r="AB530" t="s">
        <v>570</v>
      </c>
      <c r="AC530">
        <v>4</v>
      </c>
      <c r="AD530" s="34">
        <v>0.36010416666666667</v>
      </c>
      <c r="AE530">
        <v>2023</v>
      </c>
    </row>
    <row r="531" spans="1:31" x14ac:dyDescent="0.2">
      <c r="A531">
        <v>14</v>
      </c>
      <c r="B531" t="s">
        <v>644</v>
      </c>
      <c r="C531">
        <v>1</v>
      </c>
      <c r="D531" t="s">
        <v>645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737</v>
      </c>
      <c r="N531">
        <v>0</v>
      </c>
      <c r="O531">
        <v>0</v>
      </c>
      <c r="P531">
        <v>0</v>
      </c>
      <c r="Q531">
        <v>0</v>
      </c>
      <c r="R531" t="s">
        <v>688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534</v>
      </c>
    </row>
    <row r="532" spans="1:31" hidden="1" x14ac:dyDescent="0.2">
      <c r="A532" t="s">
        <v>648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533</v>
      </c>
    </row>
    <row r="533" spans="1:31" hidden="1" x14ac:dyDescent="0.2">
      <c r="A533" t="s">
        <v>649</v>
      </c>
      <c r="B533" t="s">
        <v>650</v>
      </c>
      <c r="C533" t="s">
        <v>651</v>
      </c>
      <c r="D533" t="s">
        <v>652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653</v>
      </c>
      <c r="AB534" t="s">
        <v>570</v>
      </c>
      <c r="AC534">
        <v>4</v>
      </c>
      <c r="AD534" s="34">
        <v>0.36011574074074071</v>
      </c>
      <c r="AE534">
        <v>2023</v>
      </c>
    </row>
    <row r="535" spans="1:31" hidden="1" x14ac:dyDescent="0.2">
      <c r="A535">
        <v>14</v>
      </c>
      <c r="B535" t="s">
        <v>644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738</v>
      </c>
      <c r="N535">
        <v>0</v>
      </c>
      <c r="O535">
        <v>0</v>
      </c>
      <c r="P535">
        <v>0</v>
      </c>
      <c r="Q535">
        <v>0</v>
      </c>
      <c r="R535" t="s">
        <v>688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534</v>
      </c>
    </row>
    <row r="536" spans="1:31" hidden="1" x14ac:dyDescent="0.2">
      <c r="A536" t="s">
        <v>648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533</v>
      </c>
    </row>
    <row r="537" spans="1:31" hidden="1" x14ac:dyDescent="0.2">
      <c r="A537" t="s">
        <v>649</v>
      </c>
      <c r="B537" t="s">
        <v>655</v>
      </c>
      <c r="C537" t="s">
        <v>651</v>
      </c>
      <c r="D537" t="s">
        <v>652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653</v>
      </c>
      <c r="AB538" t="s">
        <v>570</v>
      </c>
      <c r="AC538">
        <v>4</v>
      </c>
      <c r="AD538" s="34">
        <v>0.3601273148148148</v>
      </c>
      <c r="AE538">
        <v>2023</v>
      </c>
    </row>
    <row r="539" spans="1:31" x14ac:dyDescent="0.2">
      <c r="A539">
        <v>14</v>
      </c>
      <c r="B539" t="s">
        <v>694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688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534</v>
      </c>
    </row>
    <row r="540" spans="1:31" hidden="1" x14ac:dyDescent="0.2">
      <c r="A540" t="s">
        <v>648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533</v>
      </c>
    </row>
    <row r="541" spans="1:31" hidden="1" x14ac:dyDescent="0.2">
      <c r="A541" t="s">
        <v>649</v>
      </c>
      <c r="B541" t="s">
        <v>696</v>
      </c>
      <c r="C541" t="s">
        <v>651</v>
      </c>
      <c r="D541" t="s">
        <v>652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653</v>
      </c>
      <c r="AB542" t="s">
        <v>570</v>
      </c>
      <c r="AC542">
        <v>4</v>
      </c>
      <c r="AD542" s="34">
        <v>0.36013888888888884</v>
      </c>
      <c r="AE542">
        <v>2023</v>
      </c>
    </row>
    <row r="543" spans="1:31" hidden="1" x14ac:dyDescent="0.2">
      <c r="A543">
        <v>14</v>
      </c>
      <c r="B543" t="s">
        <v>694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688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534</v>
      </c>
    </row>
    <row r="544" spans="1:31" hidden="1" x14ac:dyDescent="0.2">
      <c r="A544" t="s">
        <v>648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533</v>
      </c>
    </row>
    <row r="545" spans="1:31" hidden="1" x14ac:dyDescent="0.2">
      <c r="A545" t="s">
        <v>649</v>
      </c>
      <c r="B545" t="s">
        <v>678</v>
      </c>
      <c r="C545" t="s">
        <v>651</v>
      </c>
      <c r="D545" t="s">
        <v>652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653</v>
      </c>
      <c r="AB546" t="s">
        <v>570</v>
      </c>
      <c r="AC546">
        <v>4</v>
      </c>
      <c r="AD546" s="34">
        <v>0.36015046296296299</v>
      </c>
      <c r="AE546">
        <v>2023</v>
      </c>
    </row>
    <row r="547" spans="1:31" x14ac:dyDescent="0.2">
      <c r="A547">
        <v>14</v>
      </c>
      <c r="B547" t="s">
        <v>694</v>
      </c>
      <c r="C547">
        <v>1</v>
      </c>
      <c r="D547" t="s">
        <v>712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688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534</v>
      </c>
    </row>
    <row r="548" spans="1:31" hidden="1" x14ac:dyDescent="0.2">
      <c r="A548" t="s">
        <v>648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533</v>
      </c>
    </row>
    <row r="549" spans="1:31" hidden="1" x14ac:dyDescent="0.2">
      <c r="A549" t="s">
        <v>649</v>
      </c>
      <c r="B549" t="s">
        <v>713</v>
      </c>
      <c r="C549" t="s">
        <v>651</v>
      </c>
      <c r="D549" t="s">
        <v>652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653</v>
      </c>
      <c r="AB550" t="s">
        <v>570</v>
      </c>
      <c r="AC550">
        <v>4</v>
      </c>
      <c r="AD550" s="34">
        <v>0.36016203703703703</v>
      </c>
      <c r="AE550">
        <v>2023</v>
      </c>
    </row>
    <row r="551" spans="1:31" hidden="1" x14ac:dyDescent="0.2">
      <c r="A551">
        <v>14</v>
      </c>
      <c r="B551" t="s">
        <v>694</v>
      </c>
      <c r="C551">
        <v>0</v>
      </c>
      <c r="D551" t="s">
        <v>665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688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534</v>
      </c>
    </row>
    <row r="552" spans="1:31" hidden="1" x14ac:dyDescent="0.2">
      <c r="A552" t="s">
        <v>648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533</v>
      </c>
    </row>
    <row r="553" spans="1:31" hidden="1" x14ac:dyDescent="0.2">
      <c r="A553" t="s">
        <v>649</v>
      </c>
      <c r="B553" t="s">
        <v>667</v>
      </c>
      <c r="C553" t="s">
        <v>651</v>
      </c>
      <c r="D553" t="s">
        <v>652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653</v>
      </c>
      <c r="AB554" t="s">
        <v>570</v>
      </c>
      <c r="AC554">
        <v>4</v>
      </c>
      <c r="AD554" s="34">
        <v>0.36017361111111112</v>
      </c>
      <c r="AE554">
        <v>2023</v>
      </c>
    </row>
    <row r="555" spans="1:31" x14ac:dyDescent="0.2">
      <c r="A555">
        <v>14</v>
      </c>
      <c r="B555" t="s">
        <v>689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688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534</v>
      </c>
    </row>
    <row r="556" spans="1:31" hidden="1" x14ac:dyDescent="0.2">
      <c r="A556" t="s">
        <v>648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533</v>
      </c>
    </row>
    <row r="557" spans="1:31" hidden="1" x14ac:dyDescent="0.2">
      <c r="A557" t="s">
        <v>649</v>
      </c>
      <c r="B557" t="s">
        <v>699</v>
      </c>
      <c r="C557" t="s">
        <v>651</v>
      </c>
      <c r="D557" t="s">
        <v>652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653</v>
      </c>
      <c r="AB558" t="s">
        <v>570</v>
      </c>
      <c r="AC558">
        <v>4</v>
      </c>
      <c r="AD558" s="34">
        <v>0.36018518518518516</v>
      </c>
      <c r="AE558">
        <v>2023</v>
      </c>
    </row>
    <row r="559" spans="1:31" hidden="1" x14ac:dyDescent="0.2">
      <c r="A559">
        <v>14</v>
      </c>
      <c r="B559" t="s">
        <v>689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739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534</v>
      </c>
    </row>
    <row r="560" spans="1:31" hidden="1" x14ac:dyDescent="0.2">
      <c r="A560" t="s">
        <v>648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533</v>
      </c>
    </row>
    <row r="561" spans="1:31" hidden="1" x14ac:dyDescent="0.2">
      <c r="A561" t="s">
        <v>649</v>
      </c>
      <c r="B561" t="s">
        <v>696</v>
      </c>
      <c r="C561" t="s">
        <v>651</v>
      </c>
      <c r="D561" t="s">
        <v>652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653</v>
      </c>
      <c r="AB562" t="s">
        <v>570</v>
      </c>
      <c r="AC562">
        <v>4</v>
      </c>
      <c r="AD562" s="34">
        <v>0.36019675925925926</v>
      </c>
      <c r="AE562">
        <v>2023</v>
      </c>
    </row>
    <row r="563" spans="1:31" x14ac:dyDescent="0.2">
      <c r="A563">
        <v>14</v>
      </c>
      <c r="B563" t="s">
        <v>694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688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534</v>
      </c>
    </row>
    <row r="564" spans="1:31" hidden="1" x14ac:dyDescent="0.2">
      <c r="A564" t="s">
        <v>648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533</v>
      </c>
    </row>
    <row r="565" spans="1:31" hidden="1" x14ac:dyDescent="0.2">
      <c r="A565" t="s">
        <v>649</v>
      </c>
      <c r="B565" t="s">
        <v>660</v>
      </c>
      <c r="C565" t="s">
        <v>651</v>
      </c>
      <c r="D565" t="s">
        <v>652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653</v>
      </c>
      <c r="AB566" t="s">
        <v>570</v>
      </c>
      <c r="AC566">
        <v>4</v>
      </c>
      <c r="AD566" s="34">
        <v>0.3602083333333333</v>
      </c>
      <c r="AE566">
        <v>2023</v>
      </c>
    </row>
    <row r="567" spans="1:31" hidden="1" x14ac:dyDescent="0.2">
      <c r="A567" t="s">
        <v>740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8602-3B3D-E049-A50C-F77EAF1374E8}">
  <dimension ref="B3:AB33"/>
  <sheetViews>
    <sheetView workbookViewId="0">
      <selection activeCell="X12" sqref="X12"/>
    </sheetView>
  </sheetViews>
  <sheetFormatPr baseColWidth="10" defaultRowHeight="16" x14ac:dyDescent="0.2"/>
  <sheetData>
    <row r="3" spans="2:28" x14ac:dyDescent="0.2">
      <c r="B3">
        <v>338</v>
      </c>
      <c r="C3">
        <v>0.97565250000000003</v>
      </c>
      <c r="D3">
        <v>10</v>
      </c>
    </row>
    <row r="5" spans="2:28" x14ac:dyDescent="0.2">
      <c r="B5">
        <f>(B3*C3)/D3</f>
        <v>32.977054500000001</v>
      </c>
    </row>
    <row r="6" spans="2:28" x14ac:dyDescent="0.2">
      <c r="O6" s="30">
        <v>3.2258064499999998E-3</v>
      </c>
    </row>
    <row r="8" spans="2:28" x14ac:dyDescent="0.2">
      <c r="O8" t="s">
        <v>780</v>
      </c>
      <c r="P8" t="s">
        <v>776</v>
      </c>
      <c r="R8" t="s">
        <v>770</v>
      </c>
      <c r="T8" t="s">
        <v>771</v>
      </c>
      <c r="V8" t="s">
        <v>772</v>
      </c>
      <c r="X8" t="s">
        <v>773</v>
      </c>
      <c r="Z8" t="s">
        <v>775</v>
      </c>
      <c r="AB8" t="s">
        <v>774</v>
      </c>
    </row>
    <row r="9" spans="2:28" x14ac:dyDescent="0.2">
      <c r="O9">
        <f t="shared" ref="O9:O16" si="0">P9*$O$6</f>
        <v>1.0580645155999999</v>
      </c>
      <c r="P9">
        <v>328</v>
      </c>
      <c r="R9">
        <v>16</v>
      </c>
      <c r="T9">
        <f t="shared" ref="T9:T16" si="1">R9/12</f>
        <v>1.3333333333333333</v>
      </c>
      <c r="V9">
        <f t="shared" ref="V9:V16" si="2">(16*PI())*T9</f>
        <v>67.020643276582248</v>
      </c>
      <c r="X9">
        <f t="shared" ref="X9:X16" si="3">V9*7.048052</f>
        <v>472.36497888680208</v>
      </c>
      <c r="Z9">
        <f>(6.3783+0.748)-AB9/30.48</f>
        <v>1.3848301837270345</v>
      </c>
      <c r="AB9">
        <v>175</v>
      </c>
    </row>
    <row r="10" spans="2:28" x14ac:dyDescent="0.2">
      <c r="B10">
        <v>3.3</v>
      </c>
      <c r="C10" t="s">
        <v>741</v>
      </c>
      <c r="D10">
        <v>1023</v>
      </c>
      <c r="O10">
        <f t="shared" si="0"/>
        <v>1.1548387090999999</v>
      </c>
      <c r="P10">
        <v>358</v>
      </c>
      <c r="R10">
        <v>21.875</v>
      </c>
      <c r="T10">
        <f t="shared" si="1"/>
        <v>1.8229166666666667</v>
      </c>
      <c r="V10">
        <f t="shared" si="2"/>
        <v>91.629785729702306</v>
      </c>
      <c r="X10">
        <f t="shared" si="3"/>
        <v>645.81149457179981</v>
      </c>
      <c r="Z10">
        <f>(6.3783+0.748)-AB10/30.48</f>
        <v>2.9924417322834653</v>
      </c>
      <c r="AB10">
        <v>126</v>
      </c>
    </row>
    <row r="11" spans="2:28" x14ac:dyDescent="0.2">
      <c r="O11">
        <f t="shared" si="0"/>
        <v>1.2516129026</v>
      </c>
      <c r="P11">
        <v>388</v>
      </c>
      <c r="R11">
        <v>27.125</v>
      </c>
      <c r="T11">
        <f t="shared" si="1"/>
        <v>2.2604166666666665</v>
      </c>
      <c r="V11">
        <f t="shared" si="2"/>
        <v>113.62093430483084</v>
      </c>
      <c r="X11">
        <f t="shared" si="3"/>
        <v>800.80625326903169</v>
      </c>
    </row>
    <row r="12" spans="2:28" x14ac:dyDescent="0.2">
      <c r="O12">
        <f t="shared" si="0"/>
        <v>1.354838709</v>
      </c>
      <c r="P12">
        <v>420</v>
      </c>
      <c r="R12">
        <v>33</v>
      </c>
      <c r="T12">
        <f t="shared" si="1"/>
        <v>2.75</v>
      </c>
      <c r="V12">
        <f t="shared" si="2"/>
        <v>138.23007675795088</v>
      </c>
      <c r="X12">
        <f t="shared" si="3"/>
        <v>974.25276895402931</v>
      </c>
    </row>
    <row r="13" spans="2:28" x14ac:dyDescent="0.2">
      <c r="O13">
        <f t="shared" si="0"/>
        <v>1.5709677411499998</v>
      </c>
      <c r="P13">
        <v>487</v>
      </c>
      <c r="R13">
        <v>43</v>
      </c>
      <c r="T13">
        <f t="shared" si="1"/>
        <v>3.5833333333333335</v>
      </c>
      <c r="V13">
        <f t="shared" si="2"/>
        <v>180.1179788058148</v>
      </c>
      <c r="X13">
        <f t="shared" si="3"/>
        <v>1269.4808807582806</v>
      </c>
      <c r="Z13">
        <f>(6.3783+0.748)-AB13/30.48</f>
        <v>7.1263000000000005</v>
      </c>
    </row>
    <row r="14" spans="2:28" x14ac:dyDescent="0.2">
      <c r="B14" t="s">
        <v>742</v>
      </c>
      <c r="G14">
        <v>3.3</v>
      </c>
      <c r="O14">
        <f t="shared" si="0"/>
        <v>1.6645161281999998</v>
      </c>
      <c r="P14">
        <v>516</v>
      </c>
      <c r="R14">
        <v>50.5</v>
      </c>
      <c r="T14">
        <f t="shared" si="1"/>
        <v>4.208333333333333</v>
      </c>
      <c r="V14">
        <f t="shared" si="2"/>
        <v>211.53390534171271</v>
      </c>
      <c r="X14">
        <f t="shared" si="3"/>
        <v>1490.9019646114689</v>
      </c>
    </row>
    <row r="15" spans="2:28" x14ac:dyDescent="0.2">
      <c r="B15" t="s">
        <v>743</v>
      </c>
      <c r="C15">
        <f>B10/D10</f>
        <v>3.2258064516129032E-3</v>
      </c>
      <c r="E15">
        <v>0.5</v>
      </c>
      <c r="F15">
        <v>2.5</v>
      </c>
      <c r="G15">
        <v>4.5</v>
      </c>
      <c r="O15">
        <f t="shared" si="0"/>
        <v>1.8193548378</v>
      </c>
      <c r="P15">
        <v>564</v>
      </c>
      <c r="R15">
        <v>58.625</v>
      </c>
      <c r="T15">
        <f t="shared" si="1"/>
        <v>4.885416666666667</v>
      </c>
      <c r="V15">
        <f t="shared" si="2"/>
        <v>245.56782575560217</v>
      </c>
      <c r="X15">
        <f t="shared" si="3"/>
        <v>1730.7748054524234</v>
      </c>
    </row>
    <row r="16" spans="2:28" x14ac:dyDescent="0.2">
      <c r="E16">
        <v>0</v>
      </c>
      <c r="F16">
        <v>50</v>
      </c>
      <c r="G16">
        <v>100</v>
      </c>
      <c r="O16">
        <f t="shared" si="0"/>
        <v>1.9516129022499999</v>
      </c>
      <c r="P16">
        <v>605</v>
      </c>
      <c r="R16">
        <v>68</v>
      </c>
      <c r="T16">
        <f t="shared" si="1"/>
        <v>5.666666666666667</v>
      </c>
      <c r="V16">
        <f t="shared" si="2"/>
        <v>284.83773392547459</v>
      </c>
      <c r="X16">
        <f t="shared" si="3"/>
        <v>2007.5511602689091</v>
      </c>
    </row>
    <row r="17" spans="2:28" x14ac:dyDescent="0.2">
      <c r="B17">
        <f>B3*C15</f>
        <v>1.0903225806451613</v>
      </c>
      <c r="C17" t="s">
        <v>745</v>
      </c>
      <c r="D17">
        <f>J20</f>
        <v>40.816326530612244</v>
      </c>
    </row>
    <row r="19" spans="2:28" x14ac:dyDescent="0.2">
      <c r="B19">
        <f>B17*D17</f>
        <v>44.502962475312707</v>
      </c>
      <c r="G19">
        <v>2.4500000000000002</v>
      </c>
      <c r="H19" t="s">
        <v>417</v>
      </c>
      <c r="I19" t="s">
        <v>744</v>
      </c>
      <c r="J19">
        <v>100</v>
      </c>
    </row>
    <row r="20" spans="2:28" x14ac:dyDescent="0.2">
      <c r="H20" t="s">
        <v>417</v>
      </c>
      <c r="I20" t="s">
        <v>744</v>
      </c>
      <c r="J20">
        <f>J19/G19</f>
        <v>40.816326530612244</v>
      </c>
    </row>
    <row r="22" spans="2:28" x14ac:dyDescent="0.2">
      <c r="T22" t="s">
        <v>779</v>
      </c>
      <c r="U22">
        <f>R24*$O$6</f>
        <v>1.5709677411499998</v>
      </c>
      <c r="V22">
        <f>R25*$O$6</f>
        <v>1.6645161281999998</v>
      </c>
      <c r="W22">
        <f>R26*$O$6</f>
        <v>1.8193548378</v>
      </c>
      <c r="X22">
        <f>R27*$O$6</f>
        <v>1.9516129022499999</v>
      </c>
      <c r="Y22">
        <v>1.0580645155999999</v>
      </c>
      <c r="Z22">
        <v>1.1548387090999999</v>
      </c>
      <c r="AA22">
        <v>1.2516129026</v>
      </c>
      <c r="AB22">
        <v>1.354838709</v>
      </c>
    </row>
    <row r="23" spans="2:28" x14ac:dyDescent="0.2">
      <c r="Q23" t="s">
        <v>778</v>
      </c>
      <c r="R23" t="s">
        <v>777</v>
      </c>
      <c r="T23" t="s">
        <v>778</v>
      </c>
      <c r="U23">
        <v>3.5833333333333335</v>
      </c>
      <c r="V23">
        <v>4.208333333333333</v>
      </c>
      <c r="W23">
        <v>4.885416666666667</v>
      </c>
      <c r="X23">
        <v>5.666666666666667</v>
      </c>
      <c r="Y23">
        <v>1.3333333333333333</v>
      </c>
      <c r="Z23">
        <v>1.8229166666666667</v>
      </c>
      <c r="AA23">
        <v>2.2604166666666665</v>
      </c>
      <c r="AB23">
        <v>2.75</v>
      </c>
    </row>
    <row r="24" spans="2:28" x14ac:dyDescent="0.2">
      <c r="Q24">
        <v>3.5833333333333335</v>
      </c>
      <c r="R24">
        <v>487</v>
      </c>
    </row>
    <row r="25" spans="2:28" x14ac:dyDescent="0.2">
      <c r="Q25">
        <v>4.208333333333333</v>
      </c>
      <c r="R25">
        <v>516</v>
      </c>
    </row>
    <row r="26" spans="2:28" x14ac:dyDescent="0.2">
      <c r="Q26">
        <v>4.885416666666667</v>
      </c>
      <c r="R26">
        <v>564</v>
      </c>
    </row>
    <row r="27" spans="2:28" x14ac:dyDescent="0.2">
      <c r="Q27">
        <v>5.666666666666667</v>
      </c>
      <c r="R27">
        <v>605</v>
      </c>
    </row>
    <row r="30" spans="2:28" x14ac:dyDescent="0.2">
      <c r="O30">
        <f>(5.3113*O13)-4.7174</f>
        <v>3.6264809635699944</v>
      </c>
      <c r="Q30">
        <f>(3.0242*O13)+0.1028</f>
        <v>4.8537206427858299</v>
      </c>
    </row>
    <row r="31" spans="2:28" x14ac:dyDescent="0.2">
      <c r="O31">
        <f>(5.3113*O14)-4.7174</f>
        <v>4.1233445117086589</v>
      </c>
      <c r="Q31">
        <f>(3.0242*O14)+0.1028</f>
        <v>5.1366296749024398</v>
      </c>
    </row>
    <row r="32" spans="2:28" x14ac:dyDescent="0.2">
      <c r="O32">
        <f>(5.3113*O15)-4.7174</f>
        <v>4.9457393500071412</v>
      </c>
      <c r="Q32">
        <f>(3.0242*O15)+0.1028</f>
        <v>5.6048929004747601</v>
      </c>
    </row>
    <row r="33" spans="15:17" x14ac:dyDescent="0.2">
      <c r="O33">
        <f>(5.3113*O16)-4.7174</f>
        <v>5.6482016077204253</v>
      </c>
      <c r="Q33">
        <f>(3.0242*O16)+0.1028</f>
        <v>6.0048677389844505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Previous</vt:lpstr>
      <vt:lpstr>Current2023</vt:lpstr>
      <vt:lpstr>Calculations</vt:lpstr>
      <vt:lpstr>Alerts</vt:lpstr>
      <vt:lpstr>TestStruct</vt:lpstr>
      <vt:lpstr>Sheet2</vt:lpstr>
      <vt:lpstr>FlowCalc</vt:lpstr>
      <vt:lpstr>PressCalc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2023-07-11T12:07:42Z</dcterms:modified>
</cp:coreProperties>
</file>