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b/Code/MilanoWaterProject/"/>
    </mc:Choice>
  </mc:AlternateContent>
  <xr:revisionPtr revIDLastSave="0" documentId="13_ncr:1_{CDEA41F4-0EFD-AC45-8521-BFBD41DEFDE0}" xr6:coauthVersionLast="47" xr6:coauthVersionMax="47" xr10:uidLastSave="{00000000-0000-0000-0000-000000000000}"/>
  <bookViews>
    <workbookView xWindow="9800" yWindow="1140" windowWidth="46700" windowHeight="19020" activeTab="6" xr2:uid="{60223CC9-929C-2C40-9DF4-4D5E66E85102}"/>
  </bookViews>
  <sheets>
    <sheet name="Current" sheetId="1" r:id="rId1"/>
    <sheet name="Future" sheetId="3" r:id="rId2"/>
    <sheet name="Calculations" sheetId="6" r:id="rId3"/>
    <sheet name="Alerts" sheetId="4" r:id="rId4"/>
    <sheet name="TestStruct" sheetId="5" r:id="rId5"/>
    <sheet name="Sheet2" sheetId="7" r:id="rId6"/>
    <sheet name="Sheet1" sheetId="8" r:id="rId7"/>
  </sheets>
  <definedNames>
    <definedName name="_xlnm._FilterDatabase" localSheetId="6" hidden="1">Sheet1!$A$79:$AF$567</definedName>
    <definedName name="_xlnm._FilterDatabase" localSheetId="5" hidden="1">Sheet2!$A$1:$B$142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8" i="8" l="1"/>
  <c r="R28" i="8" s="1"/>
  <c r="W28" i="8"/>
  <c r="Q29" i="8"/>
  <c r="R29" i="8" s="1"/>
  <c r="W29" i="8"/>
  <c r="Q30" i="8"/>
  <c r="R30" i="8"/>
  <c r="S30" i="8" s="1"/>
  <c r="W30" i="8"/>
  <c r="Q31" i="8"/>
  <c r="R31" i="8"/>
  <c r="V31" i="8" s="1"/>
  <c r="S31" i="8"/>
  <c r="T31" i="8" s="1"/>
  <c r="W31" i="8"/>
  <c r="Q32" i="8"/>
  <c r="R32" i="8"/>
  <c r="V32" i="8" s="1"/>
  <c r="S32" i="8"/>
  <c r="T32" i="8"/>
  <c r="W32" i="8"/>
  <c r="Q33" i="8"/>
  <c r="R33" i="8"/>
  <c r="V33" i="8" s="1"/>
  <c r="S33" i="8"/>
  <c r="T33" i="8"/>
  <c r="W33" i="8"/>
  <c r="Q34" i="8"/>
  <c r="R34" i="8"/>
  <c r="S34" i="8"/>
  <c r="T34" i="8"/>
  <c r="V34" i="8"/>
  <c r="W34" i="8"/>
  <c r="Q35" i="8"/>
  <c r="R35" i="8"/>
  <c r="S35" i="8"/>
  <c r="T35" i="8"/>
  <c r="W35" i="8"/>
  <c r="V35" i="8" s="1"/>
  <c r="Q36" i="8"/>
  <c r="R36" i="8" s="1"/>
  <c r="W36" i="8"/>
  <c r="Q37" i="8"/>
  <c r="R37" i="8" s="1"/>
  <c r="W37" i="8"/>
  <c r="Q38" i="8"/>
  <c r="R38" i="8"/>
  <c r="S38" i="8" s="1"/>
  <c r="W38" i="8"/>
  <c r="Q39" i="8"/>
  <c r="R39" i="8"/>
  <c r="V39" i="8" s="1"/>
  <c r="S39" i="8"/>
  <c r="T39" i="8" s="1"/>
  <c r="W39" i="8"/>
  <c r="Q40" i="8"/>
  <c r="R40" i="8"/>
  <c r="V40" i="8" s="1"/>
  <c r="S40" i="8"/>
  <c r="T40" i="8"/>
  <c r="W40" i="8"/>
  <c r="Q41" i="8"/>
  <c r="R41" i="8"/>
  <c r="V41" i="8" s="1"/>
  <c r="S41" i="8"/>
  <c r="T41" i="8"/>
  <c r="W41" i="8"/>
  <c r="Q42" i="8"/>
  <c r="R42" i="8"/>
  <c r="S42" i="8"/>
  <c r="T42" i="8"/>
  <c r="V42" i="8"/>
  <c r="W42" i="8"/>
  <c r="Q43" i="8"/>
  <c r="R43" i="8"/>
  <c r="S43" i="8"/>
  <c r="T43" i="8"/>
  <c r="W43" i="8"/>
  <c r="V43" i="8" s="1"/>
  <c r="Q44" i="8"/>
  <c r="R44" i="8" s="1"/>
  <c r="W44" i="8"/>
  <c r="Q45" i="8"/>
  <c r="R45" i="8" s="1"/>
  <c r="W45" i="8"/>
  <c r="Q46" i="8"/>
  <c r="R46" i="8"/>
  <c r="S46" i="8" s="1"/>
  <c r="W46" i="8"/>
  <c r="Q47" i="8"/>
  <c r="R47" i="8"/>
  <c r="V47" i="8" s="1"/>
  <c r="S47" i="8"/>
  <c r="T47" i="8" s="1"/>
  <c r="W47" i="8"/>
  <c r="Q48" i="8"/>
  <c r="R48" i="8"/>
  <c r="V48" i="8" s="1"/>
  <c r="S48" i="8"/>
  <c r="T48" i="8"/>
  <c r="W48" i="8"/>
  <c r="Q49" i="8"/>
  <c r="R49" i="8"/>
  <c r="V49" i="8" s="1"/>
  <c r="S49" i="8"/>
  <c r="T49" i="8"/>
  <c r="W49" i="8"/>
  <c r="Q50" i="8"/>
  <c r="R50" i="8"/>
  <c r="S50" i="8"/>
  <c r="T50" i="8"/>
  <c r="V50" i="8"/>
  <c r="W50" i="8"/>
  <c r="Q51" i="8"/>
  <c r="R51" i="8"/>
  <c r="S51" i="8"/>
  <c r="T51" i="8"/>
  <c r="W51" i="8"/>
  <c r="V51" i="8" s="1"/>
  <c r="Q52" i="8"/>
  <c r="R52" i="8" s="1"/>
  <c r="W52" i="8"/>
  <c r="Q53" i="8"/>
  <c r="R53" i="8" s="1"/>
  <c r="W53" i="8"/>
  <c r="Q54" i="8"/>
  <c r="R54" i="8"/>
  <c r="S54" i="8" s="1"/>
  <c r="W54" i="8"/>
  <c r="Q55" i="8"/>
  <c r="R55" i="8"/>
  <c r="V55" i="8" s="1"/>
  <c r="S55" i="8"/>
  <c r="T55" i="8" s="1"/>
  <c r="W55" i="8"/>
  <c r="Q56" i="8"/>
  <c r="R56" i="8"/>
  <c r="V56" i="8" s="1"/>
  <c r="S56" i="8"/>
  <c r="T56" i="8"/>
  <c r="W56" i="8"/>
  <c r="Q57" i="8"/>
  <c r="R57" i="8"/>
  <c r="V57" i="8" s="1"/>
  <c r="S57" i="8"/>
  <c r="T57" i="8"/>
  <c r="W57" i="8"/>
  <c r="Q58" i="8"/>
  <c r="R58" i="8"/>
  <c r="S58" i="8"/>
  <c r="T58" i="8"/>
  <c r="V58" i="8"/>
  <c r="W58" i="8"/>
  <c r="Q59" i="8"/>
  <c r="R59" i="8"/>
  <c r="S59" i="8"/>
  <c r="T59" i="8"/>
  <c r="W59" i="8"/>
  <c r="V59" i="8" s="1"/>
  <c r="Q60" i="8"/>
  <c r="R60" i="8" s="1"/>
  <c r="W60" i="8"/>
  <c r="Q61" i="8"/>
  <c r="R61" i="8" s="1"/>
  <c r="W61" i="8"/>
  <c r="Q62" i="8"/>
  <c r="R62" i="8"/>
  <c r="S62" i="8" s="1"/>
  <c r="W62" i="8"/>
  <c r="Q27" i="8"/>
  <c r="R27" i="8" s="1"/>
  <c r="W27" i="8"/>
  <c r="U26" i="8"/>
  <c r="W26" i="8"/>
  <c r="Q26" i="8"/>
  <c r="R26" i="8" s="1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N26" i="8"/>
  <c r="L26" i="8"/>
  <c r="N3" i="8"/>
  <c r="W3" i="8" s="1"/>
  <c r="N4" i="8"/>
  <c r="W4" i="8" s="1"/>
  <c r="N5" i="8"/>
  <c r="W5" i="8" s="1"/>
  <c r="N6" i="8"/>
  <c r="W6" i="8" s="1"/>
  <c r="N7" i="8"/>
  <c r="W7" i="8" s="1"/>
  <c r="N8" i="8"/>
  <c r="W8" i="8" s="1"/>
  <c r="N9" i="8"/>
  <c r="W9" i="8" s="1"/>
  <c r="N10" i="8"/>
  <c r="W10" i="8" s="1"/>
  <c r="N11" i="8"/>
  <c r="W11" i="8" s="1"/>
  <c r="N12" i="8"/>
  <c r="W12" i="8" s="1"/>
  <c r="N13" i="8"/>
  <c r="W13" i="8" s="1"/>
  <c r="N14" i="8"/>
  <c r="W14" i="8" s="1"/>
  <c r="N15" i="8"/>
  <c r="W15" i="8" s="1"/>
  <c r="N16" i="8"/>
  <c r="W16" i="8" s="1"/>
  <c r="N17" i="8"/>
  <c r="W17" i="8" s="1"/>
  <c r="N18" i="8"/>
  <c r="W18" i="8" s="1"/>
  <c r="N19" i="8"/>
  <c r="W19" i="8" s="1"/>
  <c r="N20" i="8"/>
  <c r="W20" i="8" s="1"/>
  <c r="N21" i="8"/>
  <c r="W21" i="8" s="1"/>
  <c r="N22" i="8"/>
  <c r="W22" i="8" s="1"/>
  <c r="N23" i="8"/>
  <c r="W23" i="8" s="1"/>
  <c r="N24" i="8"/>
  <c r="W24" i="8" s="1"/>
  <c r="N25" i="8"/>
  <c r="W25" i="8" s="1"/>
  <c r="N2" i="8"/>
  <c r="W2" i="8" s="1"/>
  <c r="L3" i="8"/>
  <c r="Q3" i="8" s="1"/>
  <c r="R3" i="8" s="1"/>
  <c r="S3" i="8" s="1"/>
  <c r="T3" i="8" s="1"/>
  <c r="L4" i="8"/>
  <c r="Q4" i="8" s="1"/>
  <c r="R4" i="8" s="1"/>
  <c r="S4" i="8" s="1"/>
  <c r="T4" i="8" s="1"/>
  <c r="L5" i="8"/>
  <c r="L6" i="8"/>
  <c r="L7" i="8"/>
  <c r="L8" i="8"/>
  <c r="L9" i="8"/>
  <c r="L10" i="8"/>
  <c r="L11" i="8"/>
  <c r="L12" i="8"/>
  <c r="Q12" i="8" s="1"/>
  <c r="R12" i="8" s="1"/>
  <c r="S12" i="8" s="1"/>
  <c r="T12" i="8" s="1"/>
  <c r="L13" i="8"/>
  <c r="L14" i="8"/>
  <c r="L15" i="8"/>
  <c r="L16" i="8"/>
  <c r="L17" i="8"/>
  <c r="Q17" i="8" s="1"/>
  <c r="R17" i="8" s="1"/>
  <c r="S17" i="8" s="1"/>
  <c r="T17" i="8" s="1"/>
  <c r="L18" i="8"/>
  <c r="L19" i="8"/>
  <c r="Q19" i="8" s="1"/>
  <c r="R19" i="8" s="1"/>
  <c r="S19" i="8" s="1"/>
  <c r="T19" i="8" s="1"/>
  <c r="L20" i="8"/>
  <c r="Q20" i="8" s="1"/>
  <c r="R20" i="8" s="1"/>
  <c r="S20" i="8" s="1"/>
  <c r="T20" i="8" s="1"/>
  <c r="L21" i="8"/>
  <c r="L22" i="8"/>
  <c r="Q22" i="8" s="1"/>
  <c r="R22" i="8" s="1"/>
  <c r="S22" i="8" s="1"/>
  <c r="T22" i="8" s="1"/>
  <c r="L23" i="8"/>
  <c r="L24" i="8"/>
  <c r="Q24" i="8" s="1"/>
  <c r="R24" i="8" s="1"/>
  <c r="S24" i="8" s="1"/>
  <c r="T24" i="8" s="1"/>
  <c r="L25" i="8"/>
  <c r="Q25" i="8" s="1"/>
  <c r="R25" i="8" s="1"/>
  <c r="S25" i="8" s="1"/>
  <c r="T25" i="8" s="1"/>
  <c r="L2" i="8"/>
  <c r="W79" i="7"/>
  <c r="T30" i="8" l="1"/>
  <c r="T62" i="8"/>
  <c r="T54" i="8"/>
  <c r="S61" i="8"/>
  <c r="V61" i="8"/>
  <c r="S53" i="8"/>
  <c r="V53" i="8"/>
  <c r="S45" i="8"/>
  <c r="V45" i="8"/>
  <c r="V37" i="8"/>
  <c r="S37" i="8"/>
  <c r="V29" i="8"/>
  <c r="S29" i="8"/>
  <c r="T38" i="8"/>
  <c r="T46" i="8"/>
  <c r="S60" i="8"/>
  <c r="V60" i="8"/>
  <c r="V52" i="8"/>
  <c r="S52" i="8"/>
  <c r="V44" i="8"/>
  <c r="S44" i="8"/>
  <c r="S36" i="8"/>
  <c r="V36" i="8"/>
  <c r="V28" i="8"/>
  <c r="S28" i="8"/>
  <c r="V46" i="8"/>
  <c r="V38" i="8"/>
  <c r="V30" i="8"/>
  <c r="V62" i="8"/>
  <c r="V54" i="8"/>
  <c r="S27" i="8"/>
  <c r="V27" i="8"/>
  <c r="S26" i="8"/>
  <c r="V26" i="8"/>
  <c r="Q18" i="8"/>
  <c r="R18" i="8" s="1"/>
  <c r="S18" i="8" s="1"/>
  <c r="T18" i="8" s="1"/>
  <c r="Q8" i="8"/>
  <c r="R8" i="8" s="1"/>
  <c r="S8" i="8" s="1"/>
  <c r="T8" i="8" s="1"/>
  <c r="Q11" i="8"/>
  <c r="R11" i="8" s="1"/>
  <c r="S11" i="8" s="1"/>
  <c r="T11" i="8" s="1"/>
  <c r="Q13" i="8"/>
  <c r="R13" i="8" s="1"/>
  <c r="S13" i="8" s="1"/>
  <c r="T13" i="8" s="1"/>
  <c r="Q16" i="8"/>
  <c r="R16" i="8" s="1"/>
  <c r="S16" i="8" s="1"/>
  <c r="T16" i="8" s="1"/>
  <c r="Q5" i="8"/>
  <c r="R5" i="8" s="1"/>
  <c r="S5" i="8" s="1"/>
  <c r="T5" i="8" s="1"/>
  <c r="Q2" i="8"/>
  <c r="R2" i="8" s="1"/>
  <c r="S2" i="8" s="1"/>
  <c r="U2" i="8" s="1"/>
  <c r="U3" i="8" s="1"/>
  <c r="U4" i="8" s="1"/>
  <c r="U5" i="8" s="1"/>
  <c r="Q23" i="8"/>
  <c r="R23" i="8" s="1"/>
  <c r="S23" i="8" s="1"/>
  <c r="T23" i="8" s="1"/>
  <c r="Q14" i="8"/>
  <c r="R14" i="8" s="1"/>
  <c r="S14" i="8" s="1"/>
  <c r="T14" i="8" s="1"/>
  <c r="Q7" i="8"/>
  <c r="R7" i="8" s="1"/>
  <c r="S7" i="8" s="1"/>
  <c r="T7" i="8" s="1"/>
  <c r="Q10" i="8"/>
  <c r="R10" i="8" s="1"/>
  <c r="S10" i="8" s="1"/>
  <c r="T10" i="8" s="1"/>
  <c r="Q21" i="8"/>
  <c r="R21" i="8" s="1"/>
  <c r="S21" i="8" s="1"/>
  <c r="T21" i="8" s="1"/>
  <c r="Q9" i="8"/>
  <c r="R9" i="8" s="1"/>
  <c r="S9" i="8" s="1"/>
  <c r="T9" i="8" s="1"/>
  <c r="Q6" i="8"/>
  <c r="R6" i="8" s="1"/>
  <c r="S6" i="8" s="1"/>
  <c r="T6" i="8" s="1"/>
  <c r="Q15" i="8"/>
  <c r="R15" i="8" s="1"/>
  <c r="S15" i="8" s="1"/>
  <c r="T15" i="8" s="1"/>
  <c r="V20" i="8"/>
  <c r="V12" i="8"/>
  <c r="V19" i="8"/>
  <c r="V11" i="8"/>
  <c r="V24" i="8"/>
  <c r="V18" i="8"/>
  <c r="V8" i="8"/>
  <c r="V22" i="8"/>
  <c r="V17" i="8"/>
  <c r="V4" i="8"/>
  <c r="V25" i="8"/>
  <c r="V3" i="8"/>
  <c r="V114" i="7"/>
  <c r="V115" i="7"/>
  <c r="V116" i="7"/>
  <c r="V117" i="7"/>
  <c r="V118" i="7"/>
  <c r="V119" i="7"/>
  <c r="V120" i="7"/>
  <c r="V121" i="7"/>
  <c r="V113" i="7"/>
  <c r="C96" i="7"/>
  <c r="C93" i="7"/>
  <c r="C91" i="7"/>
  <c r="C88" i="7"/>
  <c r="C85" i="7"/>
  <c r="C82" i="7"/>
  <c r="C79" i="7"/>
  <c r="C76" i="7"/>
  <c r="C73" i="7"/>
  <c r="C70" i="7"/>
  <c r="C67" i="7"/>
  <c r="C64" i="7"/>
  <c r="C61" i="7"/>
  <c r="C58" i="7"/>
  <c r="C55" i="7"/>
  <c r="C52" i="7"/>
  <c r="C49" i="7"/>
  <c r="C46" i="7"/>
  <c r="C43" i="7"/>
  <c r="C40" i="7"/>
  <c r="C37" i="7"/>
  <c r="C34" i="7"/>
  <c r="C31" i="7"/>
  <c r="C28" i="7"/>
  <c r="C25" i="7"/>
  <c r="C22" i="7"/>
  <c r="C19" i="7"/>
  <c r="C16" i="7"/>
  <c r="C13" i="7"/>
  <c r="C10" i="7"/>
  <c r="C7" i="7"/>
  <c r="C4" i="7"/>
  <c r="AB61" i="7"/>
  <c r="AA61" i="7" s="1"/>
  <c r="AB58" i="7"/>
  <c r="AA58" i="7" s="1"/>
  <c r="AB55" i="7"/>
  <c r="AA55" i="7" s="1"/>
  <c r="AB49" i="7"/>
  <c r="AA49" i="7" s="1"/>
  <c r="Z61" i="7"/>
  <c r="AB52" i="7" s="1"/>
  <c r="AC52" i="7" s="1"/>
  <c r="C4" i="6"/>
  <c r="E4" i="6" s="1"/>
  <c r="G4" i="6"/>
  <c r="K4" i="6" s="1"/>
  <c r="L4" i="6" s="1"/>
  <c r="J4" i="6"/>
  <c r="L3" i="6"/>
  <c r="E3" i="6"/>
  <c r="K3" i="6"/>
  <c r="J3" i="6"/>
  <c r="G3" i="6"/>
  <c r="C3" i="6"/>
  <c r="T37" i="8" l="1"/>
  <c r="T52" i="8"/>
  <c r="T53" i="8"/>
  <c r="T44" i="8"/>
  <c r="U28" i="8"/>
  <c r="T28" i="8"/>
  <c r="T29" i="8"/>
  <c r="U29" i="8"/>
  <c r="U30" i="8" s="1"/>
  <c r="U31" i="8" s="1"/>
  <c r="U32" i="8" s="1"/>
  <c r="U33" i="8" s="1"/>
  <c r="U34" i="8" s="1"/>
  <c r="U35" i="8" s="1"/>
  <c r="T36" i="8"/>
  <c r="U36" i="8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T45" i="8"/>
  <c r="T60" i="8"/>
  <c r="T61" i="8"/>
  <c r="T27" i="8"/>
  <c r="U27" i="8"/>
  <c r="T26" i="8"/>
  <c r="V16" i="8"/>
  <c r="V13" i="8"/>
  <c r="T2" i="8"/>
  <c r="V2" i="8"/>
  <c r="V5" i="8"/>
  <c r="V23" i="8"/>
  <c r="V14" i="8"/>
  <c r="V7" i="8"/>
  <c r="V21" i="8"/>
  <c r="V6" i="8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V10" i="8"/>
  <c r="V9" i="8"/>
  <c r="V15" i="8"/>
</calcChain>
</file>

<file path=xl/sharedStrings.xml><?xml version="1.0" encoding="utf-8"?>
<sst xmlns="http://schemas.openxmlformats.org/spreadsheetml/2006/main" count="3362" uniqueCount="741">
  <si>
    <t>/*</t>
  </si>
  <si>
    <t>*/</t>
  </si>
  <si>
    <t xml:space="preserve">*/ </t>
  </si>
  <si>
    <t xml:space="preserve"> CH1 Unused Damaged/Dead</t>
  </si>
  <si>
    <t xml:space="preserve"> CH2 Raw Sensor Current Sense Well 1 16bit</t>
  </si>
  <si>
    <t xml:space="preserve"> CH3 Raw Sensor Current Sense Well 2 16bit</t>
  </si>
  <si>
    <t xml:space="preserve"> CH4 Raw Sensor Current Sense Well 3 16bit</t>
  </si>
  <si>
    <t xml:space="preserve"> Raw Temp Celcius</t>
  </si>
  <si>
    <t xml:space="preserve"> unused</t>
  </si>
  <si>
    <t xml:space="preserve"> CH2 Raw Sensor House Water Pressure 16bit ADC 0-5v</t>
  </si>
  <si>
    <t xml:space="preserve"> CH3 Unused 2 16bit</t>
  </si>
  <si>
    <t xml:space="preserve"> CH4 Raw Sensor Current Sense Irrigation pump 4 (16bit)</t>
  </si>
  <si>
    <t xml:space="preserve"> Cycle Counter 16bit Int</t>
  </si>
  <si>
    <t xml:space="preserve"> spare</t>
  </si>
  <si>
    <t xml:space="preserve"> I2C Panic Count 16bit Int</t>
  </si>
  <si>
    <t xml:space="preserve"> TMP100 I2C Error</t>
  </si>
  <si>
    <t xml:space="preserve"> MCP23008 I2C Error</t>
  </si>
  <si>
    <t xml:space="preserve"> MCP3428 I2C Error</t>
  </si>
  <si>
    <t xml:space="preserve"> FW Version 4 Hex </t>
  </si>
  <si>
    <t>Pressure Sensor Value</t>
  </si>
  <si>
    <t>Water Height</t>
  </si>
  <si>
    <t>Tank Gallons</t>
  </si>
  <si>
    <t>Tank Percent Full</t>
  </si>
  <si>
    <t>Current Sensor  1 Value</t>
  </si>
  <si>
    <t>Current Sensor  2 Value</t>
  </si>
  <si>
    <t>Current Sensor  3 Value</t>
  </si>
  <si>
    <t>Current Sensor  4 Value</t>
  </si>
  <si>
    <t>Firmware Version of ESP</t>
  </si>
  <si>
    <t>I2C Fault Count</t>
  </si>
  <si>
    <t>Cycle Count</t>
  </si>
  <si>
    <t>Ambient Temperature</t>
  </si>
  <si>
    <t>Float State 1</t>
  </si>
  <si>
    <t>Float State 2</t>
  </si>
  <si>
    <t>Float State 3</t>
  </si>
  <si>
    <t>Float State 4</t>
  </si>
  <si>
    <t xml:space="preserve"> PumpCurrentSense[1];</t>
  </si>
  <si>
    <t xml:space="preserve"> PumpCurrentSense[2];</t>
  </si>
  <si>
    <t xml:space="preserve"> PumpCurrentSense[3];</t>
  </si>
  <si>
    <t xml:space="preserve"> PumpLedColor[1];</t>
  </si>
  <si>
    <t xml:space="preserve"> PumpLedColor[2];</t>
  </si>
  <si>
    <t xml:space="preserve"> PumpLedColor[3];</t>
  </si>
  <si>
    <t xml:space="preserve"> PumpCurrentSense[4];</t>
  </si>
  <si>
    <t xml:space="preserve"> PumpLedColor[4];</t>
  </si>
  <si>
    <t>Pressure LED Color</t>
  </si>
  <si>
    <t>spare</t>
  </si>
  <si>
    <t>Pressure Switch State</t>
  </si>
  <si>
    <t>House Water Pressure Value</t>
  </si>
  <si>
    <t>* payload 1</t>
  </si>
  <si>
    <t>* payload 2</t>
  </si>
  <si>
    <t>* payload 3</t>
  </si>
  <si>
    <t>* payload 4</t>
  </si>
  <si>
    <t>* payload 5</t>
  </si>
  <si>
    <t>* payload 6</t>
  </si>
  <si>
    <t>* payload 7</t>
  </si>
  <si>
    <t>* payload 8</t>
  </si>
  <si>
    <t>* payload 9</t>
  </si>
  <si>
    <t>* payload 10</t>
  </si>
  <si>
    <t>* payload 11</t>
  </si>
  <si>
    <t>* payload 12</t>
  </si>
  <si>
    <t>* payload 13</t>
  </si>
  <si>
    <t>* payload 14</t>
  </si>
  <si>
    <t>* payload 15</t>
  </si>
  <si>
    <t>* payload 16</t>
  </si>
  <si>
    <t>* payload 17</t>
  </si>
  <si>
    <t>* payload 18</t>
  </si>
  <si>
    <t>* payload 19</t>
  </si>
  <si>
    <t>* payload 20</t>
  </si>
  <si>
    <t>* payload[2] =</t>
  </si>
  <si>
    <t>* payload[3] =</t>
  </si>
  <si>
    <t>* payload[4] =</t>
  </si>
  <si>
    <t>* payload[5] =</t>
  </si>
  <si>
    <t>* payload[6] =</t>
  </si>
  <si>
    <t>* payload[7] =</t>
  </si>
  <si>
    <t>* payload[8] =</t>
  </si>
  <si>
    <t>* payload[9] =</t>
  </si>
  <si>
    <t>* payload[10] =</t>
  </si>
  <si>
    <t>* payload[11] =</t>
  </si>
  <si>
    <t>* payload[12] =</t>
  </si>
  <si>
    <t>* payload[13] =</t>
  </si>
  <si>
    <t>* payload[14] =</t>
  </si>
  <si>
    <t>* payload[15] =</t>
  </si>
  <si>
    <t>* payload[16] =</t>
  </si>
  <si>
    <t>* payload[17] =</t>
  </si>
  <si>
    <t>* payload[18] =</t>
  </si>
  <si>
    <t>* payload[19] =</t>
  </si>
  <si>
    <t>* payload[20] =</t>
  </si>
  <si>
    <t>/* payload[0] =</t>
  </si>
  <si>
    <t>float</t>
  </si>
  <si>
    <t>* payload[1] =</t>
  </si>
  <si>
    <t>#define F_CLIENTID</t>
  </si>
  <si>
    <t>#define M_CLIENTID</t>
  </si>
  <si>
    <t>#define A_CLIENTID</t>
  </si>
  <si>
    <t xml:space="preserve"> "Tank Subscriber", #define F_TOPIC   "Formatted Sensor Data", #define F_LEN 21 formatted_sensor_,</t>
  </si>
  <si>
    <t xml:space="preserve"> "Tank Monitor",  #define M_TOPIC  "Monitor Data", #define M_LEN 21, monitor_sensor_,</t>
  </si>
  <si>
    <t xml:space="preserve"> "Tank Alert",  #define A_TOPIC  "Alert Data", #define A_LEN 21, alert_sensor_,</t>
  </si>
  <si>
    <t>alert_sensor_payload[A_LEN];</t>
  </si>
  <si>
    <t>monitor_sensor_payload[M_LEN];</t>
  </si>
  <si>
    <t>formatted_sensor_payload[F_LEN];</t>
  </si>
  <si>
    <t xml:space="preserve">int </t>
  </si>
  <si>
    <t>Pressure Relay Sense</t>
  </si>
  <si>
    <t xml:space="preserve"> PumpRunCount;  //byte4-pump4;byte3-pump3;byte2-pump2;byte1-pump1</t>
  </si>
  <si>
    <t>PumpRunTime{1] ; //Seconds</t>
  </si>
  <si>
    <t>PumpRunTime{2] ; //Seconds</t>
  </si>
  <si>
    <t>PumpRunTime{3] ; //Seconds</t>
  </si>
  <si>
    <t>PumpRunTime{4] ; //Seconds</t>
  </si>
  <si>
    <t xml:space="preserve"> AllfloatLedcolor;  //byte4-color4;byte3-color3;byte2-color2;byte1-color1</t>
  </si>
  <si>
    <t xml:space="preserve"> 21floatState;  //bytes34-float2;byte12-float1</t>
  </si>
  <si>
    <t xml:space="preserve"> 43floatState;  //byte34-float4;byte123-float3</t>
  </si>
  <si>
    <t>Number of milliseconds in Time Window</t>
  </si>
  <si>
    <t>Pulses Counted in Time Window</t>
  </si>
  <si>
    <t>Flag 1=new data 0=stale data</t>
  </si>
  <si>
    <t>Pressure Sensor Analog Value</t>
  </si>
  <si>
    <t>#define Fl_CLIENTID</t>
  </si>
  <si>
    <t>Gallons Per Minute</t>
  </si>
  <si>
    <t>Total Gallons (24 Hrs)</t>
  </si>
  <si>
    <t>Irrigation Pressure</t>
  </si>
  <si>
    <t>Pump Temperature</t>
  </si>
  <si>
    <t>flow_sensor_payload[FL_LEN];</t>
  </si>
  <si>
    <t xml:space="preserve"> "Flow Monitor",  #define FL_TOPIC  "Flow Data", #define FL_LEN 21, flow_sensor_,</t>
  </si>
  <si>
    <t xml:space="preserve"> CH1 4-20 mA Raw Tank Sensor HydroStatic Pressure 16bit</t>
  </si>
  <si>
    <t>Temperature in F Float Bytes 1&amp;2</t>
  </si>
  <si>
    <t>Temperature in F Float Bytes 3&amp;4</t>
  </si>
  <si>
    <t xml:space="preserve"> GPIO 8 bits Hex (bits 0-3 floats, bit 4-pump1&amp;2 commanded, bit 5 septic alert, bit 6&amp;7 spare)</t>
  </si>
  <si>
    <t>Septic Alert</t>
  </si>
  <si>
    <t>Septic Relay Alert</t>
  </si>
  <si>
    <t>Septic Relay Alert Color</t>
  </si>
  <si>
    <t>;   //Level ft</t>
  </si>
  <si>
    <t>;   //Gallons</t>
  </si>
  <si>
    <t>;   //Level %</t>
  </si>
  <si>
    <t xml:space="preserve"> ;   //Faults</t>
  </si>
  <si>
    <t>;   //Cycle Count</t>
  </si>
  <si>
    <t xml:space="preserve"> ;   //Float 1 Hi</t>
  </si>
  <si>
    <t xml:space="preserve"> ;   //Float 2 90%</t>
  </si>
  <si>
    <t xml:space="preserve"> ;   //Float 3 50%</t>
  </si>
  <si>
    <t xml:space="preserve"> ;   //Float 4 Low</t>
  </si>
  <si>
    <t>;   //House Water Press</t>
  </si>
  <si>
    <t>;   //irrigation pump temperature</t>
  </si>
  <si>
    <t>;   //Septic Alert</t>
  </si>
  <si>
    <t>, blynk_payload[0])</t>
  </si>
  <si>
    <t xml:space="preserve"> ,formatted_sensor_payload[1])</t>
  </si>
  <si>
    <t xml:space="preserve"> ,formatted_sensor_payload[2])</t>
  </si>
  <si>
    <t xml:space="preserve"> ,formatted_sensor_payload[3])</t>
  </si>
  <si>
    <t xml:space="preserve"> ,monitor_sensor_payload[16])</t>
  </si>
  <si>
    <t>,monitor_sensor_payload[0])</t>
  </si>
  <si>
    <t>,monitor_sensor_payload[1])</t>
  </si>
  <si>
    <t>,monitor_sensor_payload[2])</t>
  </si>
  <si>
    <t>,flow_sensor_payload[10])</t>
  </si>
  <si>
    <t>,(int)formatted_sensor_payload[9])</t>
  </si>
  <si>
    <t>,(int)formatted_sensor_payload[10])</t>
  </si>
  <si>
    <t>,formatted_sensor_payload[11])</t>
  </si>
  <si>
    <t>,floatState[4])</t>
  </si>
  <si>
    <t>,floatState[3])</t>
  </si>
  <si>
    <t>,floatState[2])</t>
  </si>
  <si>
    <t>,floatState[1])</t>
  </si>
  <si>
    <t>,formatted_sensor_payload[17])</t>
  </si>
  <si>
    <t>,monitor_sensor_payload[3])</t>
  </si>
  <si>
    <t>,monitor_sensor_payload[18])</t>
  </si>
  <si>
    <t>,PumpRunCount[1])</t>
  </si>
  <si>
    <t>,PumpRunCount[2])</t>
  </si>
  <si>
    <t>,PumpRunCount[3])</t>
  </si>
  <si>
    <t>,PumpRunCount[4])</t>
  </si>
  <si>
    <t>,(monitor_sensor_payload[9]/60.))</t>
  </si>
  <si>
    <t>,(monitor_sensor_payload[10]/60.))</t>
  </si>
  <si>
    <t>,(monitor_sensor_payload[11]/60.))</t>
  </si>
  <si>
    <t>,(monitor_sensor_payload[12]/60.))</t>
  </si>
  <si>
    <t>,(flow_sensor_payload[3]))</t>
  </si>
  <si>
    <t>,flow_sensor_payload[0])</t>
  </si>
  <si>
    <t>,flow_sensor_payload[1])</t>
  </si>
  <si>
    <t>,flow_sensor_payload[2])</t>
  </si>
  <si>
    <t>Blynk.virtualWrite (V</t>
  </si>
  <si>
    <t>;   //PumpRunTime P1</t>
  </si>
  <si>
    <t>;   //PumpRunTime P2</t>
  </si>
  <si>
    <t>;   //PumpRunTime P3</t>
  </si>
  <si>
    <t>;   //PumpRunTime P4</t>
  </si>
  <si>
    <t xml:space="preserve"> ;   //Pump Run Count P1</t>
  </si>
  <si>
    <t xml:space="preserve"> ;   //Pump Run Count P2</t>
  </si>
  <si>
    <t xml:space="preserve"> ;   //Pump Run Count P3</t>
  </si>
  <si>
    <t xml:space="preserve"> ;   //Pump Run Count P4</t>
  </si>
  <si>
    <t>;   //Gallons per Minute (Rolling Average)</t>
  </si>
  <si>
    <t>;   //Daily Total Gallons</t>
  </si>
  <si>
    <t>;   //irrigation System Pressure PSI</t>
  </si>
  <si>
    <t>;   //Home Tank Pressure Relay Sense</t>
  </si>
  <si>
    <t>;   //Pump Current Sense P4</t>
  </si>
  <si>
    <t>;   //Pump Current Sense P1</t>
  </si>
  <si>
    <t>;   //Pump Current Sense P2</t>
  </si>
  <si>
    <t>;   //Pump Current Sense P3</t>
  </si>
  <si>
    <t xml:space="preserve"> ;   //System Temperature f</t>
  </si>
  <si>
    <t>;   //Unused</t>
  </si>
  <si>
    <t>//Blynk.virtualWrite (V</t>
  </si>
  <si>
    <t>/* payload 0</t>
  </si>
  <si>
    <r>
      <t>unsigned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short</t>
    </r>
    <r>
      <rPr>
        <sz val="12"/>
        <color rgb="FF000000"/>
        <rFont val="Menlo"/>
        <family val="2"/>
      </rPr>
      <t xml:space="preserve"> </t>
    </r>
    <r>
      <rPr>
        <b/>
        <sz val="12"/>
        <color rgb="FF9B2393"/>
        <rFont val="Menlo"/>
        <family val="2"/>
      </rPr>
      <t>int</t>
    </r>
    <r>
      <rPr>
        <sz val="12"/>
        <color rgb="FF000000"/>
        <rFont val="Menlo"/>
        <family val="2"/>
      </rPr>
      <t xml:space="preserve"> </t>
    </r>
  </si>
  <si>
    <t>#define  ESP_CLIENTID</t>
  </si>
  <si>
    <t>#define FLO_CLIENTID</t>
  </si>
  <si>
    <t>flow_data_payload[FLO_LEN] ;</t>
  </si>
  <si>
    <t>data_payload[ESP_LEN] ;</t>
  </si>
  <si>
    <t xml:space="preserve"> "ESP8266 ClientFlow", #define FLO_TOPIC   "Flow ESP", flow_esp_ , #define FLO_LEN 21</t>
  </si>
  <si>
    <t xml:space="preserve"> "ESP8266 Client", #define ESP_TOPIC   "Tank ESP", tank_esp_ , #define ESP_LEN 21</t>
  </si>
  <si>
    <t xml:space="preserve"> 4-20 mA Raw Tank Sensor HydroStatic Pressure 16bit</t>
  </si>
  <si>
    <t xml:space="preserve"> GPIO 8 bits Hex (bits 0-3 floats)</t>
  </si>
  <si>
    <t xml:space="preserve"> GPIO 8 bits Hex (bit 0-pump1&amp;2 commanded, bit 1 septic alert, bit 2-7 spare)</t>
  </si>
  <si>
    <t xml:space="preserve"> CH1 Unused 2 16bit</t>
  </si>
  <si>
    <t>tank_data_payload[TANK_LEN] ;</t>
  </si>
  <si>
    <t>well_data_payload[WELL_LEN] ;</t>
  </si>
  <si>
    <t>Pump No Start - House Pressure Tank Relay Active but Pump 1 or 2 Not Running</t>
  </si>
  <si>
    <t>*</t>
  </si>
  <si>
    <t>Note:  Bits 0-2: Alert Type; Bits 3-10: LED Brightness, Bits 11-13: LED Color, Bits 14-15: Spare</t>
  </si>
  <si>
    <t>;</t>
  </si>
  <si>
    <t>};</t>
  </si>
  <si>
    <t>int</t>
  </si>
  <si>
    <t>spare1</t>
  </si>
  <si>
    <t>spare2</t>
  </si>
  <si>
    <t>spare3</t>
  </si>
  <si>
    <t>spare4</t>
  </si>
  <si>
    <t>spare5</t>
  </si>
  <si>
    <t>spare6</t>
  </si>
  <si>
    <t>spare7</t>
  </si>
  <si>
    <t>spare8</t>
  </si>
  <si>
    <t>spare9</t>
  </si>
  <si>
    <t>spare10</t>
  </si>
  <si>
    <t>spare11</t>
  </si>
  <si>
    <t>spare12</t>
  </si>
  <si>
    <t>spare13</t>
  </si>
  <si>
    <t>spare14</t>
  </si>
  <si>
    <t>spare15</t>
  </si>
  <si>
    <t>spare16</t>
  </si>
  <si>
    <t>spare17</t>
  </si>
  <si>
    <t>spare18</t>
  </si>
  <si>
    <t>spare19</t>
  </si>
  <si>
    <t>spare20</t>
  </si>
  <si>
    <t>PumpNoStart</t>
  </si>
  <si>
    <t>Alert Type</t>
  </si>
  <si>
    <t>Alert Description</t>
  </si>
  <si>
    <t>Key Param 1</t>
  </si>
  <si>
    <t>Key Param 2</t>
  </si>
  <si>
    <t>Key Param 3</t>
  </si>
  <si>
    <t>Constraint 1</t>
  </si>
  <si>
    <t>Constrain 2</t>
  </si>
  <si>
    <t>Reset 1</t>
  </si>
  <si>
    <t>Log</t>
  </si>
  <si>
    <t>Critical</t>
  </si>
  <si>
    <t>Tank Critically Low</t>
  </si>
  <si>
    <t>Float 25 Low</t>
  </si>
  <si>
    <t>Float 25 High</t>
  </si>
  <si>
    <t>Water Level in Tank is Critically Low</t>
  </si>
  <si>
    <t>Settle Time 10 Min</t>
  </si>
  <si>
    <t>House Water Pressure Low</t>
  </si>
  <si>
    <t>House Water Pressure Sensor &lt; 40 PSI</t>
  </si>
  <si>
    <t>Settle Time 5 Minutes</t>
  </si>
  <si>
    <t>House Water Pressure &gt; 40 PSI</t>
  </si>
  <si>
    <t>Household Water Pressure Critically Low</t>
  </si>
  <si>
    <t>Warn</t>
  </si>
  <si>
    <t>Well Pumps Not Starting</t>
  </si>
  <si>
    <t>Pessure Tank Sensor</t>
  </si>
  <si>
    <t>Current Sensor W1</t>
  </si>
  <si>
    <t>Start Time 10 Seconds</t>
  </si>
  <si>
    <t>Pressure Tank Sensor Off</t>
  </si>
  <si>
    <t>Water Well Pumps Failed to Start</t>
  </si>
  <si>
    <t>Current Sensor W2</t>
  </si>
  <si>
    <t>Well Pumps Runtime Exceeded</t>
  </si>
  <si>
    <t>CS W1</t>
  </si>
  <si>
    <t>CS W2</t>
  </si>
  <si>
    <t>CS to zero</t>
  </si>
  <si>
    <t>Water Well Run Time Exceeds 5 Minutes</t>
  </si>
  <si>
    <t>Well Pumps Cycles Excessive</t>
  </si>
  <si>
    <t>Off Time Exceeds 1 Hour</t>
  </si>
  <si>
    <t>Water Well Cycles Exceeds 10 per Hour</t>
  </si>
  <si>
    <t>Info</t>
  </si>
  <si>
    <t>Well Protect Circuit Active</t>
  </si>
  <si>
    <t>Well #x Protect Circuit Active</t>
  </si>
  <si>
    <t>Tank Overfill Condition</t>
  </si>
  <si>
    <t>Tank Flow Gallons</t>
  </si>
  <si>
    <t>Tank Gallons Below 2275</t>
  </si>
  <si>
    <t>Tank Overfill Detected</t>
  </si>
  <si>
    <t>Gallons Exceed 2275 for 1 minute</t>
  </si>
  <si>
    <t>Irrigation Pump Temp Low/High</t>
  </si>
  <si>
    <t>Pump Temp Sensor &lt; 35 or &gt; 110</t>
  </si>
  <si>
    <t>Pump Temp &lt; 35 of &gt;110</t>
  </si>
  <si>
    <t>Itrrigation Pump Temperature Exceeding Limits</t>
  </si>
  <si>
    <t>Septic System Alert</t>
  </si>
  <si>
    <t>Septic alert</t>
  </si>
  <si>
    <t>Septic System Malfunction</t>
  </si>
  <si>
    <t>Irrigation Pump Run Away</t>
  </si>
  <si>
    <t>CS W4</t>
  </si>
  <si>
    <t>Wait 10 Sec on Flow</t>
  </si>
  <si>
    <t>Irrigation Flow Amount</t>
  </si>
  <si>
    <t>Irrigation Flow &gt; 2 GPM</t>
  </si>
  <si>
    <t>Irrigation Pump Running with No Flow</t>
  </si>
  <si>
    <t>Well 3 Pump Run Away</t>
  </si>
  <si>
    <t>CS W3</t>
  </si>
  <si>
    <t>Tank Flow Amount</t>
  </si>
  <si>
    <t>Tank Flow &gt; 2 GPM</t>
  </si>
  <si>
    <t>Well 3 Pump Running with No Flow</t>
  </si>
  <si>
    <t>##</t>
  </si>
  <si>
    <t>Float 25 Low &gt; 25 seconds</t>
  </si>
  <si>
    <t>Septic alert zero &gt; 25 seconds</t>
  </si>
  <si>
    <t>Septic Alert High</t>
  </si>
  <si>
    <t>Event Param</t>
  </si>
  <si>
    <t>pump_no_start</t>
  </si>
  <si>
    <t>/**</t>
  </si>
  <si>
    <t>1 -</t>
  </si>
  <si>
    <t xml:space="preserve">2- </t>
  </si>
  <si>
    <t>3 -</t>
  </si>
  <si>
    <t>4 -</t>
  </si>
  <si>
    <t>6 -</t>
  </si>
  <si>
    <t xml:space="preserve">5 - </t>
  </si>
  <si>
    <t>7 -</t>
  </si>
  <si>
    <t xml:space="preserve">8 - </t>
  </si>
  <si>
    <t>9  -</t>
  </si>
  <si>
    <t>10 -</t>
  </si>
  <si>
    <t xml:space="preserve">11 - </t>
  </si>
  <si>
    <t>low_water_alert</t>
  </si>
  <si>
    <t>I2C Faults Detected</t>
  </si>
  <si>
    <t xml:space="preserve">12 - </t>
  </si>
  <si>
    <t>I2C Count</t>
  </si>
  <si>
    <t>I2C Count Exceeds 20 for 1 minute</t>
  </si>
  <si>
    <t>I2C Count Stable</t>
  </si>
  <si>
    <t>I2C Communication Faults detected</t>
  </si>
  <si>
    <t>verbose</t>
  </si>
  <si>
    <t>"-V" of "-v"</t>
  </si>
  <si>
    <t>Echo all output to the user terminal</t>
  </si>
  <si>
    <t>log</t>
  </si>
  <si>
    <t>Logging level 1 - all, 2 - verifies only, 3 - test case result only (default is 1)</t>
  </si>
  <si>
    <t>File syntax</t>
  </si>
  <si>
    <t>s</t>
  </si>
  <si>
    <t>set</t>
  </si>
  <si>
    <t>value</t>
  </si>
  <si>
    <t>d,f,x</t>
  </si>
  <si>
    <t>r</t>
  </si>
  <si>
    <t>read</t>
  </si>
  <si>
    <t>v</t>
  </si>
  <si>
    <t>verify</t>
  </si>
  <si>
    <t>c</t>
  </si>
  <si>
    <t>compare</t>
  </si>
  <si>
    <t>Function Exit:</t>
  </si>
  <si>
    <t>Sucessful / no failres</t>
  </si>
  <si>
    <t>"-1"</t>
  </si>
  <si>
    <t>Test Failed</t>
  </si>
  <si>
    <t>Tank Flowmonitor [Block 0]</t>
  </si>
  <si>
    <t>ESP Main Controller [Block 1]</t>
  </si>
  <si>
    <t>Irrigation  Flowmonitor [Block 3]</t>
  </si>
  <si>
    <t>Test Floats:</t>
  </si>
  <si>
    <t>pump_current_sense_1</t>
  </si>
  <si>
    <t>pump_current_sense_2</t>
  </si>
  <si>
    <t>pump_current_sense_3</t>
  </si>
  <si>
    <t>pump_current_sense_4</t>
  </si>
  <si>
    <t>pump_led_color_1</t>
  </si>
  <si>
    <t>pump_led_color_2</t>
  </si>
  <si>
    <t>pump_led_color_3</t>
  </si>
  <si>
    <t>pump_led_color_4</t>
  </si>
  <si>
    <t>pump_run_count</t>
  </si>
  <si>
    <t>pump_run_time_1</t>
  </si>
  <si>
    <t>pump_run_time_2</t>
  </si>
  <si>
    <t>pump_run_time_3</t>
  </si>
  <si>
    <t>pump_run_time_4</t>
  </si>
  <si>
    <t>float_state_43</t>
  </si>
  <si>
    <t>float_state_21</t>
  </si>
  <si>
    <t>all_float_led_colors</t>
  </si>
  <si>
    <t>septic_relay_alert</t>
  </si>
  <si>
    <t>septic_relay_alert_color</t>
  </si>
  <si>
    <t>press_relay_sense</t>
  </si>
  <si>
    <t>press_led_color</t>
  </si>
  <si>
    <t>water_height</t>
  </si>
  <si>
    <t>tank_gallons</t>
  </si>
  <si>
    <t>tank_per_full</t>
  </si>
  <si>
    <t>fw_version</t>
  </si>
  <si>
    <t>cycle_count</t>
  </si>
  <si>
    <t>float_state_1</t>
  </si>
  <si>
    <t>float_state_2</t>
  </si>
  <si>
    <t>float_state_3</t>
  </si>
  <si>
    <t>float_state_4</t>
  </si>
  <si>
    <t>house_water_pressure</t>
  </si>
  <si>
    <t>spare_1</t>
  </si>
  <si>
    <t>spare_2</t>
  </si>
  <si>
    <t>Block 3</t>
  </si>
  <si>
    <t>Block 4</t>
  </si>
  <si>
    <t>Block 5</t>
  </si>
  <si>
    <t>Block 6</t>
  </si>
  <si>
    <t>Block 0</t>
  </si>
  <si>
    <t>Block 1</t>
  </si>
  <si>
    <t>Block 2</t>
  </si>
  <si>
    <t>struct WellClientDatat {</t>
  </si>
  <si>
    <t>raw_current_sense_1</t>
  </si>
  <si>
    <t>raw_current_sense_2</t>
  </si>
  <si>
    <t>raw_current_sense_3</t>
  </si>
  <si>
    <t>raw_current_sense_4</t>
  </si>
  <si>
    <t>raw_current_sense_5</t>
  </si>
  <si>
    <t>raw_current_sense_6</t>
  </si>
  <si>
    <t>raw_current_sense_7</t>
  </si>
  <si>
    <t>raw_current_sense_8</t>
  </si>
  <si>
    <t>raw_temp_celcius</t>
  </si>
  <si>
    <t>gpio_alerts</t>
  </si>
  <si>
    <t>cycle_counter</t>
  </si>
  <si>
    <t>spare_3</t>
  </si>
  <si>
    <t>spare_4</t>
  </si>
  <si>
    <t>spare_5</t>
  </si>
  <si>
    <t>I2C_panic_count</t>
  </si>
  <si>
    <t xml:space="preserve"> TMP100_I2C_error</t>
  </si>
  <si>
    <t xml:space="preserve"> MCP23008_I2C_error</t>
  </si>
  <si>
    <t xml:space="preserve"> MCP3428_I2C_error</t>
  </si>
  <si>
    <t xml:space="preserve"> FW_version_4_hex </t>
  </si>
  <si>
    <t>}</t>
  </si>
  <si>
    <t>pulse_count</t>
  </si>
  <si>
    <t>millisecnods</t>
  </si>
  <si>
    <t>new_data_flag</t>
  </si>
  <si>
    <t>irrigation_pressure_sensor</t>
  </si>
  <si>
    <t>pump_temp_w1</t>
  </si>
  <si>
    <t>pump_temp_w2</t>
  </si>
  <si>
    <t>spare_6</t>
  </si>
  <si>
    <t>spare_7</t>
  </si>
  <si>
    <t>spare_8</t>
  </si>
  <si>
    <t>spare_9</t>
  </si>
  <si>
    <t>spare_10</t>
  </si>
  <si>
    <t>spare_11</t>
  </si>
  <si>
    <t>spare_12</t>
  </si>
  <si>
    <t>spare_13</t>
  </si>
  <si>
    <t>tank_baro_pressure_sensor</t>
  </si>
  <si>
    <t>gpio</t>
  </si>
  <si>
    <t>x</t>
  </si>
  <si>
    <t>d</t>
  </si>
  <si>
    <t>struct FlowClientDatat {</t>
  </si>
  <si>
    <t>Irrigation Pump Temperature in F Float Bytes 1&amp;2</t>
  </si>
  <si>
    <t>Irrigation Pump Temperature in F Float Bytes 3&amp;4</t>
  </si>
  <si>
    <t>#define  TANK_CLIENTID</t>
  </si>
  <si>
    <t>#define  WELL_CLIENTID</t>
  </si>
  <si>
    <t>parameter ID</t>
  </si>
  <si>
    <t>wait x seconds before next instruction</t>
  </si>
  <si>
    <t>delay</t>
  </si>
  <si>
    <t>Usage: %s [-v] [-l N] [file_name]</t>
  </si>
  <si>
    <t>"-L" or "-l" 1,2,3</t>
  </si>
  <si>
    <t>tolerance</t>
  </si>
  <si>
    <t>Air Temperature in F Float Bytes 1&amp;2</t>
  </si>
  <si>
    <t>Air Temperature in F Float Bytes 3&amp;4</t>
  </si>
  <si>
    <t>system_temp</t>
  </si>
  <si>
    <t>Block 7</t>
  </si>
  <si>
    <t xml:space="preserve"> A0 Raw Sensor Current Sense Well 1 16bit</t>
  </si>
  <si>
    <t xml:space="preserve"> A1 Raw Sensor Current Sense Well 2 16bit</t>
  </si>
  <si>
    <t xml:space="preserve"> A2 Raw Sensor Current Sense Well 3 16bit</t>
  </si>
  <si>
    <t xml:space="preserve"> A3 Raw Sensor Current Sense Irrigation Pump 16bit</t>
  </si>
  <si>
    <t xml:space="preserve"> A7 Sensor House Water Pressure 16bit ADC 0-5v</t>
  </si>
  <si>
    <t>D2 House Tank Pressure Switch (0=active)</t>
  </si>
  <si>
    <t>D3 Septic Alert (0=active)</t>
  </si>
  <si>
    <t>Float 1</t>
  </si>
  <si>
    <t>Float 2</t>
  </si>
  <si>
    <t>Float 3</t>
  </si>
  <si>
    <t>Float 4</t>
  </si>
  <si>
    <t>Tank Gallons Per Minute</t>
  </si>
  <si>
    <t>Air Temperature</t>
  </si>
  <si>
    <t>Tank Total Gallons (24hrs)</t>
  </si>
  <si>
    <t>tank_gallons_per_minute</t>
  </si>
  <si>
    <t>tank_total_gallons_24</t>
  </si>
  <si>
    <t>air_temp</t>
  </si>
  <si>
    <t>Well Pump 1 On</t>
  </si>
  <si>
    <t>Well Pump 2 On</t>
  </si>
  <si>
    <t>Well Pump 3 On</t>
  </si>
  <si>
    <t>Irrigation Pump On</t>
  </si>
  <si>
    <t>House Water Pressure</t>
  </si>
  <si>
    <t>House Tank Pressure Switch On</t>
  </si>
  <si>
    <t>Septic Alert On</t>
  </si>
  <si>
    <t>System Temp</t>
  </si>
  <si>
    <t>#define FLOW_CLIENTID</t>
  </si>
  <si>
    <t>#define WELL_MONID</t>
  </si>
  <si>
    <t>#define TANK_MONID</t>
  </si>
  <si>
    <t>#define ALERT_ID</t>
  </si>
  <si>
    <t>#define MON_ID</t>
  </si>
  <si>
    <t xml:space="preserve"> "Tank Client", #define TANK_CLIENT   "Tank Client", #define TANK_LEN 25</t>
  </si>
  <si>
    <t xml:space="preserve"> "Well Client", #define WELL_CLIENT   "Well Client", #define WELL_LEN 25</t>
  </si>
  <si>
    <t xml:space="preserve"> "Flow Client", #define FLOW_CLIENT   "Flow Client", #define FLO_LEN 25</t>
  </si>
  <si>
    <t xml:space="preserve"> "Tank Monitor",  #define TANK_TOPIC  "Tank Data", #define TANK_DATA 25</t>
  </si>
  <si>
    <t xml:space="preserve"> "Well Monitor",  #define WELL_TOPIC  "Well Data", #define WELL_DATA 25</t>
  </si>
  <si>
    <t xml:space="preserve"> "Flow Monitor",  #define FLOW_TOPIC  "Flow Data", #define FLOW_DATA 25</t>
  </si>
  <si>
    <t xml:space="preserve"> "Monitor",  #define M_TOPIC  "Monitor Data", #define M_LEN 25</t>
  </si>
  <si>
    <t xml:space="preserve"> "Sys Alert",  #define A_TOPIC  "Alert Data", #define A_LEN 25</t>
  </si>
  <si>
    <t>struct TankMonitorData {</t>
  </si>
  <si>
    <t>well_pump_1_on</t>
  </si>
  <si>
    <t>well_pump_2_on</t>
  </si>
  <si>
    <t>well_pump_3_on</t>
  </si>
  <si>
    <t>irrigation_pump_on</t>
  </si>
  <si>
    <t>House_tank_pressure_switch_on</t>
  </si>
  <si>
    <t>septic_alert_on</t>
  </si>
  <si>
    <t>tank_hydrostatic_pressure</t>
  </si>
  <si>
    <t>float_1</t>
  </si>
  <si>
    <t>float_2</t>
  </si>
  <si>
    <t>float_3</t>
  </si>
  <si>
    <t>float_4</t>
  </si>
  <si>
    <t>air_temp_1</t>
  </si>
  <si>
    <t>air_temp_2</t>
  </si>
  <si>
    <t>tank_sensor_payload[TANK_DATA];</t>
  </si>
  <si>
    <t>well_sensor_payload[WELL_DATA];</t>
  </si>
  <si>
    <t>flow_sensor_payload[FLOW_DATA];</t>
  </si>
  <si>
    <t>flow_data_payload[FLOW_LEN] ;</t>
  </si>
  <si>
    <t>struct WellMonitorData {</t>
  </si>
  <si>
    <t>struct FlowMonitorData {</t>
  </si>
  <si>
    <t>struct MonitorData {</t>
  </si>
  <si>
    <t>struct AlertData {</t>
  </si>
  <si>
    <t>struct TankClientData {</t>
  </si>
  <si>
    <t>monitor_payload[M_LEN];</t>
  </si>
  <si>
    <t>alert_payload[A_LEN];</t>
  </si>
  <si>
    <t>char* TankMonitorData_var_name[] = {</t>
  </si>
  <si>
    <t>char* WellMonitorData_var_name[] = {</t>
  </si>
  <si>
    <t>char* FlowMonitorData_var_name[] = {</t>
  </si>
  <si>
    <t>char* MonitorData_var_name[] = {</t>
  </si>
  <si>
    <t>char* AlertData_var_name[] = {</t>
  </si>
  <si>
    <t>char* TankClientData_var_name [] = {</t>
  </si>
  <si>
    <t>char* WellClientData_var_name [] = {</t>
  </si>
  <si>
    <t>char* FlowClientData_var_name [] = {</t>
  </si>
  <si>
    <t>irrigationFlowPerMin</t>
  </si>
  <si>
    <t>irrigationTotalFlow</t>
  </si>
  <si>
    <t>irrigationPressure</t>
  </si>
  <si>
    <t>irrigationPumpTemp</t>
  </si>
  <si>
    <t>cycle count</t>
  </si>
  <si>
    <t xml:space="preserve"> "Tank Client", #define TANK_CLIENT   "Tank Payload", #define TANK_LEN 25</t>
  </si>
  <si>
    <t xml:space="preserve"> "Well Client", #define WELL_CLIENT   "Well Payload", #define WELL_LEN 25</t>
  </si>
  <si>
    <t xml:space="preserve"> "Flow Client", #define FLOW_CLIENT   "Flow Payload", #define FLOW_LEN 25</t>
  </si>
  <si>
    <t>house_tank_pressure_switch_on</t>
  </si>
  <si>
    <t>raw_current_sense_well1</t>
  </si>
  <si>
    <t>raw_current_sense_well2</t>
  </si>
  <si>
    <t>raw_current_sense_well3</t>
  </si>
  <si>
    <t>raw_current_sense_irrigation_pump</t>
  </si>
  <si>
    <t>#define FLOW_MONTID</t>
  </si>
  <si>
    <t>#define FLOW_MONID</t>
  </si>
  <si>
    <t xml:space="preserve"> Cycle Counter</t>
  </si>
  <si>
    <t>Hex</t>
  </si>
  <si>
    <t>Dec</t>
  </si>
  <si>
    <t>LSB</t>
  </si>
  <si>
    <t>Voltage</t>
  </si>
  <si>
    <t>Height of Water</t>
  </si>
  <si>
    <t>Pi</t>
  </si>
  <si>
    <t>Radius</t>
  </si>
  <si>
    <t>VoltoGal</t>
  </si>
  <si>
    <t>Gallons in Tank</t>
  </si>
  <si>
    <t>Height in Ft</t>
  </si>
  <si>
    <t>area</t>
  </si>
  <si>
    <t>y</t>
  </si>
  <si>
    <t>&gt;</t>
  </si>
  <si>
    <t>|</t>
  </si>
  <si>
    <t>Avg Sensor Value</t>
  </si>
  <si>
    <t>WaterHeight = ((PresSensorValue - ConstantX) / Constant) + .1</t>
  </si>
  <si>
    <t>ConstantX</t>
  </si>
  <si>
    <t>Constant</t>
  </si>
  <si>
    <t>//dailyPulseCount = dailyPulseCount + pulseCount ;</t>
  </si>
  <si>
    <t>//millsTotal = millsTotal + millsElapsed;</t>
  </si>
  <si>
    <t>//printf("flowRateValueArray[%d]: %f avgflowRate: %f\n", i, flowRateValueArray[i], avgflowRate );</t>
  </si>
  <si>
    <t>printf("Pulse Count: %d Daily Pulse Count: %d\n", pulseCount, dailyPulseCount);</t>
  </si>
  <si>
    <t>printf("Milliseconds Elapsed: %d Milliseconds Total: %d\n", millsElapsed, millsTotal);</t>
  </si>
  <si>
    <t>printf("Flow Rate: %f Flow Rate GPM: %f Daily Gallons: %f\n", flowRate, flowRateGPM, dailyGallons);</t>
  </si>
  <si>
    <t>printf("Average Flow Rate: %f\n", avgflowRateGPM);</t>
  </si>
  <si>
    <t xml:space="preserve">} </t>
  </si>
  <si>
    <t>newPulseData = flow_data_payload[2] ;</t>
  </si>
  <si>
    <t>if ( newPulseData == 1){</t>
  </si>
  <si>
    <t>millsElapsed = flow_data_payload[1] ;</t>
  </si>
  <si>
    <t>pulseCount = flow_data_payload[0];</t>
  </si>
  <si>
    <t>if ((millsElapsed &lt; 5000) &amp;&amp; (millsElapsed != 0)) { //ignore the really long intervals</t>
  </si>
  <si>
    <t>flowRate = ((pulseCount / (millsElapsed/1000)) / .5) / calibrationFactor;</t>
  </si>
  <si>
    <t>flowRate = ((flowRate * .00026417)/(millsElapsed/1000)) * 60; //GPM</t>
  </si>
  <si>
    <t>flowRateGPM = flowRate * 30;</t>
  </si>
  <si>
    <t>dailyGallons = dailyGallons + flowRate ;</t>
  </si>
  <si>
    <t>if (flowRateGPM &gt; 4.0) {</t>
  </si>
  <si>
    <t>flowRateValueArray[flowIndex++] = flowRateGPM;</t>
  </si>
  <si>
    <t>flowIndex = flowIndex % 10;</t>
  </si>
  <si>
    <t>avgflowRate = 0 ;</t>
  </si>
  <si>
    <t>for( i=0; i&lt;=9; ++i){</t>
  </si>
  <si>
    <t>avgflowRate += flowRateValueArray[i];</t>
  </si>
  <si>
    <t>avgflowRateGPM = avgflowRate/10;</t>
  </si>
  <si>
    <t>bc9</t>
  </si>
  <si>
    <t>4c</t>
  </si>
  <si>
    <t>2fe</t>
  </si>
  <si>
    <t>42a37333</t>
  </si>
  <si>
    <t>:</t>
  </si>
  <si>
    <t>b6300a8c</t>
  </si>
  <si>
    <t>Wed</t>
  </si>
  <si>
    <t>May</t>
  </si>
  <si>
    <t>2ff</t>
  </si>
  <si>
    <t>1c</t>
  </si>
  <si>
    <t>bc7</t>
  </si>
  <si>
    <t>4b</t>
  </si>
  <si>
    <t>42a3accc</t>
  </si>
  <si>
    <t>f3</t>
  </si>
  <si>
    <t>7a</t>
  </si>
  <si>
    <t>f4</t>
  </si>
  <si>
    <t>f9</t>
  </si>
  <si>
    <t>fa</t>
  </si>
  <si>
    <t>bc8</t>
  </si>
  <si>
    <t>f5</t>
  </si>
  <si>
    <t>42a3399a</t>
  </si>
  <si>
    <t>42a30000</t>
  </si>
  <si>
    <t>fc</t>
  </si>
  <si>
    <t>30a</t>
  </si>
  <si>
    <t>30b</t>
  </si>
  <si>
    <t>42a28ccc</t>
  </si>
  <si>
    <t>f8</t>
  </si>
  <si>
    <t>30c</t>
  </si>
  <si>
    <t>42a25333</t>
  </si>
  <si>
    <t>30d</t>
  </si>
  <si>
    <t>fe</t>
  </si>
  <si>
    <t>30e</t>
  </si>
  <si>
    <t>30f</t>
  </si>
  <si>
    <t>42a2199a</t>
  </si>
  <si>
    <t>10a</t>
  </si>
  <si>
    <t>42a1e000</t>
  </si>
  <si>
    <t>10d</t>
  </si>
  <si>
    <t>42a1a666</t>
  </si>
  <si>
    <t>42a16ccc</t>
  </si>
  <si>
    <t>11c</t>
  </si>
  <si>
    <t>5f</t>
  </si>
  <si>
    <t>42a13333</t>
  </si>
  <si>
    <t>12d</t>
  </si>
  <si>
    <t>42a0f99a</t>
  </si>
  <si>
    <t>42a0c000</t>
  </si>
  <si>
    <t>42a08666</t>
  </si>
  <si>
    <t>13c</t>
  </si>
  <si>
    <t>42a04ccc</t>
  </si>
  <si>
    <t>13e</t>
  </si>
  <si>
    <t>42a01333</t>
  </si>
  <si>
    <t>13d</t>
  </si>
  <si>
    <t>31a</t>
  </si>
  <si>
    <t>429fd99a</t>
  </si>
  <si>
    <t>31b</t>
  </si>
  <si>
    <t>31c</t>
  </si>
  <si>
    <t>429fa000</t>
  </si>
  <si>
    <t>13f</t>
  </si>
  <si>
    <t>31d</t>
  </si>
  <si>
    <t>429f6666</t>
  </si>
  <si>
    <t>31e</t>
  </si>
  <si>
    <t>31f</t>
  </si>
  <si>
    <t>429f2ccc</t>
  </si>
  <si>
    <t>429ef333</t>
  </si>
  <si>
    <t>429eb99a</t>
  </si>
  <si>
    <t>429e8000</t>
  </si>
  <si>
    <t>429e4666</t>
  </si>
  <si>
    <t>429e0ccc</t>
  </si>
  <si>
    <t>429dd333</t>
  </si>
  <si>
    <t>429d999a</t>
  </si>
  <si>
    <t>429d6000</t>
  </si>
  <si>
    <t>32a</t>
  </si>
  <si>
    <t>32b</t>
  </si>
  <si>
    <t>429d2666</t>
  </si>
  <si>
    <t>bc6</t>
  </si>
  <si>
    <t>32c</t>
  </si>
  <si>
    <t>429ceccc</t>
  </si>
  <si>
    <t>32d</t>
  </si>
  <si>
    <t>Pulses</t>
  </si>
  <si>
    <t>Milliseconds</t>
  </si>
  <si>
    <t>l/min</t>
  </si>
  <si>
    <t>// if 30 was chosen because wndow was expected to be 2 seconds</t>
  </si>
  <si>
    <t>7f6</t>
  </si>
  <si>
    <t>25c</t>
  </si>
  <si>
    <t>6be</t>
  </si>
  <si>
    <t>428a799a</t>
  </si>
  <si>
    <t>b6300bcc</t>
  </si>
  <si>
    <t>Sample:</t>
  </si>
  <si>
    <t>1.855695,</t>
  </si>
  <si>
    <t>Moving</t>
  </si>
  <si>
    <t>average:</t>
  </si>
  <si>
    <t>Thu</t>
  </si>
  <si>
    <t>6bf</t>
  </si>
  <si>
    <t>1.821899,</t>
  </si>
  <si>
    <t>24f</t>
  </si>
  <si>
    <t>6c0</t>
  </si>
  <si>
    <t>1.815755,</t>
  </si>
  <si>
    <t>6c1</t>
  </si>
  <si>
    <t>1.818827,</t>
  </si>
  <si>
    <t>6c2</t>
  </si>
  <si>
    <t>1.837261,</t>
  </si>
  <si>
    <t>6c3</t>
  </si>
  <si>
    <t>428a4000</t>
  </si>
  <si>
    <t>25b</t>
  </si>
  <si>
    <t>6c4</t>
  </si>
  <si>
    <t>1.852623,</t>
  </si>
  <si>
    <t>25a</t>
  </si>
  <si>
    <t>6c5</t>
  </si>
  <si>
    <t>1.849550,</t>
  </si>
  <si>
    <t>6c6</t>
  </si>
  <si>
    <t>6c7</t>
  </si>
  <si>
    <t>1.824972,</t>
  </si>
  <si>
    <t>24d</t>
  </si>
  <si>
    <t>6c8</t>
  </si>
  <si>
    <t>1.809610,</t>
  </si>
  <si>
    <t>6c9</t>
  </si>
  <si>
    <t>1.846478,</t>
  </si>
  <si>
    <t>6ca</t>
  </si>
  <si>
    <t>6cb</t>
  </si>
  <si>
    <t>6cc</t>
  </si>
  <si>
    <t>1.834189,</t>
  </si>
  <si>
    <t>6cd</t>
  </si>
  <si>
    <t>24e</t>
  </si>
  <si>
    <t>6ce</t>
  </si>
  <si>
    <t>1.812682,</t>
  </si>
  <si>
    <t>6cf</t>
  </si>
  <si>
    <t>428ab333</t>
  </si>
  <si>
    <t>7f9</t>
  </si>
  <si>
    <t>25d</t>
  </si>
  <si>
    <t>6d0</t>
  </si>
  <si>
    <t>1.858767,</t>
  </si>
  <si>
    <t>6d1</t>
  </si>
  <si>
    <t>7f7</t>
  </si>
  <si>
    <t>6d2</t>
  </si>
  <si>
    <t>1.828044,</t>
  </si>
  <si>
    <t>6d3</t>
  </si>
  <si>
    <t>6d4</t>
  </si>
  <si>
    <t>1.843406,</t>
  </si>
  <si>
    <t>6d5</t>
  </si>
  <si>
    <t>6d6</t>
  </si>
  <si>
    <t>6d7</t>
  </si>
  <si>
    <t>6d8</t>
  </si>
  <si>
    <t>6d9</t>
  </si>
  <si>
    <t>6da</t>
  </si>
  <si>
    <t>1.831116,</t>
  </si>
  <si>
    <t>6db</t>
  </si>
  <si>
    <t>6dc</t>
  </si>
  <si>
    <t>6dd</t>
  </si>
  <si>
    <t>6de</t>
  </si>
  <si>
    <t>6df</t>
  </si>
  <si>
    <t>25e</t>
  </si>
  <si>
    <t>1.861840,</t>
  </si>
  <si>
    <t>7f8</t>
  </si>
  <si>
    <t>6ea</t>
  </si>
  <si>
    <t>25f</t>
  </si>
  <si>
    <t>6eb</t>
  </si>
  <si>
    <t>1.864912,</t>
  </si>
  <si>
    <t>6ec</t>
  </si>
  <si>
    <t>6ed</t>
  </si>
  <si>
    <t>6ee</t>
  </si>
  <si>
    <t>6ef</t>
  </si>
  <si>
    <t>6f0</t>
  </si>
  <si>
    <t>6f1</t>
  </si>
  <si>
    <t>6f2</t>
  </si>
  <si>
    <t>6f3</t>
  </si>
  <si>
    <t>6f4</t>
  </si>
  <si>
    <t>6f5</t>
  </si>
  <si>
    <t>6f6</t>
  </si>
  <si>
    <t>6f7</t>
  </si>
  <si>
    <t>6f8</t>
  </si>
  <si>
    <t>6f9</t>
  </si>
  <si>
    <t>6fa</t>
  </si>
  <si>
    <t>6fb</t>
  </si>
  <si>
    <t>6fc</t>
  </si>
  <si>
    <t>6fd</t>
  </si>
  <si>
    <t>6fe</t>
  </si>
  <si>
    <t>6ff</t>
  </si>
  <si>
    <t>428aeccc</t>
  </si>
  <si>
    <t>^C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</si>
</sst>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4"/>
      <name val="Menlo"/>
      <family val="2"/>
    </font>
    <font>
      <b/>
      <sz val="12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Menlo"/>
      <family val="2"/>
    </font>
    <font>
      <b/>
      <sz val="12"/>
      <color rgb="FF9B2393"/>
      <name val="Menlo"/>
      <family val="2"/>
    </font>
    <font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rgb="FF00A67D"/>
      <name val="Monaco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B5CEA8"/>
      <name val="Menlo"/>
      <family val="2"/>
    </font>
    <font>
      <sz val="12"/>
      <color rgb="FFFF0000"/>
      <name val="Menlo"/>
      <family val="2"/>
    </font>
    <font>
      <sz val="12"/>
      <color theme="1"/>
      <name val="Menlo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0" fillId="2" borderId="0" xfId="0" applyFill="1"/>
    <xf numFmtId="0" fontId="5" fillId="0" borderId="0" xfId="0" applyFont="1"/>
    <xf numFmtId="0" fontId="7" fillId="0" borderId="0" xfId="0" applyFont="1"/>
    <xf numFmtId="0" fontId="7" fillId="3" borderId="0" xfId="0" applyFont="1" applyFill="1"/>
    <xf numFmtId="0" fontId="5" fillId="4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6" borderId="0" xfId="0" applyFill="1"/>
    <xf numFmtId="0" fontId="10" fillId="6" borderId="0" xfId="0" applyFont="1" applyFill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3" fillId="8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/>
    </xf>
    <xf numFmtId="0" fontId="0" fillId="10" borderId="0" xfId="0" applyFill="1"/>
    <xf numFmtId="0" fontId="15" fillId="0" borderId="0" xfId="0" applyFont="1"/>
    <xf numFmtId="0" fontId="16" fillId="0" borderId="0" xfId="0" applyFont="1"/>
    <xf numFmtId="2" fontId="0" fillId="0" borderId="0" xfId="0" applyNumberFormat="1"/>
    <xf numFmtId="0" fontId="17" fillId="0" borderId="0" xfId="0" applyFont="1"/>
    <xf numFmtId="0" fontId="9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8" fillId="0" borderId="0" xfId="0" applyFont="1"/>
    <xf numFmtId="21" fontId="0" fillId="0" borderId="0" xfId="0" applyNumberFormat="1"/>
    <xf numFmtId="11" fontId="0" fillId="0" borderId="0" xfId="0" applyNumberFormat="1"/>
    <xf numFmtId="0" fontId="0" fillId="11" borderId="0" xfId="0" applyFill="1"/>
    <xf numFmtId="21" fontId="0" fillId="11" borderId="0" xfId="0" applyNumberFormat="1" applyFill="1"/>
    <xf numFmtId="0" fontId="18" fillId="11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Sheet2!$W$78:$X$78</c:f>
              <c:numCache>
                <c:formatCode>General</c:formatCode>
                <c:ptCount val="2"/>
                <c:pt idx="0">
                  <c:v>2.0739999999999998</c:v>
                </c:pt>
                <c:pt idx="1">
                  <c:v>1.95</c:v>
                </c:pt>
              </c:numCache>
            </c:numRef>
          </c:xVal>
          <c:yVal>
            <c:numRef>
              <c:f>Sheet2!$W$79:$X$79</c:f>
              <c:numCache>
                <c:formatCode>General</c:formatCode>
                <c:ptCount val="2"/>
                <c:pt idx="0">
                  <c:v>6.375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D-4B4A-8BC2-66BDCE5FE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180383"/>
        <c:axId val="897290576"/>
      </c:scatterChart>
      <c:valAx>
        <c:axId val="151518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90576"/>
        <c:crosses val="autoZero"/>
        <c:crossBetween val="midCat"/>
      </c:valAx>
      <c:valAx>
        <c:axId val="89729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8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44959</xdr:rowOff>
    </xdr:from>
    <xdr:ext cx="48260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DCFE6A-0982-534E-993E-DE012DCE6C4F}"/>
            </a:ext>
          </a:extLst>
        </xdr:cNvPr>
        <xdr:cNvSpPr txBox="1"/>
      </xdr:nvSpPr>
      <xdr:spPr>
        <a:xfrm>
          <a:off x="825500" y="857759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ESPClient.c</a:t>
          </a:r>
        </a:p>
      </xdr:txBody>
    </xdr:sp>
    <xdr:clientData/>
  </xdr:oneCellAnchor>
  <xdr:twoCellAnchor>
    <xdr:from>
      <xdr:col>5</xdr:col>
      <xdr:colOff>0</xdr:colOff>
      <xdr:row>8</xdr:row>
      <xdr:rowOff>0</xdr:rowOff>
    </xdr:from>
    <xdr:to>
      <xdr:col>6</xdr:col>
      <xdr:colOff>0</xdr:colOff>
      <xdr:row>8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3B7BA38-3768-0C45-8853-C294DD569DFF}"/>
            </a:ext>
          </a:extLst>
        </xdr:cNvPr>
        <xdr:cNvCxnSpPr/>
      </xdr:nvCxnSpPr>
      <xdr:spPr>
        <a:xfrm>
          <a:off x="5651500" y="2247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FA6A06A-8187-6045-B63F-D07C38705E74}"/>
            </a:ext>
          </a:extLst>
        </xdr:cNvPr>
        <xdr:cNvCxnSpPr/>
      </xdr:nvCxnSpPr>
      <xdr:spPr>
        <a:xfrm flipH="1">
          <a:off x="8128000" y="30734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806E2D2-D60B-C14E-A912-FB7E8C8AFAC6}"/>
            </a:ext>
          </a:extLst>
        </xdr:cNvPr>
        <xdr:cNvCxnSpPr/>
      </xdr:nvCxnSpPr>
      <xdr:spPr>
        <a:xfrm>
          <a:off x="8128000" y="27876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800100</xdr:colOff>
      <xdr:row>4</xdr:row>
      <xdr:rowOff>190500</xdr:rowOff>
    </xdr:from>
    <xdr:ext cx="4660900" cy="825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220FCDA-B2AF-E744-9A13-F2E4FE9C09C9}"/>
            </a:ext>
          </a:extLst>
        </xdr:cNvPr>
        <xdr:cNvSpPr txBox="1"/>
      </xdr:nvSpPr>
      <xdr:spPr>
        <a:xfrm>
          <a:off x="8928100" y="16256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Sensor Data Conversion</a:t>
          </a:r>
          <a:r>
            <a:rPr lang="en-US" sz="1800" baseline="0"/>
            <a:t> and Formatted by</a:t>
          </a:r>
        </a:p>
        <a:p>
          <a:r>
            <a:rPr lang="en-US" sz="1800" baseline="0"/>
            <a:t>subsriber.c()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116666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8330DA1D-A14F-CF49-8E75-E5D948B0ACEE}"/>
            </a:ext>
          </a:extLst>
        </xdr:cNvPr>
        <xdr:cNvSpPr txBox="1"/>
      </xdr:nvSpPr>
      <xdr:spPr>
        <a:xfrm>
          <a:off x="6762750" y="1619249"/>
          <a:ext cx="1651000" cy="21166667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FB74939-4330-2A4D-9355-09120D323081}"/>
            </a:ext>
          </a:extLst>
        </xdr:cNvPr>
        <xdr:cNvSpPr txBox="1"/>
      </xdr:nvSpPr>
      <xdr:spPr>
        <a:xfrm>
          <a:off x="8255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ESP32</a:t>
          </a:r>
        </a:p>
      </xdr:txBody>
    </xdr:sp>
    <xdr:clientData/>
  </xdr:oneCellAnchor>
  <xdr:oneCellAnchor>
    <xdr:from>
      <xdr:col>8</xdr:col>
      <xdr:colOff>800100</xdr:colOff>
      <xdr:row>35</xdr:row>
      <xdr:rowOff>165100</xdr:rowOff>
    </xdr:from>
    <xdr:ext cx="4660900" cy="8255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E67B860-3F21-3745-A90C-DED3E2E8F7ED}"/>
            </a:ext>
          </a:extLst>
        </xdr:cNvPr>
        <xdr:cNvSpPr txBox="1"/>
      </xdr:nvSpPr>
      <xdr:spPr>
        <a:xfrm>
          <a:off x="9220200" y="7327900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42</xdr:row>
      <xdr:rowOff>88899</xdr:rowOff>
    </xdr:from>
    <xdr:to>
      <xdr:col>8</xdr:col>
      <xdr:colOff>711200</xdr:colOff>
      <xdr:row>42</xdr:row>
      <xdr:rowOff>88899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E0B4518-A540-3942-8463-93D59695E1F9}"/>
            </a:ext>
          </a:extLst>
        </xdr:cNvPr>
        <xdr:cNvCxnSpPr/>
      </xdr:nvCxnSpPr>
      <xdr:spPr>
        <a:xfrm flipH="1">
          <a:off x="8305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40</xdr:row>
      <xdr:rowOff>171449</xdr:rowOff>
    </xdr:from>
    <xdr:to>
      <xdr:col>9</xdr:col>
      <xdr:colOff>25400</xdr:colOff>
      <xdr:row>40</xdr:row>
      <xdr:rowOff>171449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C175ECC-F8EF-D845-83AE-EDC19591343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36</xdr:row>
      <xdr:rowOff>63500</xdr:rowOff>
    </xdr:from>
    <xdr:ext cx="901700" cy="7620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7BAD365-1BC5-DA4B-8611-3F924254D951}"/>
            </a:ext>
          </a:extLst>
        </xdr:cNvPr>
        <xdr:cNvSpPr txBox="1"/>
      </xdr:nvSpPr>
      <xdr:spPr>
        <a:xfrm>
          <a:off x="8280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74</xdr:row>
      <xdr:rowOff>50799</xdr:rowOff>
    </xdr:from>
    <xdr:to>
      <xdr:col>8</xdr:col>
      <xdr:colOff>787400</xdr:colOff>
      <xdr:row>74</xdr:row>
      <xdr:rowOff>50799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2ABE831-266B-934D-99F6-BA8B879F1832}"/>
            </a:ext>
          </a:extLst>
        </xdr:cNvPr>
        <xdr:cNvCxnSpPr/>
      </xdr:nvCxnSpPr>
      <xdr:spPr>
        <a:xfrm flipH="1">
          <a:off x="8382000" y="151764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71</xdr:row>
      <xdr:rowOff>171449</xdr:rowOff>
    </xdr:from>
    <xdr:to>
      <xdr:col>9</xdr:col>
      <xdr:colOff>25400</xdr:colOff>
      <xdr:row>71</xdr:row>
      <xdr:rowOff>171449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063F6F6-28B4-1A45-84BB-10FF0B3CA01D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68</xdr:row>
      <xdr:rowOff>0</xdr:rowOff>
    </xdr:from>
    <xdr:ext cx="4660900" cy="82550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C91DEC1-A0E8-5848-BF4F-B86273DB72EC}"/>
            </a:ext>
          </a:extLst>
        </xdr:cNvPr>
        <xdr:cNvSpPr txBox="1"/>
      </xdr:nvSpPr>
      <xdr:spPr>
        <a:xfrm>
          <a:off x="9245600" y="13893800"/>
          <a:ext cx="4660900" cy="8255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67</xdr:row>
      <xdr:rowOff>127000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2A9A2F15-3596-AD49-BDAC-2E62EF5E4581}"/>
            </a:ext>
          </a:extLst>
        </xdr:cNvPr>
        <xdr:cNvSpPr txBox="1"/>
      </xdr:nvSpPr>
      <xdr:spPr>
        <a:xfrm>
          <a:off x="8255000" y="138176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63</xdr:row>
      <xdr:rowOff>177800</xdr:rowOff>
    </xdr:from>
    <xdr:ext cx="901700" cy="76200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5022588-3174-0E40-832E-62CD3E054F2A}"/>
            </a:ext>
          </a:extLst>
        </xdr:cNvPr>
        <xdr:cNvSpPr txBox="1"/>
      </xdr:nvSpPr>
      <xdr:spPr>
        <a:xfrm>
          <a:off x="8255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5</xdr:col>
      <xdr:colOff>0</xdr:colOff>
      <xdr:row>38</xdr:row>
      <xdr:rowOff>50800</xdr:rowOff>
    </xdr:from>
    <xdr:to>
      <xdr:col>6</xdr:col>
      <xdr:colOff>0</xdr:colOff>
      <xdr:row>38</xdr:row>
      <xdr:rowOff>50800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CB57BD0E-038D-594E-BF70-C536825E166A}"/>
            </a:ext>
          </a:extLst>
        </xdr:cNvPr>
        <xdr:cNvCxnSpPr/>
      </xdr:nvCxnSpPr>
      <xdr:spPr>
        <a:xfrm flipH="1">
          <a:off x="5943600" y="78232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2117</xdr:colOff>
      <xdr:row>41</xdr:row>
      <xdr:rowOff>8467</xdr:rowOff>
    </xdr:from>
    <xdr:to>
      <xdr:col>5</xdr:col>
      <xdr:colOff>812800</xdr:colOff>
      <xdr:row>41</xdr:row>
      <xdr:rowOff>8467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3807217-6DD7-6642-A2EA-0AF3178CD9EF}"/>
            </a:ext>
          </a:extLst>
        </xdr:cNvPr>
        <xdr:cNvCxnSpPr/>
      </xdr:nvCxnSpPr>
      <xdr:spPr>
        <a:xfrm flipH="1">
          <a:off x="7802034" y="83058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2116</xdr:colOff>
      <xdr:row>45</xdr:row>
      <xdr:rowOff>4233</xdr:rowOff>
    </xdr:from>
    <xdr:to>
      <xdr:col>5</xdr:col>
      <xdr:colOff>812799</xdr:colOff>
      <xdr:row>45</xdr:row>
      <xdr:rowOff>4233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EEE532D-CEFE-FF47-BBDA-9E7BD142CE52}"/>
            </a:ext>
          </a:extLst>
        </xdr:cNvPr>
        <xdr:cNvCxnSpPr/>
      </xdr:nvCxnSpPr>
      <xdr:spPr>
        <a:xfrm flipH="1">
          <a:off x="7802033" y="9105900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446617</xdr:colOff>
      <xdr:row>34</xdr:row>
      <xdr:rowOff>150283</xdr:rowOff>
    </xdr:from>
    <xdr:ext cx="901700" cy="762000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AF466394-2C67-BC45-96B8-424C894FE2C7}"/>
            </a:ext>
          </a:extLst>
        </xdr:cNvPr>
        <xdr:cNvSpPr txBox="1"/>
      </xdr:nvSpPr>
      <xdr:spPr>
        <a:xfrm>
          <a:off x="8246534" y="7018866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457200</xdr:colOff>
      <xdr:row>38</xdr:row>
      <xdr:rowOff>165100</xdr:rowOff>
    </xdr:from>
    <xdr:ext cx="901700" cy="76200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FE6C2A7C-CCB5-C449-B50E-082666350F12}"/>
            </a:ext>
          </a:extLst>
        </xdr:cNvPr>
        <xdr:cNvSpPr txBox="1"/>
      </xdr:nvSpPr>
      <xdr:spPr>
        <a:xfrm>
          <a:off x="6400800" y="79375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444500</xdr:colOff>
      <xdr:row>43</xdr:row>
      <xdr:rowOff>63500</xdr:rowOff>
    </xdr:from>
    <xdr:ext cx="901700" cy="76200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680FCC5-00B5-AA4B-97D9-B5FDA474FB74}"/>
            </a:ext>
          </a:extLst>
        </xdr:cNvPr>
        <xdr:cNvSpPr txBox="1"/>
      </xdr:nvSpPr>
      <xdr:spPr>
        <a:xfrm>
          <a:off x="6388100" y="88646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72</xdr:row>
      <xdr:rowOff>171449</xdr:rowOff>
    </xdr:from>
    <xdr:to>
      <xdr:col>9</xdr:col>
      <xdr:colOff>25400</xdr:colOff>
      <xdr:row>72</xdr:row>
      <xdr:rowOff>171449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E8BA1B6-C97E-1343-86A7-8BB2394B2594}"/>
            </a:ext>
          </a:extLst>
        </xdr:cNvPr>
        <xdr:cNvCxnSpPr/>
      </xdr:nvCxnSpPr>
      <xdr:spPr>
        <a:xfrm>
          <a:off x="8445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804333</xdr:colOff>
      <xdr:row>63</xdr:row>
      <xdr:rowOff>34376</xdr:rowOff>
    </xdr:from>
    <xdr:ext cx="4826000" cy="37414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C2C931-0E8E-F64E-B56C-E1314610C3E5}"/>
            </a:ext>
          </a:extLst>
        </xdr:cNvPr>
        <xdr:cNvSpPr txBox="1"/>
      </xdr:nvSpPr>
      <xdr:spPr>
        <a:xfrm>
          <a:off x="804333" y="14374793"/>
          <a:ext cx="48260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ESPClientflow.c</a:t>
          </a:r>
        </a:p>
      </xdr:txBody>
    </xdr:sp>
    <xdr:clientData/>
  </xdr:oneCellAnchor>
  <xdr:twoCellAnchor>
    <xdr:from>
      <xdr:col>5</xdr:col>
      <xdr:colOff>0</xdr:colOff>
      <xdr:row>70</xdr:row>
      <xdr:rowOff>0</xdr:rowOff>
    </xdr:from>
    <xdr:to>
      <xdr:col>6</xdr:col>
      <xdr:colOff>0</xdr:colOff>
      <xdr:row>70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79BA6FA-1CB3-1A42-A83A-CA309DAEDF4D}"/>
            </a:ext>
          </a:extLst>
        </xdr:cNvPr>
        <xdr:cNvCxnSpPr/>
      </xdr:nvCxnSpPr>
      <xdr:spPr>
        <a:xfrm>
          <a:off x="5947833" y="16933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821266</xdr:colOff>
      <xdr:row>100</xdr:row>
      <xdr:rowOff>91016</xdr:rowOff>
    </xdr:from>
    <xdr:ext cx="4660900" cy="8255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0AF265-4C36-284B-9877-8FBEB1F52865}"/>
            </a:ext>
          </a:extLst>
        </xdr:cNvPr>
        <xdr:cNvSpPr txBox="1"/>
      </xdr:nvSpPr>
      <xdr:spPr>
        <a:xfrm>
          <a:off x="9235016" y="20305183"/>
          <a:ext cx="4660900" cy="8255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flowmonitor.c() */</a:t>
          </a:r>
          <a:endParaRPr lang="en-US" sz="1800"/>
        </a:p>
      </xdr:txBody>
    </xdr:sp>
    <xdr:clientData/>
  </xdr:oneCellAnchor>
  <xdr:twoCellAnchor>
    <xdr:from>
      <xdr:col>7</xdr:col>
      <xdr:colOff>774700</xdr:colOff>
      <xdr:row>106</xdr:row>
      <xdr:rowOff>173565</xdr:rowOff>
    </xdr:from>
    <xdr:to>
      <xdr:col>8</xdr:col>
      <xdr:colOff>774700</xdr:colOff>
      <xdr:row>106</xdr:row>
      <xdr:rowOff>173565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C9AF2F0E-A5E1-7B48-8990-A2C6C22553EC}"/>
            </a:ext>
          </a:extLst>
        </xdr:cNvPr>
        <xdr:cNvCxnSpPr/>
      </xdr:nvCxnSpPr>
      <xdr:spPr>
        <a:xfrm flipH="1">
          <a:off x="8362950" y="2160481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819150</xdr:colOff>
      <xdr:row>105</xdr:row>
      <xdr:rowOff>2116</xdr:rowOff>
    </xdr:from>
    <xdr:to>
      <xdr:col>9</xdr:col>
      <xdr:colOff>364067</xdr:colOff>
      <xdr:row>105</xdr:row>
      <xdr:rowOff>2116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AADAC50-0853-C74D-8391-016B67117C6C}"/>
            </a:ext>
          </a:extLst>
        </xdr:cNvPr>
        <xdr:cNvCxnSpPr/>
      </xdr:nvCxnSpPr>
      <xdr:spPr>
        <a:xfrm>
          <a:off x="8407400" y="21232283"/>
          <a:ext cx="1195917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781050</xdr:colOff>
      <xdr:row>100</xdr:row>
      <xdr:rowOff>105833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1C7E0DF-3DB5-EE44-A2AF-5834689131AC}"/>
            </a:ext>
          </a:extLst>
        </xdr:cNvPr>
        <xdr:cNvSpPr txBox="1"/>
      </xdr:nvSpPr>
      <xdr:spPr>
        <a:xfrm>
          <a:off x="8369300" y="203200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25400</xdr:colOff>
      <xdr:row>106</xdr:row>
      <xdr:rowOff>171449</xdr:rowOff>
    </xdr:from>
    <xdr:to>
      <xdr:col>9</xdr:col>
      <xdr:colOff>25400</xdr:colOff>
      <xdr:row>106</xdr:row>
      <xdr:rowOff>171449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A19BBD9-B20C-0441-86CE-A35DCB36A9DE}"/>
            </a:ext>
          </a:extLst>
        </xdr:cNvPr>
        <xdr:cNvCxnSpPr/>
      </xdr:nvCxnSpPr>
      <xdr:spPr>
        <a:xfrm>
          <a:off x="8439150" y="82676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6</xdr:row>
      <xdr:rowOff>6859</xdr:rowOff>
    </xdr:from>
    <xdr:ext cx="5918200" cy="37414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6D0947E-6FCC-2D45-9E27-A19311224F4C}"/>
            </a:ext>
          </a:extLst>
        </xdr:cNvPr>
        <xdr:cNvSpPr txBox="1"/>
      </xdr:nvSpPr>
      <xdr:spPr>
        <a:xfrm>
          <a:off x="3848100" y="1226059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TankClient.c</a:t>
          </a:r>
        </a:p>
      </xdr:txBody>
    </xdr:sp>
    <xdr:clientData/>
  </xdr:oneCellAnchor>
  <xdr:twoCellAnchor>
    <xdr:from>
      <xdr:col>5</xdr:col>
      <xdr:colOff>0</xdr:colOff>
      <xdr:row>14</xdr:row>
      <xdr:rowOff>0</xdr:rowOff>
    </xdr:from>
    <xdr:to>
      <xdr:col>6</xdr:col>
      <xdr:colOff>0</xdr:colOff>
      <xdr:row>14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F0F2D02-2906-224A-8535-7879AF6FE9CF}"/>
            </a:ext>
          </a:extLst>
        </xdr:cNvPr>
        <xdr:cNvCxnSpPr/>
      </xdr:nvCxnSpPr>
      <xdr:spPr>
        <a:xfrm>
          <a:off x="7467600" y="16383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12</xdr:row>
      <xdr:rowOff>0</xdr:rowOff>
    </xdr:from>
    <xdr:to>
      <xdr:col>9</xdr:col>
      <xdr:colOff>0</xdr:colOff>
      <xdr:row>12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B95927A4-1461-D449-83D4-8045529B5C14}"/>
            </a:ext>
          </a:extLst>
        </xdr:cNvPr>
        <xdr:cNvCxnSpPr/>
      </xdr:nvCxnSpPr>
      <xdr:spPr>
        <a:xfrm flipH="1">
          <a:off x="9944100" y="24638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120650</xdr:rowOff>
    </xdr:from>
    <xdr:to>
      <xdr:col>9</xdr:col>
      <xdr:colOff>0</xdr:colOff>
      <xdr:row>10</xdr:row>
      <xdr:rowOff>120650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184E1EE-2476-0B4F-AC06-1ED6C5604907}"/>
            </a:ext>
          </a:extLst>
        </xdr:cNvPr>
        <xdr:cNvCxnSpPr/>
      </xdr:nvCxnSpPr>
      <xdr:spPr>
        <a:xfrm>
          <a:off x="9944100" y="217805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12700</xdr:colOff>
      <xdr:row>3</xdr:row>
      <xdr:rowOff>177800</xdr:rowOff>
    </xdr:from>
    <xdr:ext cx="4660900" cy="82550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FC026A2-4CD6-1D40-A92A-75A5DC5A4937}"/>
            </a:ext>
          </a:extLst>
        </xdr:cNvPr>
        <xdr:cNvSpPr txBox="1"/>
      </xdr:nvSpPr>
      <xdr:spPr>
        <a:xfrm>
          <a:off x="10782300" y="800100"/>
          <a:ext cx="4660900" cy="8255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/>
            <a:t>/*Raw Tank Sensor Data Conversion</a:t>
          </a:r>
          <a:r>
            <a:rPr lang="en-US" sz="1800" baseline="0"/>
            <a:t> and Formatted */</a:t>
          </a:r>
          <a:endParaRPr lang="en-US" sz="1800"/>
        </a:p>
      </xdr:txBody>
    </xdr:sp>
    <xdr:clientData/>
  </xdr:oneCellAnchor>
  <xdr:oneCellAnchor>
    <xdr:from>
      <xdr:col>6</xdr:col>
      <xdr:colOff>0</xdr:colOff>
      <xdr:row>7</xdr:row>
      <xdr:rowOff>201082</xdr:rowOff>
    </xdr:from>
    <xdr:ext cx="1651000" cy="2872951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913FE3-A27F-B044-A8EB-08742F00BB67}"/>
            </a:ext>
          </a:extLst>
        </xdr:cNvPr>
        <xdr:cNvSpPr txBox="1"/>
      </xdr:nvSpPr>
      <xdr:spPr>
        <a:xfrm>
          <a:off x="10553700" y="1674282"/>
          <a:ext cx="1651000" cy="28729518"/>
        </a:xfrm>
        <a:prstGeom prst="rect">
          <a:avLst/>
        </a:prstGeom>
        <a:solidFill>
          <a:schemeClr val="accent1">
            <a:lumMod val="7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2800">
              <a:solidFill>
                <a:schemeClr val="bg1"/>
              </a:solidFill>
            </a:rPr>
            <a:t>MQTT</a:t>
          </a:r>
        </a:p>
        <a:p>
          <a:pPr algn="ctr"/>
          <a:r>
            <a:rPr lang="en-US" sz="2800">
              <a:solidFill>
                <a:schemeClr val="bg1"/>
              </a:solidFill>
            </a:rPr>
            <a:t>Broker</a:t>
          </a:r>
        </a:p>
      </xdr:txBody>
    </xdr:sp>
    <xdr:clientData/>
  </xdr:oneCellAnchor>
  <xdr:oneCellAnchor>
    <xdr:from>
      <xdr:col>7</xdr:col>
      <xdr:colOff>660400</xdr:colOff>
      <xdr:row>6</xdr:row>
      <xdr:rowOff>12701</xdr:rowOff>
    </xdr:from>
    <xdr:ext cx="901700" cy="7620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8ECCBC9-2428-A441-9CE8-323F27008DF2}"/>
            </a:ext>
          </a:extLst>
        </xdr:cNvPr>
        <xdr:cNvSpPr txBox="1"/>
      </xdr:nvSpPr>
      <xdr:spPr>
        <a:xfrm>
          <a:off x="9779000" y="1244601"/>
          <a:ext cx="901700" cy="762000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Sensor</a:t>
          </a:r>
          <a:r>
            <a:rPr lang="en-US" sz="1100"/>
            <a:t> Input</a:t>
          </a:r>
        </a:p>
        <a:p>
          <a:pPr algn="ctr"/>
          <a:r>
            <a:rPr lang="en-US" sz="1100"/>
            <a:t>Raw</a:t>
          </a:r>
          <a:r>
            <a:rPr lang="en-US" sz="1100" baseline="0"/>
            <a:t> Data</a:t>
          </a:r>
        </a:p>
        <a:p>
          <a:pPr algn="ctr"/>
          <a:r>
            <a:rPr lang="en-US" sz="1100"/>
            <a:t>from Tank</a:t>
          </a:r>
        </a:p>
      </xdr:txBody>
    </xdr:sp>
    <xdr:clientData/>
  </xdr:oneCellAnchor>
  <xdr:oneCellAnchor>
    <xdr:from>
      <xdr:col>8</xdr:col>
      <xdr:colOff>800100</xdr:colOff>
      <xdr:row>99</xdr:row>
      <xdr:rowOff>38100</xdr:rowOff>
    </xdr:from>
    <xdr:ext cx="4660900" cy="76200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9494B4D-6ECB-7F4F-994E-F7833051E855}"/>
            </a:ext>
          </a:extLst>
        </xdr:cNvPr>
        <xdr:cNvSpPr txBox="1"/>
      </xdr:nvSpPr>
      <xdr:spPr>
        <a:xfrm>
          <a:off x="10744200" y="7480300"/>
          <a:ext cx="4660900" cy="7620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</a:t>
          </a:r>
        </a:p>
        <a:p>
          <a:r>
            <a:rPr lang="en-US" sz="1800" baseline="0"/>
            <a:t>monitor.c() */</a:t>
          </a:r>
          <a:endParaRPr lang="en-US" sz="1800"/>
        </a:p>
      </xdr:txBody>
    </xdr:sp>
    <xdr:clientData/>
  </xdr:oneCellAnchor>
  <xdr:twoCellAnchor>
    <xdr:from>
      <xdr:col>7</xdr:col>
      <xdr:colOff>711200</xdr:colOff>
      <xdr:row>106</xdr:row>
      <xdr:rowOff>88899</xdr:rowOff>
    </xdr:from>
    <xdr:to>
      <xdr:col>8</xdr:col>
      <xdr:colOff>711200</xdr:colOff>
      <xdr:row>106</xdr:row>
      <xdr:rowOff>88899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4EB4298-90FA-2543-AF29-3BCF2DDD876C}"/>
            </a:ext>
          </a:extLst>
        </xdr:cNvPr>
        <xdr:cNvCxnSpPr/>
      </xdr:nvCxnSpPr>
      <xdr:spPr>
        <a:xfrm flipH="1">
          <a:off x="9829800" y="86867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104</xdr:row>
      <xdr:rowOff>171449</xdr:rowOff>
    </xdr:from>
    <xdr:to>
      <xdr:col>9</xdr:col>
      <xdr:colOff>25400</xdr:colOff>
      <xdr:row>104</xdr:row>
      <xdr:rowOff>171449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F83094B-B8E2-6749-B9C2-7EF430720BF2}"/>
            </a:ext>
          </a:extLst>
        </xdr:cNvPr>
        <xdr:cNvCxnSpPr/>
      </xdr:nvCxnSpPr>
      <xdr:spPr>
        <a:xfrm>
          <a:off x="9969500" y="83629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685800</xdr:colOff>
      <xdr:row>100</xdr:row>
      <xdr:rowOff>63500</xdr:rowOff>
    </xdr:from>
    <xdr:ext cx="901700" cy="76200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DE59C28-5D41-2C41-BB8D-3266B89888C3}"/>
            </a:ext>
          </a:extLst>
        </xdr:cNvPr>
        <xdr:cNvSpPr txBox="1"/>
      </xdr:nvSpPr>
      <xdr:spPr>
        <a:xfrm>
          <a:off x="9804400" y="74295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7</xdr:col>
      <xdr:colOff>787400</xdr:colOff>
      <xdr:row>138</xdr:row>
      <xdr:rowOff>50799</xdr:rowOff>
    </xdr:from>
    <xdr:to>
      <xdr:col>8</xdr:col>
      <xdr:colOff>787400</xdr:colOff>
      <xdr:row>138</xdr:row>
      <xdr:rowOff>50799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7FCE727-7E9B-1242-B206-EE9839DCC1FF}"/>
            </a:ext>
          </a:extLst>
        </xdr:cNvPr>
        <xdr:cNvCxnSpPr/>
      </xdr:nvCxnSpPr>
      <xdr:spPr>
        <a:xfrm flipH="1">
          <a:off x="9906000" y="1518919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135</xdr:row>
      <xdr:rowOff>171449</xdr:rowOff>
    </xdr:from>
    <xdr:to>
      <xdr:col>9</xdr:col>
      <xdr:colOff>25400</xdr:colOff>
      <xdr:row>135</xdr:row>
      <xdr:rowOff>171449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3B8B02-FD1C-AE4F-8883-31C03A387CB1}"/>
            </a:ext>
          </a:extLst>
        </xdr:cNvPr>
        <xdr:cNvCxnSpPr/>
      </xdr:nvCxnSpPr>
      <xdr:spPr>
        <a:xfrm>
          <a:off x="9969500" y="146875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0</xdr:colOff>
      <xdr:row>131</xdr:row>
      <xdr:rowOff>25400</xdr:rowOff>
    </xdr:from>
    <xdr:ext cx="4660900" cy="77470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C4CE98C-2B45-A248-AA64-60FDDDCE5196}"/>
            </a:ext>
          </a:extLst>
        </xdr:cNvPr>
        <xdr:cNvSpPr txBox="1"/>
      </xdr:nvSpPr>
      <xdr:spPr>
        <a:xfrm>
          <a:off x="10769600" y="14224000"/>
          <a:ext cx="4660900" cy="7747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>
              <a:solidFill>
                <a:schemeClr val="bg1"/>
              </a:solidFill>
            </a:rPr>
            <a:t>/* Compute Alerts alert.c() */</a:t>
          </a:r>
        </a:p>
      </xdr:txBody>
    </xdr:sp>
    <xdr:clientData/>
  </xdr:oneCellAnchor>
  <xdr:oneCellAnchor>
    <xdr:from>
      <xdr:col>7</xdr:col>
      <xdr:colOff>660400</xdr:colOff>
      <xdr:row>131</xdr:row>
      <xdr:rowOff>127000</xdr:rowOff>
    </xdr:from>
    <xdr:ext cx="901700" cy="76200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520B30-E572-1244-9DCA-8E81C1DF476C}"/>
            </a:ext>
          </a:extLst>
        </xdr:cNvPr>
        <xdr:cNvSpPr txBox="1"/>
      </xdr:nvSpPr>
      <xdr:spPr>
        <a:xfrm>
          <a:off x="9779000" y="13830300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7</xdr:col>
      <xdr:colOff>660400</xdr:colOff>
      <xdr:row>127</xdr:row>
      <xdr:rowOff>177800</xdr:rowOff>
    </xdr:from>
    <xdr:ext cx="901700" cy="76200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4FCD1DA-F504-E248-BADA-EEF058393400}"/>
            </a:ext>
          </a:extLst>
        </xdr:cNvPr>
        <xdr:cNvSpPr txBox="1"/>
      </xdr:nvSpPr>
      <xdr:spPr>
        <a:xfrm>
          <a:off x="9779000" y="130429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twoCellAnchor>
    <xdr:from>
      <xdr:col>4</xdr:col>
      <xdr:colOff>3517900</xdr:colOff>
      <xdr:row>104</xdr:row>
      <xdr:rowOff>76200</xdr:rowOff>
    </xdr:from>
    <xdr:to>
      <xdr:col>5</xdr:col>
      <xdr:colOff>520700</xdr:colOff>
      <xdr:row>104</xdr:row>
      <xdr:rowOff>76200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C995A35-C9F5-9748-9516-327BA4C93914}"/>
            </a:ext>
          </a:extLst>
        </xdr:cNvPr>
        <xdr:cNvCxnSpPr/>
      </xdr:nvCxnSpPr>
      <xdr:spPr>
        <a:xfrm flipH="1">
          <a:off x="7162800" y="201041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3520017</xdr:colOff>
      <xdr:row>107</xdr:row>
      <xdr:rowOff>33867</xdr:rowOff>
    </xdr:from>
    <xdr:to>
      <xdr:col>5</xdr:col>
      <xdr:colOff>508000</xdr:colOff>
      <xdr:row>107</xdr:row>
      <xdr:rowOff>33867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76FD4271-4ADF-F246-9746-183B2E4CD836}"/>
            </a:ext>
          </a:extLst>
        </xdr:cNvPr>
        <xdr:cNvCxnSpPr/>
      </xdr:nvCxnSpPr>
      <xdr:spPr>
        <a:xfrm flipH="1">
          <a:off x="7164917" y="20684067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3520016</xdr:colOff>
      <xdr:row>111</xdr:row>
      <xdr:rowOff>29633</xdr:rowOff>
    </xdr:from>
    <xdr:to>
      <xdr:col>5</xdr:col>
      <xdr:colOff>507999</xdr:colOff>
      <xdr:row>111</xdr:row>
      <xdr:rowOff>29633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255067F-FF61-7847-A497-6FE1AF68CB97}"/>
            </a:ext>
          </a:extLst>
        </xdr:cNvPr>
        <xdr:cNvCxnSpPr/>
      </xdr:nvCxnSpPr>
      <xdr:spPr>
        <a:xfrm flipH="1">
          <a:off x="7164916" y="21492633"/>
          <a:ext cx="810683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5</xdr:col>
      <xdr:colOff>141817</xdr:colOff>
      <xdr:row>100</xdr:row>
      <xdr:rowOff>162983</xdr:rowOff>
    </xdr:from>
    <xdr:ext cx="901700" cy="76200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09AF318-95B8-8943-A36E-1B3F75E1BEC2}"/>
            </a:ext>
          </a:extLst>
        </xdr:cNvPr>
        <xdr:cNvSpPr txBox="1"/>
      </xdr:nvSpPr>
      <xdr:spPr>
        <a:xfrm>
          <a:off x="7609417" y="1937808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Converted</a:t>
          </a:r>
          <a:r>
            <a:rPr lang="en-US" sz="1000" baseline="0"/>
            <a:t> &amp;</a:t>
          </a:r>
        </a:p>
        <a:p>
          <a:pPr algn="ctr"/>
          <a:r>
            <a:rPr lang="en-US" sz="1000" baseline="0"/>
            <a:t> Formatted</a:t>
          </a:r>
        </a:p>
        <a:p>
          <a:pPr algn="ctr"/>
          <a:r>
            <a:rPr lang="en-US" sz="1000" baseline="0"/>
            <a:t>Sensor Data</a:t>
          </a:r>
        </a:p>
        <a:p>
          <a:pPr algn="ctr"/>
          <a:endParaRPr lang="en-US" sz="1100"/>
        </a:p>
      </xdr:txBody>
    </xdr:sp>
    <xdr:clientData/>
  </xdr:oneCellAnchor>
  <xdr:oneCellAnchor>
    <xdr:from>
      <xdr:col>5</xdr:col>
      <xdr:colOff>152400</xdr:colOff>
      <xdr:row>104</xdr:row>
      <xdr:rowOff>190500</xdr:rowOff>
    </xdr:from>
    <xdr:ext cx="901700" cy="7620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36087B-D775-8849-A169-F0A1F463C8DF}"/>
            </a:ext>
          </a:extLst>
        </xdr:cNvPr>
        <xdr:cNvSpPr txBox="1"/>
      </xdr:nvSpPr>
      <xdr:spPr>
        <a:xfrm>
          <a:off x="7620000" y="20218400"/>
          <a:ext cx="901700" cy="762000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/>
            <a:t>Formatted</a:t>
          </a:r>
          <a:endParaRPr lang="en-US" sz="1000" baseline="0"/>
        </a:p>
        <a:p>
          <a:pPr algn="ctr"/>
          <a:r>
            <a:rPr lang="en-US" sz="1000" baseline="0"/>
            <a:t>Sensor</a:t>
          </a:r>
        </a:p>
        <a:p>
          <a:pPr algn="ctr"/>
          <a:r>
            <a:rPr lang="en-US" sz="1000" baseline="0"/>
            <a:t>Data</a:t>
          </a:r>
          <a:endParaRPr lang="en-US" sz="1100"/>
        </a:p>
      </xdr:txBody>
    </xdr:sp>
    <xdr:clientData/>
  </xdr:oneCellAnchor>
  <xdr:oneCellAnchor>
    <xdr:from>
      <xdr:col>5</xdr:col>
      <xdr:colOff>139700</xdr:colOff>
      <xdr:row>109</xdr:row>
      <xdr:rowOff>88900</xdr:rowOff>
    </xdr:from>
    <xdr:ext cx="901700" cy="76200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BBA1BC2-BEF9-BD4C-8ED3-F4303542FBEF}"/>
            </a:ext>
          </a:extLst>
        </xdr:cNvPr>
        <xdr:cNvSpPr txBox="1"/>
      </xdr:nvSpPr>
      <xdr:spPr>
        <a:xfrm>
          <a:off x="7607300" y="21145500"/>
          <a:ext cx="901700" cy="762000"/>
        </a:xfrm>
        <a:prstGeom prst="rect">
          <a:avLst/>
        </a:prstGeom>
        <a:solidFill>
          <a:srgbClr val="C00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>
              <a:solidFill>
                <a:schemeClr val="bg1"/>
              </a:solidFill>
            </a:rPr>
            <a:t>Alert Data</a:t>
          </a:r>
        </a:p>
      </xdr:txBody>
    </xdr:sp>
    <xdr:clientData/>
  </xdr:oneCellAnchor>
  <xdr:twoCellAnchor>
    <xdr:from>
      <xdr:col>8</xdr:col>
      <xdr:colOff>25400</xdr:colOff>
      <xdr:row>136</xdr:row>
      <xdr:rowOff>171449</xdr:rowOff>
    </xdr:from>
    <xdr:to>
      <xdr:col>9</xdr:col>
      <xdr:colOff>25400</xdr:colOff>
      <xdr:row>136</xdr:row>
      <xdr:rowOff>171449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C3FDC62-6714-ED40-AD49-114869D14FBE}"/>
            </a:ext>
          </a:extLst>
        </xdr:cNvPr>
        <xdr:cNvCxnSpPr/>
      </xdr:nvCxnSpPr>
      <xdr:spPr>
        <a:xfrm>
          <a:off x="9969500" y="14903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4232</xdr:colOff>
      <xdr:row>68</xdr:row>
      <xdr:rowOff>8976</xdr:rowOff>
    </xdr:from>
    <xdr:ext cx="5939367" cy="37414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C47D872-86A2-984F-A87D-2770CCEC3A20}"/>
            </a:ext>
          </a:extLst>
        </xdr:cNvPr>
        <xdr:cNvSpPr txBox="1"/>
      </xdr:nvSpPr>
      <xdr:spPr>
        <a:xfrm>
          <a:off x="3814232" y="13242376"/>
          <a:ext cx="5939367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Irrigation FlowClient.c</a:t>
          </a:r>
        </a:p>
      </xdr:txBody>
    </xdr:sp>
    <xdr:clientData/>
  </xdr:oneCellAnchor>
  <xdr:twoCellAnchor>
    <xdr:from>
      <xdr:col>5</xdr:col>
      <xdr:colOff>0</xdr:colOff>
      <xdr:row>76</xdr:row>
      <xdr:rowOff>0</xdr:rowOff>
    </xdr:from>
    <xdr:to>
      <xdr:col>6</xdr:col>
      <xdr:colOff>0</xdr:colOff>
      <xdr:row>76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3D2792E2-5C82-5047-9471-95E64BB6CA42}"/>
            </a:ext>
          </a:extLst>
        </xdr:cNvPr>
        <xdr:cNvCxnSpPr/>
      </xdr:nvCxnSpPr>
      <xdr:spPr>
        <a:xfrm>
          <a:off x="7467600" y="14312900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8</xdr:col>
      <xdr:colOff>783166</xdr:colOff>
      <xdr:row>65</xdr:row>
      <xdr:rowOff>14816</xdr:rowOff>
    </xdr:from>
    <xdr:ext cx="5630334" cy="632884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D8C1831F-F26C-A840-B7BF-CC15BC355539}"/>
            </a:ext>
          </a:extLst>
        </xdr:cNvPr>
        <xdr:cNvSpPr txBox="1"/>
      </xdr:nvSpPr>
      <xdr:spPr>
        <a:xfrm>
          <a:off x="12987866" y="14238816"/>
          <a:ext cx="5630334" cy="632884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/*Data Formatted for Blynk flowmonitor.c() */</a:t>
          </a:r>
          <a:endParaRPr lang="en-US" sz="1800"/>
        </a:p>
      </xdr:txBody>
    </xdr:sp>
    <xdr:clientData/>
  </xdr:oneCellAnchor>
  <xdr:twoCellAnchor>
    <xdr:from>
      <xdr:col>7</xdr:col>
      <xdr:colOff>647700</xdr:colOff>
      <xdr:row>72</xdr:row>
      <xdr:rowOff>643465</xdr:rowOff>
    </xdr:from>
    <xdr:to>
      <xdr:col>8</xdr:col>
      <xdr:colOff>647700</xdr:colOff>
      <xdr:row>72</xdr:row>
      <xdr:rowOff>643465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DB64314-1255-DD4A-962C-114CE6E77B81}"/>
            </a:ext>
          </a:extLst>
        </xdr:cNvPr>
        <xdr:cNvCxnSpPr/>
      </xdr:nvCxnSpPr>
      <xdr:spPr>
        <a:xfrm flipH="1">
          <a:off x="12026900" y="16404165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7</xdr:col>
      <xdr:colOff>730250</xdr:colOff>
      <xdr:row>64</xdr:row>
      <xdr:rowOff>207433</xdr:rowOff>
    </xdr:from>
    <xdr:ext cx="901700" cy="76200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D3FAD902-3550-4543-9113-68D4F4E0D60F}"/>
            </a:ext>
          </a:extLst>
        </xdr:cNvPr>
        <xdr:cNvSpPr txBox="1"/>
      </xdr:nvSpPr>
      <xdr:spPr>
        <a:xfrm>
          <a:off x="12109450" y="14215533"/>
          <a:ext cx="901700" cy="7620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Flow Data</a:t>
          </a:r>
        </a:p>
        <a:p>
          <a:pPr algn="ctr"/>
          <a:endParaRPr lang="en-US" sz="1100"/>
        </a:p>
      </xdr:txBody>
    </xdr:sp>
    <xdr:clientData/>
  </xdr:oneCellAnchor>
  <xdr:twoCellAnchor>
    <xdr:from>
      <xdr:col>8</xdr:col>
      <xdr:colOff>0</xdr:colOff>
      <xdr:row>72</xdr:row>
      <xdr:rowOff>666749</xdr:rowOff>
    </xdr:from>
    <xdr:to>
      <xdr:col>9</xdr:col>
      <xdr:colOff>0</xdr:colOff>
      <xdr:row>72</xdr:row>
      <xdr:rowOff>666749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64B6A718-66F3-0A4D-9F04-38D6C9F3F4FC}"/>
            </a:ext>
          </a:extLst>
        </xdr:cNvPr>
        <xdr:cNvCxnSpPr/>
      </xdr:nvCxnSpPr>
      <xdr:spPr>
        <a:xfrm>
          <a:off x="12204700" y="164274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0</xdr:colOff>
      <xdr:row>36</xdr:row>
      <xdr:rowOff>25400</xdr:rowOff>
    </xdr:from>
    <xdr:ext cx="5918200" cy="37414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C0A77D7-57B3-AE4B-8F56-86FADC901761}"/>
            </a:ext>
          </a:extLst>
        </xdr:cNvPr>
        <xdr:cNvSpPr txBox="1"/>
      </xdr:nvSpPr>
      <xdr:spPr>
        <a:xfrm>
          <a:off x="3810000" y="6464300"/>
          <a:ext cx="5918200" cy="374141"/>
        </a:xfrm>
        <a:prstGeom prst="rect">
          <a:avLst/>
        </a:prstGeom>
        <a:solidFill>
          <a:schemeClr val="accent2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800"/>
            <a:t>Sensor Input Raw</a:t>
          </a:r>
          <a:r>
            <a:rPr lang="en-US" sz="1800" baseline="0"/>
            <a:t> Data </a:t>
          </a:r>
          <a:r>
            <a:rPr lang="en-US" sz="1800"/>
            <a:t> from WellClient.c</a:t>
          </a:r>
        </a:p>
      </xdr:txBody>
    </xdr:sp>
    <xdr:clientData/>
  </xdr:oneCellAnchor>
  <xdr:twoCellAnchor>
    <xdr:from>
      <xdr:col>8</xdr:col>
      <xdr:colOff>57150</xdr:colOff>
      <xdr:row>40</xdr:row>
      <xdr:rowOff>156633</xdr:rowOff>
    </xdr:from>
    <xdr:to>
      <xdr:col>9</xdr:col>
      <xdr:colOff>57150</xdr:colOff>
      <xdr:row>40</xdr:row>
      <xdr:rowOff>156633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CB79360-796F-F24F-BF36-D808023A3253}"/>
            </a:ext>
          </a:extLst>
        </xdr:cNvPr>
        <xdr:cNvCxnSpPr/>
      </xdr:nvCxnSpPr>
      <xdr:spPr>
        <a:xfrm>
          <a:off x="12261850" y="9122833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660400</xdr:colOff>
      <xdr:row>40</xdr:row>
      <xdr:rowOff>139700</xdr:rowOff>
    </xdr:from>
    <xdr:to>
      <xdr:col>8</xdr:col>
      <xdr:colOff>812800</xdr:colOff>
      <xdr:row>40</xdr:row>
      <xdr:rowOff>165100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F1E3DE6-ABFA-434A-98E9-5758B011ABB5}"/>
            </a:ext>
          </a:extLst>
        </xdr:cNvPr>
        <xdr:cNvCxnSpPr/>
      </xdr:nvCxnSpPr>
      <xdr:spPr>
        <a:xfrm flipH="1" flipV="1">
          <a:off x="12039600" y="8902700"/>
          <a:ext cx="977900" cy="2540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812800</xdr:colOff>
      <xdr:row>39</xdr:row>
      <xdr:rowOff>95249</xdr:rowOff>
    </xdr:from>
    <xdr:to>
      <xdr:col>8</xdr:col>
      <xdr:colOff>812800</xdr:colOff>
      <xdr:row>39</xdr:row>
      <xdr:rowOff>95249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E564104-ADE2-5142-BB4A-2BD08D0D31FB}"/>
            </a:ext>
          </a:extLst>
        </xdr:cNvPr>
        <xdr:cNvCxnSpPr/>
      </xdr:nvCxnSpPr>
      <xdr:spPr>
        <a:xfrm>
          <a:off x="12192000" y="8604249"/>
          <a:ext cx="825500" cy="0"/>
        </a:xfrm>
        <a:prstGeom prst="straightConnector1">
          <a:avLst/>
        </a:prstGeom>
        <a:ln w="7620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9</xdr:col>
      <xdr:colOff>52916</xdr:colOff>
      <xdr:row>34</xdr:row>
      <xdr:rowOff>203200</xdr:rowOff>
    </xdr:from>
    <xdr:ext cx="5357284" cy="62230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532FD44-E37B-BA4E-BDD6-1AE0EA698BF5}"/>
            </a:ext>
          </a:extLst>
        </xdr:cNvPr>
        <xdr:cNvSpPr txBox="1"/>
      </xdr:nvSpPr>
      <xdr:spPr>
        <a:xfrm>
          <a:off x="13083116" y="7632700"/>
          <a:ext cx="5357284" cy="62230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800" baseline="0"/>
            <a:t>/*Raw Well Sensor Data Converted and Formatted*/</a:t>
          </a:r>
          <a:endParaRPr lang="en-US" sz="1800"/>
        </a:p>
      </xdr:txBody>
    </xdr:sp>
    <xdr:clientData/>
  </xdr:oneCellAnchor>
  <xdr:oneCellAnchor>
    <xdr:from>
      <xdr:col>8</xdr:col>
      <xdr:colOff>12700</xdr:colOff>
      <xdr:row>34</xdr:row>
      <xdr:rowOff>177799</xdr:rowOff>
    </xdr:from>
    <xdr:ext cx="901700" cy="68791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7B5DB609-EF6D-7F42-965E-21C1438F6BC0}"/>
            </a:ext>
          </a:extLst>
        </xdr:cNvPr>
        <xdr:cNvSpPr txBox="1"/>
      </xdr:nvSpPr>
      <xdr:spPr>
        <a:xfrm>
          <a:off x="12217400" y="7607299"/>
          <a:ext cx="901700" cy="68791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lang="en-US" sz="1000" baseline="0"/>
            <a:t> Well Data</a:t>
          </a:r>
        </a:p>
        <a:p>
          <a:pPr algn="ctr"/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260350</xdr:colOff>
      <xdr:row>87</xdr:row>
      <xdr:rowOff>114300</xdr:rowOff>
    </xdr:from>
    <xdr:to>
      <xdr:col>16</xdr:col>
      <xdr:colOff>704850</xdr:colOff>
      <xdr:row>101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539E53-75B1-3C84-C3F3-6B7AB540F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BC79-5CC4-4146-A4AC-12A07A1DA7E2}">
  <dimension ref="B3:K133"/>
  <sheetViews>
    <sheetView topLeftCell="A5" zoomScaleNormal="100" workbookViewId="0">
      <selection activeCell="E67" sqref="E67:E87"/>
    </sheetView>
  </sheetViews>
  <sheetFormatPr baseColWidth="10" defaultRowHeight="16" x14ac:dyDescent="0.2"/>
  <cols>
    <col min="1" max="1" width="2" customWidth="1"/>
    <col min="2" max="2" width="15.5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84.5" customWidth="1"/>
  </cols>
  <sheetData>
    <row r="3" spans="4:11" ht="17" thickBot="1" x14ac:dyDescent="0.25"/>
    <row r="4" spans="4:11" x14ac:dyDescent="0.2">
      <c r="D4" s="2" t="s">
        <v>191</v>
      </c>
      <c r="E4" s="5" t="s">
        <v>196</v>
      </c>
    </row>
    <row r="5" spans="4:11" x14ac:dyDescent="0.2">
      <c r="D5" s="3" t="s">
        <v>189</v>
      </c>
      <c r="E5" s="6" t="s">
        <v>3</v>
      </c>
    </row>
    <row r="6" spans="4:11" x14ac:dyDescent="0.2">
      <c r="D6" s="3" t="s">
        <v>47</v>
      </c>
      <c r="E6" s="6" t="s">
        <v>4</v>
      </c>
    </row>
    <row r="7" spans="4:11" x14ac:dyDescent="0.2">
      <c r="D7" s="3" t="s">
        <v>48</v>
      </c>
      <c r="E7" s="6" t="s">
        <v>5</v>
      </c>
    </row>
    <row r="8" spans="4:11" x14ac:dyDescent="0.2">
      <c r="D8" s="3" t="s">
        <v>49</v>
      </c>
      <c r="E8" s="6" t="s">
        <v>6</v>
      </c>
    </row>
    <row r="9" spans="4:11" ht="17" thickBot="1" x14ac:dyDescent="0.25">
      <c r="D9" s="3" t="s">
        <v>50</v>
      </c>
      <c r="E9" s="6" t="s">
        <v>122</v>
      </c>
    </row>
    <row r="10" spans="4:11" x14ac:dyDescent="0.2">
      <c r="D10" s="3" t="s">
        <v>51</v>
      </c>
      <c r="E10" s="6" t="s">
        <v>7</v>
      </c>
      <c r="J10" s="2" t="s">
        <v>89</v>
      </c>
      <c r="K10" s="5" t="s">
        <v>92</v>
      </c>
    </row>
    <row r="11" spans="4:11" x14ac:dyDescent="0.2">
      <c r="D11" s="3" t="s">
        <v>52</v>
      </c>
      <c r="E11" s="6" t="s">
        <v>8</v>
      </c>
      <c r="J11" s="3" t="s">
        <v>86</v>
      </c>
      <c r="K11" s="6" t="s">
        <v>19</v>
      </c>
    </row>
    <row r="12" spans="4:11" x14ac:dyDescent="0.2">
      <c r="D12" s="3" t="s">
        <v>53</v>
      </c>
      <c r="E12" s="6" t="s">
        <v>8</v>
      </c>
      <c r="J12" s="3" t="s">
        <v>88</v>
      </c>
      <c r="K12" s="6" t="s">
        <v>20</v>
      </c>
    </row>
    <row r="13" spans="4:11" x14ac:dyDescent="0.2">
      <c r="D13" s="3" t="s">
        <v>54</v>
      </c>
      <c r="E13" s="6" t="s">
        <v>119</v>
      </c>
      <c r="J13" s="3" t="s">
        <v>67</v>
      </c>
      <c r="K13" s="6" t="s">
        <v>21</v>
      </c>
    </row>
    <row r="14" spans="4:11" x14ac:dyDescent="0.2">
      <c r="D14" s="3" t="s">
        <v>55</v>
      </c>
      <c r="E14" s="6" t="s">
        <v>9</v>
      </c>
      <c r="J14" s="3" t="s">
        <v>68</v>
      </c>
      <c r="K14" s="6" t="s">
        <v>22</v>
      </c>
    </row>
    <row r="15" spans="4:11" x14ac:dyDescent="0.2">
      <c r="D15" s="3" t="s">
        <v>56</v>
      </c>
      <c r="E15" s="6" t="s">
        <v>10</v>
      </c>
      <c r="J15" s="3" t="s">
        <v>69</v>
      </c>
      <c r="K15" s="6" t="s">
        <v>23</v>
      </c>
    </row>
    <row r="16" spans="4:11" x14ac:dyDescent="0.2">
      <c r="D16" s="3" t="s">
        <v>57</v>
      </c>
      <c r="E16" s="6" t="s">
        <v>11</v>
      </c>
      <c r="J16" s="3" t="s">
        <v>70</v>
      </c>
      <c r="K16" s="6" t="s">
        <v>24</v>
      </c>
    </row>
    <row r="17" spans="4:11" x14ac:dyDescent="0.2">
      <c r="D17" s="3" t="s">
        <v>58</v>
      </c>
      <c r="E17" s="6" t="s">
        <v>12</v>
      </c>
      <c r="J17" s="3" t="s">
        <v>71</v>
      </c>
      <c r="K17" s="6" t="s">
        <v>25</v>
      </c>
    </row>
    <row r="18" spans="4:11" x14ac:dyDescent="0.2">
      <c r="D18" s="3" t="s">
        <v>59</v>
      </c>
      <c r="E18" s="6" t="s">
        <v>13</v>
      </c>
      <c r="J18" s="3" t="s">
        <v>72</v>
      </c>
      <c r="K18" s="6" t="s">
        <v>26</v>
      </c>
    </row>
    <row r="19" spans="4:11" x14ac:dyDescent="0.2">
      <c r="D19" s="3" t="s">
        <v>60</v>
      </c>
      <c r="E19" s="6" t="s">
        <v>13</v>
      </c>
      <c r="J19" s="3" t="s">
        <v>73</v>
      </c>
      <c r="K19" s="6" t="s">
        <v>27</v>
      </c>
    </row>
    <row r="20" spans="4:11" x14ac:dyDescent="0.2">
      <c r="D20" s="3" t="s">
        <v>61</v>
      </c>
      <c r="E20" s="6" t="s">
        <v>13</v>
      </c>
      <c r="J20" s="3" t="s">
        <v>74</v>
      </c>
      <c r="K20" s="6" t="s">
        <v>28</v>
      </c>
    </row>
    <row r="21" spans="4:11" x14ac:dyDescent="0.2">
      <c r="D21" s="3" t="s">
        <v>62</v>
      </c>
      <c r="E21" s="6" t="s">
        <v>14</v>
      </c>
      <c r="J21" s="3" t="s">
        <v>75</v>
      </c>
      <c r="K21" s="6" t="s">
        <v>29</v>
      </c>
    </row>
    <row r="22" spans="4:11" x14ac:dyDescent="0.2">
      <c r="D22" s="3" t="s">
        <v>63</v>
      </c>
      <c r="E22" s="6" t="s">
        <v>15</v>
      </c>
      <c r="J22" s="3" t="s">
        <v>76</v>
      </c>
      <c r="K22" s="6" t="s">
        <v>30</v>
      </c>
    </row>
    <row r="23" spans="4:11" x14ac:dyDescent="0.2">
      <c r="D23" s="3" t="s">
        <v>64</v>
      </c>
      <c r="E23" s="6" t="s">
        <v>16</v>
      </c>
      <c r="J23" s="3" t="s">
        <v>77</v>
      </c>
      <c r="K23" s="6" t="s">
        <v>31</v>
      </c>
    </row>
    <row r="24" spans="4:11" x14ac:dyDescent="0.2">
      <c r="D24" s="3" t="s">
        <v>65</v>
      </c>
      <c r="E24" s="6" t="s">
        <v>17</v>
      </c>
      <c r="J24" s="3" t="s">
        <v>78</v>
      </c>
      <c r="K24" s="6" t="s">
        <v>32</v>
      </c>
    </row>
    <row r="25" spans="4:11" x14ac:dyDescent="0.2">
      <c r="D25" s="3" t="s">
        <v>66</v>
      </c>
      <c r="E25" s="6" t="s">
        <v>18</v>
      </c>
      <c r="J25" s="3" t="s">
        <v>79</v>
      </c>
      <c r="K25" s="6" t="s">
        <v>33</v>
      </c>
    </row>
    <row r="26" spans="4:11" x14ac:dyDescent="0.2">
      <c r="D26" s="3" t="s">
        <v>1</v>
      </c>
      <c r="E26" s="6"/>
      <c r="J26" s="3" t="s">
        <v>80</v>
      </c>
      <c r="K26" s="6" t="s">
        <v>34</v>
      </c>
    </row>
    <row r="27" spans="4:11" x14ac:dyDescent="0.2">
      <c r="D27" s="3" t="s">
        <v>0</v>
      </c>
      <c r="E27" s="6"/>
      <c r="J27" s="3" t="s">
        <v>81</v>
      </c>
      <c r="K27" s="6" t="s">
        <v>45</v>
      </c>
    </row>
    <row r="28" spans="4:11" x14ac:dyDescent="0.2">
      <c r="D28" s="10" t="s">
        <v>190</v>
      </c>
      <c r="E28" s="6" t="s">
        <v>194</v>
      </c>
      <c r="J28" s="3" t="s">
        <v>82</v>
      </c>
      <c r="K28" s="6" t="s">
        <v>46</v>
      </c>
    </row>
    <row r="29" spans="4:11" ht="17" thickBot="1" x14ac:dyDescent="0.25">
      <c r="D29" s="4" t="s">
        <v>2</v>
      </c>
      <c r="E29" s="7"/>
      <c r="J29" s="3" t="s">
        <v>83</v>
      </c>
      <c r="K29" s="6" t="s">
        <v>123</v>
      </c>
    </row>
    <row r="30" spans="4:11" x14ac:dyDescent="0.2">
      <c r="J30" s="3" t="s">
        <v>84</v>
      </c>
      <c r="K30" s="6" t="s">
        <v>13</v>
      </c>
    </row>
    <row r="31" spans="4:11" x14ac:dyDescent="0.2">
      <c r="J31" s="3" t="s">
        <v>85</v>
      </c>
      <c r="K31" s="6" t="s">
        <v>13</v>
      </c>
    </row>
    <row r="32" spans="4:11" x14ac:dyDescent="0.2">
      <c r="J32" s="3" t="s">
        <v>1</v>
      </c>
      <c r="K32" s="6"/>
    </row>
    <row r="33" spans="2:11" x14ac:dyDescent="0.2">
      <c r="B33" s="9" t="s">
        <v>188</v>
      </c>
      <c r="C33" s="9">
        <v>0</v>
      </c>
      <c r="D33" s="9" t="s">
        <v>138</v>
      </c>
      <c r="E33" s="9" t="s">
        <v>187</v>
      </c>
      <c r="J33" s="3" t="s">
        <v>0</v>
      </c>
      <c r="K33" s="6"/>
    </row>
    <row r="34" spans="2:11" x14ac:dyDescent="0.2">
      <c r="B34" s="9" t="s">
        <v>169</v>
      </c>
      <c r="C34" s="9">
        <v>1</v>
      </c>
      <c r="D34" s="9" t="s">
        <v>139</v>
      </c>
      <c r="E34" s="9" t="s">
        <v>126</v>
      </c>
      <c r="J34" s="8" t="s">
        <v>87</v>
      </c>
      <c r="K34" s="3" t="s">
        <v>97</v>
      </c>
    </row>
    <row r="35" spans="2:11" ht="17" thickBot="1" x14ac:dyDescent="0.25">
      <c r="B35" s="9" t="s">
        <v>169</v>
      </c>
      <c r="C35" s="9">
        <v>2</v>
      </c>
      <c r="D35" s="9" t="s">
        <v>140</v>
      </c>
      <c r="E35" s="9" t="s">
        <v>127</v>
      </c>
      <c r="J35" s="4" t="s">
        <v>1</v>
      </c>
      <c r="K35" s="7"/>
    </row>
    <row r="36" spans="2:11" x14ac:dyDescent="0.2">
      <c r="B36" s="9" t="s">
        <v>169</v>
      </c>
      <c r="C36" s="9">
        <v>3</v>
      </c>
      <c r="D36" s="9" t="s">
        <v>141</v>
      </c>
      <c r="E36" s="9" t="s">
        <v>128</v>
      </c>
    </row>
    <row r="37" spans="2:11" x14ac:dyDescent="0.2">
      <c r="B37" s="9" t="s">
        <v>169</v>
      </c>
      <c r="C37" s="9">
        <v>4</v>
      </c>
      <c r="D37" s="9" t="s">
        <v>142</v>
      </c>
      <c r="E37" s="9" t="s">
        <v>137</v>
      </c>
    </row>
    <row r="38" spans="2:11" x14ac:dyDescent="0.2">
      <c r="B38" s="9" t="s">
        <v>169</v>
      </c>
      <c r="C38" s="9">
        <v>5</v>
      </c>
      <c r="D38" s="9" t="s">
        <v>143</v>
      </c>
      <c r="E38" s="9" t="s">
        <v>183</v>
      </c>
    </row>
    <row r="39" spans="2:11" x14ac:dyDescent="0.2">
      <c r="B39" s="9" t="s">
        <v>169</v>
      </c>
      <c r="C39" s="9">
        <v>6</v>
      </c>
      <c r="D39" s="9" t="s">
        <v>144</v>
      </c>
      <c r="E39" s="9" t="s">
        <v>184</v>
      </c>
    </row>
    <row r="40" spans="2:11" ht="17" thickBot="1" x14ac:dyDescent="0.25">
      <c r="B40" s="9" t="s">
        <v>169</v>
      </c>
      <c r="C40" s="9">
        <v>7</v>
      </c>
      <c r="D40" s="9" t="s">
        <v>145</v>
      </c>
      <c r="E40" s="9" t="s">
        <v>185</v>
      </c>
    </row>
    <row r="41" spans="2:11" x14ac:dyDescent="0.2">
      <c r="B41" s="9" t="s">
        <v>169</v>
      </c>
      <c r="C41" s="9">
        <v>8</v>
      </c>
      <c r="D41" s="9" t="s">
        <v>146</v>
      </c>
      <c r="E41" s="9" t="s">
        <v>136</v>
      </c>
      <c r="J41" s="2" t="s">
        <v>90</v>
      </c>
      <c r="K41" s="5" t="s">
        <v>93</v>
      </c>
    </row>
    <row r="42" spans="2:11" x14ac:dyDescent="0.2">
      <c r="B42" s="9" t="s">
        <v>169</v>
      </c>
      <c r="C42" s="9">
        <v>9</v>
      </c>
      <c r="D42" s="9" t="s">
        <v>147</v>
      </c>
      <c r="E42" s="9" t="s">
        <v>129</v>
      </c>
      <c r="J42" s="3" t="s">
        <v>86</v>
      </c>
      <c r="K42" s="6" t="s">
        <v>35</v>
      </c>
    </row>
    <row r="43" spans="2:11" x14ac:dyDescent="0.2">
      <c r="B43" s="9" t="s">
        <v>169</v>
      </c>
      <c r="C43" s="9">
        <v>10</v>
      </c>
      <c r="D43" s="9" t="s">
        <v>148</v>
      </c>
      <c r="E43" s="9" t="s">
        <v>130</v>
      </c>
      <c r="J43" s="3" t="s">
        <v>88</v>
      </c>
      <c r="K43" s="6" t="s">
        <v>36</v>
      </c>
    </row>
    <row r="44" spans="2:11" x14ac:dyDescent="0.2">
      <c r="B44" s="9" t="s">
        <v>169</v>
      </c>
      <c r="C44" s="9">
        <v>11</v>
      </c>
      <c r="D44" s="9" t="s">
        <v>149</v>
      </c>
      <c r="E44" s="9" t="s">
        <v>186</v>
      </c>
      <c r="J44" s="3" t="s">
        <v>67</v>
      </c>
      <c r="K44" s="6" t="s">
        <v>37</v>
      </c>
    </row>
    <row r="45" spans="2:11" x14ac:dyDescent="0.2">
      <c r="B45" s="9" t="s">
        <v>169</v>
      </c>
      <c r="C45" s="9">
        <v>12</v>
      </c>
      <c r="D45" s="9" t="s">
        <v>150</v>
      </c>
      <c r="E45" s="9" t="s">
        <v>131</v>
      </c>
      <c r="J45" s="3" t="s">
        <v>68</v>
      </c>
      <c r="K45" s="6" t="s">
        <v>41</v>
      </c>
    </row>
    <row r="46" spans="2:11" x14ac:dyDescent="0.2">
      <c r="B46" s="9" t="s">
        <v>169</v>
      </c>
      <c r="C46" s="9">
        <v>13</v>
      </c>
      <c r="D46" s="9" t="s">
        <v>151</v>
      </c>
      <c r="E46" s="9" t="s">
        <v>132</v>
      </c>
      <c r="J46" s="3" t="s">
        <v>69</v>
      </c>
      <c r="K46" s="6" t="s">
        <v>38</v>
      </c>
    </row>
    <row r="47" spans="2:11" x14ac:dyDescent="0.2">
      <c r="B47" s="9" t="s">
        <v>169</v>
      </c>
      <c r="C47" s="9">
        <v>14</v>
      </c>
      <c r="D47" s="9" t="s">
        <v>152</v>
      </c>
      <c r="E47" s="9" t="s">
        <v>133</v>
      </c>
      <c r="J47" s="3" t="s">
        <v>70</v>
      </c>
      <c r="K47" s="6" t="s">
        <v>39</v>
      </c>
    </row>
    <row r="48" spans="2:11" x14ac:dyDescent="0.2">
      <c r="B48" s="9" t="s">
        <v>169</v>
      </c>
      <c r="C48" s="9">
        <v>15</v>
      </c>
      <c r="D48" s="9" t="s">
        <v>153</v>
      </c>
      <c r="E48" s="9" t="s">
        <v>134</v>
      </c>
      <c r="J48" s="3" t="s">
        <v>71</v>
      </c>
      <c r="K48" s="6" t="s">
        <v>40</v>
      </c>
    </row>
    <row r="49" spans="2:11" x14ac:dyDescent="0.2">
      <c r="B49" s="9" t="s">
        <v>169</v>
      </c>
      <c r="C49" s="9">
        <v>16</v>
      </c>
      <c r="D49" s="9" t="s">
        <v>166</v>
      </c>
      <c r="E49" s="9" t="s">
        <v>178</v>
      </c>
      <c r="J49" s="3" t="s">
        <v>72</v>
      </c>
      <c r="K49" s="6" t="s">
        <v>42</v>
      </c>
    </row>
    <row r="50" spans="2:11" x14ac:dyDescent="0.2">
      <c r="B50" s="9" t="s">
        <v>169</v>
      </c>
      <c r="C50" s="9">
        <v>17</v>
      </c>
      <c r="D50" s="9" t="s">
        <v>167</v>
      </c>
      <c r="E50" s="9" t="s">
        <v>179</v>
      </c>
      <c r="J50" s="3" t="s">
        <v>73</v>
      </c>
      <c r="K50" s="6" t="s">
        <v>100</v>
      </c>
    </row>
    <row r="51" spans="2:11" x14ac:dyDescent="0.2">
      <c r="B51" s="9" t="s">
        <v>169</v>
      </c>
      <c r="C51" s="9">
        <v>18</v>
      </c>
      <c r="D51" s="9" t="s">
        <v>168</v>
      </c>
      <c r="E51" s="9" t="s">
        <v>180</v>
      </c>
      <c r="J51" s="3" t="s">
        <v>74</v>
      </c>
      <c r="K51" s="6" t="s">
        <v>101</v>
      </c>
    </row>
    <row r="52" spans="2:11" x14ac:dyDescent="0.2">
      <c r="B52" s="9" t="s">
        <v>169</v>
      </c>
      <c r="C52" s="9">
        <v>19</v>
      </c>
      <c r="D52" s="9" t="s">
        <v>154</v>
      </c>
      <c r="E52" s="9" t="s">
        <v>135</v>
      </c>
      <c r="J52" s="3" t="s">
        <v>75</v>
      </c>
      <c r="K52" s="6" t="s">
        <v>102</v>
      </c>
    </row>
    <row r="53" spans="2:11" x14ac:dyDescent="0.2">
      <c r="B53" s="9" t="s">
        <v>169</v>
      </c>
      <c r="C53" s="9">
        <v>20</v>
      </c>
      <c r="D53" s="9" t="s">
        <v>155</v>
      </c>
      <c r="E53" s="9" t="s">
        <v>182</v>
      </c>
      <c r="J53" s="3" t="s">
        <v>76</v>
      </c>
      <c r="K53" s="6" t="s">
        <v>103</v>
      </c>
    </row>
    <row r="54" spans="2:11" x14ac:dyDescent="0.2">
      <c r="B54" s="9" t="s">
        <v>169</v>
      </c>
      <c r="C54" s="9">
        <v>21</v>
      </c>
      <c r="D54" s="9" t="s">
        <v>156</v>
      </c>
      <c r="E54" s="9" t="s">
        <v>181</v>
      </c>
      <c r="J54" s="3" t="s">
        <v>77</v>
      </c>
      <c r="K54" s="6" t="s">
        <v>104</v>
      </c>
    </row>
    <row r="55" spans="2:11" x14ac:dyDescent="0.2">
      <c r="B55" s="9" t="s">
        <v>169</v>
      </c>
      <c r="C55" s="9">
        <v>22</v>
      </c>
      <c r="D55" s="9" t="s">
        <v>157</v>
      </c>
      <c r="E55" s="9" t="s">
        <v>174</v>
      </c>
      <c r="J55" s="3" t="s">
        <v>78</v>
      </c>
      <c r="K55" s="6" t="s">
        <v>107</v>
      </c>
    </row>
    <row r="56" spans="2:11" x14ac:dyDescent="0.2">
      <c r="B56" s="9" t="s">
        <v>169</v>
      </c>
      <c r="C56" s="9">
        <v>23</v>
      </c>
      <c r="D56" s="9" t="s">
        <v>158</v>
      </c>
      <c r="E56" s="9" t="s">
        <v>175</v>
      </c>
      <c r="J56" s="3" t="s">
        <v>79</v>
      </c>
      <c r="K56" s="6" t="s">
        <v>106</v>
      </c>
    </row>
    <row r="57" spans="2:11" x14ac:dyDescent="0.2">
      <c r="B57" s="9" t="s">
        <v>169</v>
      </c>
      <c r="C57" s="9">
        <v>24</v>
      </c>
      <c r="D57" s="9" t="s">
        <v>159</v>
      </c>
      <c r="E57" s="9" t="s">
        <v>176</v>
      </c>
      <c r="J57" s="3" t="s">
        <v>80</v>
      </c>
      <c r="K57" s="6" t="s">
        <v>105</v>
      </c>
    </row>
    <row r="58" spans="2:11" x14ac:dyDescent="0.2">
      <c r="B58" s="9" t="s">
        <v>169</v>
      </c>
      <c r="C58" s="9">
        <v>25</v>
      </c>
      <c r="D58" s="9" t="s">
        <v>160</v>
      </c>
      <c r="E58" s="9" t="s">
        <v>177</v>
      </c>
      <c r="J58" s="3" t="s">
        <v>81</v>
      </c>
      <c r="K58" s="6" t="s">
        <v>124</v>
      </c>
    </row>
    <row r="59" spans="2:11" x14ac:dyDescent="0.2">
      <c r="B59" s="9" t="s">
        <v>169</v>
      </c>
      <c r="C59" s="9">
        <v>26</v>
      </c>
      <c r="D59" s="9" t="s">
        <v>161</v>
      </c>
      <c r="E59" s="9" t="s">
        <v>170</v>
      </c>
      <c r="J59" s="3" t="s">
        <v>82</v>
      </c>
      <c r="K59" s="6" t="s">
        <v>125</v>
      </c>
    </row>
    <row r="60" spans="2:11" x14ac:dyDescent="0.2">
      <c r="B60" s="9" t="s">
        <v>169</v>
      </c>
      <c r="C60" s="9">
        <v>27</v>
      </c>
      <c r="D60" s="9" t="s">
        <v>162</v>
      </c>
      <c r="E60" s="9" t="s">
        <v>171</v>
      </c>
      <c r="J60" s="3" t="s">
        <v>83</v>
      </c>
      <c r="K60" s="6" t="s">
        <v>99</v>
      </c>
    </row>
    <row r="61" spans="2:11" x14ac:dyDescent="0.2">
      <c r="B61" s="9" t="s">
        <v>169</v>
      </c>
      <c r="C61" s="9">
        <v>28</v>
      </c>
      <c r="D61" s="9" t="s">
        <v>163</v>
      </c>
      <c r="E61" s="9" t="s">
        <v>172</v>
      </c>
      <c r="J61" s="3" t="s">
        <v>84</v>
      </c>
      <c r="K61" s="6" t="s">
        <v>43</v>
      </c>
    </row>
    <row r="62" spans="2:11" x14ac:dyDescent="0.2">
      <c r="B62" s="9" t="s">
        <v>169</v>
      </c>
      <c r="C62" s="9">
        <v>29</v>
      </c>
      <c r="D62" s="9" t="s">
        <v>164</v>
      </c>
      <c r="E62" s="9" t="s">
        <v>173</v>
      </c>
      <c r="J62" s="3" t="s">
        <v>85</v>
      </c>
      <c r="K62" s="6" t="s">
        <v>44</v>
      </c>
    </row>
    <row r="63" spans="2:11" x14ac:dyDescent="0.2">
      <c r="B63" s="9" t="s">
        <v>169</v>
      </c>
      <c r="C63" s="9">
        <v>30</v>
      </c>
      <c r="D63" s="9" t="s">
        <v>165</v>
      </c>
      <c r="E63" s="9" t="s">
        <v>136</v>
      </c>
      <c r="J63" s="3" t="s">
        <v>1</v>
      </c>
      <c r="K63" s="6"/>
    </row>
    <row r="64" spans="2:11" x14ac:dyDescent="0.2">
      <c r="J64" s="3"/>
      <c r="K64" s="6"/>
    </row>
    <row r="65" spans="4:11" ht="17" thickBot="1" x14ac:dyDescent="0.25">
      <c r="J65" s="3" t="s">
        <v>0</v>
      </c>
      <c r="K65" s="6"/>
    </row>
    <row r="66" spans="4:11" x14ac:dyDescent="0.2">
      <c r="D66" s="2" t="s">
        <v>192</v>
      </c>
      <c r="E66" s="5" t="s">
        <v>195</v>
      </c>
      <c r="J66" s="8" t="s">
        <v>98</v>
      </c>
      <c r="K66" s="3" t="s">
        <v>96</v>
      </c>
    </row>
    <row r="67" spans="4:11" ht="17" thickBot="1" x14ac:dyDescent="0.25">
      <c r="D67" s="3" t="s">
        <v>189</v>
      </c>
      <c r="E67" s="6" t="s">
        <v>109</v>
      </c>
      <c r="J67" s="4" t="s">
        <v>1</v>
      </c>
      <c r="K67" s="7"/>
    </row>
    <row r="68" spans="4:11" x14ac:dyDescent="0.2">
      <c r="D68" s="3" t="s">
        <v>47</v>
      </c>
      <c r="E68" s="6" t="s">
        <v>108</v>
      </c>
    </row>
    <row r="69" spans="4:11" x14ac:dyDescent="0.2">
      <c r="D69" s="3" t="s">
        <v>48</v>
      </c>
      <c r="E69" s="6" t="s">
        <v>110</v>
      </c>
    </row>
    <row r="70" spans="4:11" x14ac:dyDescent="0.2">
      <c r="D70" s="3" t="s">
        <v>49</v>
      </c>
      <c r="E70" s="6" t="s">
        <v>111</v>
      </c>
    </row>
    <row r="71" spans="4:11" x14ac:dyDescent="0.2">
      <c r="D71" s="3" t="s">
        <v>50</v>
      </c>
      <c r="E71" s="6" t="s">
        <v>8</v>
      </c>
    </row>
    <row r="72" spans="4:11" ht="17" thickBot="1" x14ac:dyDescent="0.25">
      <c r="D72" s="3" t="s">
        <v>51</v>
      </c>
      <c r="E72" s="6" t="s">
        <v>8</v>
      </c>
    </row>
    <row r="73" spans="4:11" x14ac:dyDescent="0.2">
      <c r="D73" s="3" t="s">
        <v>52</v>
      </c>
      <c r="E73" s="6" t="s">
        <v>8</v>
      </c>
      <c r="J73" s="2" t="s">
        <v>91</v>
      </c>
      <c r="K73" s="5" t="s">
        <v>94</v>
      </c>
    </row>
    <row r="74" spans="4:11" x14ac:dyDescent="0.2">
      <c r="D74" s="3" t="s">
        <v>53</v>
      </c>
      <c r="E74" s="6" t="s">
        <v>8</v>
      </c>
      <c r="J74" s="3" t="s">
        <v>86</v>
      </c>
      <c r="K74" s="6" t="s">
        <v>44</v>
      </c>
    </row>
    <row r="75" spans="4:11" x14ac:dyDescent="0.2">
      <c r="D75" s="3" t="s">
        <v>54</v>
      </c>
      <c r="E75" s="6" t="s">
        <v>8</v>
      </c>
      <c r="J75" s="3" t="s">
        <v>88</v>
      </c>
      <c r="K75" s="6" t="s">
        <v>44</v>
      </c>
    </row>
    <row r="76" spans="4:11" x14ac:dyDescent="0.2">
      <c r="D76" s="3" t="s">
        <v>55</v>
      </c>
      <c r="E76" s="6" t="s">
        <v>8</v>
      </c>
      <c r="J76" s="3" t="s">
        <v>67</v>
      </c>
      <c r="K76" s="6" t="s">
        <v>44</v>
      </c>
    </row>
    <row r="77" spans="4:11" x14ac:dyDescent="0.2">
      <c r="D77" s="3" t="s">
        <v>56</v>
      </c>
      <c r="E77" s="6" t="s">
        <v>8</v>
      </c>
      <c r="J77" s="3" t="s">
        <v>68</v>
      </c>
      <c r="K77" s="6" t="s">
        <v>44</v>
      </c>
    </row>
    <row r="78" spans="4:11" x14ac:dyDescent="0.2">
      <c r="D78" s="3" t="s">
        <v>57</v>
      </c>
      <c r="E78" s="6" t="s">
        <v>8</v>
      </c>
      <c r="J78" s="3" t="s">
        <v>69</v>
      </c>
      <c r="K78" s="6" t="s">
        <v>44</v>
      </c>
    </row>
    <row r="79" spans="4:11" x14ac:dyDescent="0.2">
      <c r="D79" s="3" t="s">
        <v>58</v>
      </c>
      <c r="E79" s="6" t="s">
        <v>12</v>
      </c>
      <c r="J79" s="3" t="s">
        <v>70</v>
      </c>
      <c r="K79" s="6" t="s">
        <v>44</v>
      </c>
    </row>
    <row r="80" spans="4:11" x14ac:dyDescent="0.2">
      <c r="D80" s="3" t="s">
        <v>59</v>
      </c>
      <c r="E80" s="6" t="s">
        <v>8</v>
      </c>
      <c r="J80" s="3" t="s">
        <v>71</v>
      </c>
      <c r="K80" s="6" t="s">
        <v>44</v>
      </c>
    </row>
    <row r="81" spans="4:11" x14ac:dyDescent="0.2">
      <c r="D81" s="3" t="s">
        <v>60</v>
      </c>
      <c r="E81" s="6" t="s">
        <v>8</v>
      </c>
      <c r="J81" s="3" t="s">
        <v>72</v>
      </c>
      <c r="K81" s="6" t="s">
        <v>44</v>
      </c>
    </row>
    <row r="82" spans="4:11" x14ac:dyDescent="0.2">
      <c r="D82" s="3" t="s">
        <v>61</v>
      </c>
      <c r="E82" s="6" t="s">
        <v>8</v>
      </c>
      <c r="J82" s="3" t="s">
        <v>73</v>
      </c>
      <c r="K82" s="6" t="s">
        <v>44</v>
      </c>
    </row>
    <row r="83" spans="4:11" x14ac:dyDescent="0.2">
      <c r="D83" s="3" t="s">
        <v>62</v>
      </c>
      <c r="E83" s="6" t="s">
        <v>8</v>
      </c>
      <c r="J83" s="3" t="s">
        <v>74</v>
      </c>
      <c r="K83" s="6" t="s">
        <v>44</v>
      </c>
    </row>
    <row r="84" spans="4:11" x14ac:dyDescent="0.2">
      <c r="D84" s="3" t="s">
        <v>63</v>
      </c>
      <c r="E84" s="6" t="s">
        <v>120</v>
      </c>
      <c r="J84" s="3" t="s">
        <v>75</v>
      </c>
      <c r="K84" s="6" t="s">
        <v>44</v>
      </c>
    </row>
    <row r="85" spans="4:11" x14ac:dyDescent="0.2">
      <c r="D85" s="3" t="s">
        <v>64</v>
      </c>
      <c r="E85" s="6" t="s">
        <v>121</v>
      </c>
      <c r="J85" s="3" t="s">
        <v>76</v>
      </c>
      <c r="K85" s="6" t="s">
        <v>44</v>
      </c>
    </row>
    <row r="86" spans="4:11" x14ac:dyDescent="0.2">
      <c r="D86" s="3" t="s">
        <v>65</v>
      </c>
      <c r="E86" s="6" t="s">
        <v>8</v>
      </c>
      <c r="J86" s="3" t="s">
        <v>77</v>
      </c>
      <c r="K86" s="6" t="s">
        <v>44</v>
      </c>
    </row>
    <row r="87" spans="4:11" x14ac:dyDescent="0.2">
      <c r="D87" s="3" t="s">
        <v>66</v>
      </c>
      <c r="E87" s="6" t="s">
        <v>18</v>
      </c>
      <c r="J87" s="3" t="s">
        <v>78</v>
      </c>
      <c r="K87" s="6" t="s">
        <v>44</v>
      </c>
    </row>
    <row r="88" spans="4:11" x14ac:dyDescent="0.2">
      <c r="D88" s="3" t="s">
        <v>1</v>
      </c>
      <c r="E88" s="6"/>
      <c r="J88" s="3" t="s">
        <v>79</v>
      </c>
      <c r="K88" s="6" t="s">
        <v>44</v>
      </c>
    </row>
    <row r="89" spans="4:11" x14ac:dyDescent="0.2">
      <c r="D89" s="3" t="s">
        <v>0</v>
      </c>
      <c r="E89" s="6"/>
      <c r="J89" s="3" t="s">
        <v>80</v>
      </c>
      <c r="K89" s="6" t="s">
        <v>44</v>
      </c>
    </row>
    <row r="90" spans="4:11" x14ac:dyDescent="0.2">
      <c r="D90" s="10" t="s">
        <v>190</v>
      </c>
      <c r="E90" s="6" t="s">
        <v>193</v>
      </c>
      <c r="J90" s="3" t="s">
        <v>81</v>
      </c>
      <c r="K90" s="6" t="s">
        <v>44</v>
      </c>
    </row>
    <row r="91" spans="4:11" ht="17" thickBot="1" x14ac:dyDescent="0.25">
      <c r="D91" s="4" t="s">
        <v>2</v>
      </c>
      <c r="E91" s="7"/>
      <c r="J91" s="3" t="s">
        <v>82</v>
      </c>
      <c r="K91" s="6" t="s">
        <v>44</v>
      </c>
    </row>
    <row r="92" spans="4:11" x14ac:dyDescent="0.2">
      <c r="J92" s="3" t="s">
        <v>83</v>
      </c>
      <c r="K92" s="6" t="s">
        <v>44</v>
      </c>
    </row>
    <row r="93" spans="4:11" x14ac:dyDescent="0.2">
      <c r="J93" s="3" t="s">
        <v>84</v>
      </c>
      <c r="K93" s="6" t="s">
        <v>44</v>
      </c>
    </row>
    <row r="94" spans="4:11" x14ac:dyDescent="0.2">
      <c r="J94" s="3" t="s">
        <v>85</v>
      </c>
      <c r="K94" s="6" t="s">
        <v>44</v>
      </c>
    </row>
    <row r="95" spans="4:11" x14ac:dyDescent="0.2">
      <c r="J95" s="3" t="s">
        <v>1</v>
      </c>
      <c r="K95" s="6"/>
    </row>
    <row r="96" spans="4:11" x14ac:dyDescent="0.2">
      <c r="J96" s="3"/>
      <c r="K96" s="6"/>
    </row>
    <row r="97" spans="10:11" x14ac:dyDescent="0.2">
      <c r="J97" s="3" t="s">
        <v>0</v>
      </c>
      <c r="K97" s="6"/>
    </row>
    <row r="98" spans="10:11" x14ac:dyDescent="0.2">
      <c r="J98" s="8" t="s">
        <v>98</v>
      </c>
      <c r="K98" s="3" t="s">
        <v>95</v>
      </c>
    </row>
    <row r="99" spans="10:11" ht="17" thickBot="1" x14ac:dyDescent="0.25">
      <c r="J99" s="4" t="s">
        <v>1</v>
      </c>
      <c r="K99" s="7"/>
    </row>
    <row r="106" spans="10:11" ht="17" thickBot="1" x14ac:dyDescent="0.25"/>
    <row r="107" spans="10:11" x14ac:dyDescent="0.2">
      <c r="J107" s="2" t="s">
        <v>112</v>
      </c>
      <c r="K107" s="5" t="s">
        <v>118</v>
      </c>
    </row>
    <row r="108" spans="10:11" x14ac:dyDescent="0.2">
      <c r="J108" s="3" t="s">
        <v>86</v>
      </c>
      <c r="K108" s="6" t="s">
        <v>113</v>
      </c>
    </row>
    <row r="109" spans="10:11" x14ac:dyDescent="0.2">
      <c r="J109" s="3" t="s">
        <v>88</v>
      </c>
      <c r="K109" s="6" t="s">
        <v>114</v>
      </c>
    </row>
    <row r="110" spans="10:11" x14ac:dyDescent="0.2">
      <c r="J110" s="3" t="s">
        <v>67</v>
      </c>
      <c r="K110" s="6" t="s">
        <v>115</v>
      </c>
    </row>
    <row r="111" spans="10:11" x14ac:dyDescent="0.2">
      <c r="J111" s="3" t="s">
        <v>68</v>
      </c>
      <c r="K111" s="6" t="s">
        <v>116</v>
      </c>
    </row>
    <row r="112" spans="10:11" x14ac:dyDescent="0.2">
      <c r="J112" s="3" t="s">
        <v>69</v>
      </c>
      <c r="K112" s="6" t="s">
        <v>44</v>
      </c>
    </row>
    <row r="113" spans="10:11" x14ac:dyDescent="0.2">
      <c r="J113" s="3" t="s">
        <v>70</v>
      </c>
      <c r="K113" s="6" t="s">
        <v>44</v>
      </c>
    </row>
    <row r="114" spans="10:11" x14ac:dyDescent="0.2">
      <c r="J114" s="3" t="s">
        <v>71</v>
      </c>
      <c r="K114" s="6" t="s">
        <v>44</v>
      </c>
    </row>
    <row r="115" spans="10:11" x14ac:dyDescent="0.2">
      <c r="J115" s="3" t="s">
        <v>72</v>
      </c>
      <c r="K115" s="6" t="s">
        <v>44</v>
      </c>
    </row>
    <row r="116" spans="10:11" x14ac:dyDescent="0.2">
      <c r="J116" s="3" t="s">
        <v>73</v>
      </c>
      <c r="K116" s="6" t="s">
        <v>44</v>
      </c>
    </row>
    <row r="117" spans="10:11" x14ac:dyDescent="0.2">
      <c r="J117" s="3" t="s">
        <v>74</v>
      </c>
      <c r="K117" s="6" t="s">
        <v>44</v>
      </c>
    </row>
    <row r="118" spans="10:11" x14ac:dyDescent="0.2">
      <c r="J118" s="3" t="s">
        <v>75</v>
      </c>
      <c r="K118" s="6" t="s">
        <v>29</v>
      </c>
    </row>
    <row r="119" spans="10:11" x14ac:dyDescent="0.2">
      <c r="J119" s="3" t="s">
        <v>76</v>
      </c>
      <c r="K119" s="6" t="s">
        <v>44</v>
      </c>
    </row>
    <row r="120" spans="10:11" x14ac:dyDescent="0.2">
      <c r="J120" s="3" t="s">
        <v>77</v>
      </c>
      <c r="K120" s="6" t="s">
        <v>44</v>
      </c>
    </row>
    <row r="121" spans="10:11" x14ac:dyDescent="0.2">
      <c r="J121" s="3" t="s">
        <v>78</v>
      </c>
      <c r="K121" s="6" t="s">
        <v>44</v>
      </c>
    </row>
    <row r="122" spans="10:11" x14ac:dyDescent="0.2">
      <c r="J122" s="3" t="s">
        <v>79</v>
      </c>
      <c r="K122" s="6" t="s">
        <v>44</v>
      </c>
    </row>
    <row r="123" spans="10:11" x14ac:dyDescent="0.2">
      <c r="J123" s="3" t="s">
        <v>80</v>
      </c>
      <c r="K123" s="6" t="s">
        <v>44</v>
      </c>
    </row>
    <row r="124" spans="10:11" x14ac:dyDescent="0.2">
      <c r="J124" s="3" t="s">
        <v>81</v>
      </c>
      <c r="K124" s="6" t="s">
        <v>44</v>
      </c>
    </row>
    <row r="125" spans="10:11" x14ac:dyDescent="0.2">
      <c r="J125" s="3" t="s">
        <v>82</v>
      </c>
      <c r="K125" s="6" t="s">
        <v>44</v>
      </c>
    </row>
    <row r="126" spans="10:11" x14ac:dyDescent="0.2">
      <c r="J126" s="3" t="s">
        <v>83</v>
      </c>
      <c r="K126" s="6" t="s">
        <v>44</v>
      </c>
    </row>
    <row r="127" spans="10:11" x14ac:dyDescent="0.2">
      <c r="J127" s="3" t="s">
        <v>84</v>
      </c>
      <c r="K127" s="6" t="s">
        <v>44</v>
      </c>
    </row>
    <row r="128" spans="10:11" x14ac:dyDescent="0.2">
      <c r="J128" s="3" t="s">
        <v>85</v>
      </c>
      <c r="K128" s="6" t="s">
        <v>44</v>
      </c>
    </row>
    <row r="129" spans="10:11" x14ac:dyDescent="0.2">
      <c r="J129" s="3" t="s">
        <v>1</v>
      </c>
      <c r="K129" s="6"/>
    </row>
    <row r="130" spans="10:11" x14ac:dyDescent="0.2">
      <c r="J130" s="3"/>
      <c r="K130" s="6"/>
    </row>
    <row r="131" spans="10:11" x14ac:dyDescent="0.2">
      <c r="J131" s="3" t="s">
        <v>0</v>
      </c>
      <c r="K131" s="6"/>
    </row>
    <row r="132" spans="10:11" x14ac:dyDescent="0.2">
      <c r="J132" s="8" t="s">
        <v>87</v>
      </c>
      <c r="K132" s="3" t="s">
        <v>117</v>
      </c>
    </row>
    <row r="133" spans="10:11" ht="17" thickBot="1" x14ac:dyDescent="0.25">
      <c r="J133" s="4" t="s">
        <v>1</v>
      </c>
      <c r="K133" s="7"/>
    </row>
  </sheetData>
  <sortState xmlns:xlrd2="http://schemas.microsoft.com/office/spreadsheetml/2017/richdata2" ref="B33:E63">
    <sortCondition ref="C33:C63"/>
  </sortState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84E4-1121-FE49-8CFC-397DF0F5A368}">
  <dimension ref="A1:R163"/>
  <sheetViews>
    <sheetView topLeftCell="B27" zoomScaleNormal="100" workbookViewId="0">
      <selection activeCell="J9" sqref="J9:K35"/>
    </sheetView>
  </sheetViews>
  <sheetFormatPr baseColWidth="10" defaultRowHeight="16" x14ac:dyDescent="0.2"/>
  <cols>
    <col min="1" max="1" width="8.6640625" customWidth="1"/>
    <col min="2" max="2" width="30" customWidth="1"/>
    <col min="3" max="3" width="2.83203125" customWidth="1"/>
    <col min="4" max="4" width="27.5" style="1" customWidth="1"/>
    <col min="5" max="5" width="50.1640625" customWidth="1"/>
    <col min="10" max="10" width="15.6640625" customWidth="1"/>
    <col min="11" max="11" width="45.33203125" customWidth="1"/>
    <col min="12" max="12" width="9.33203125" customWidth="1"/>
    <col min="13" max="13" width="17.33203125" customWidth="1"/>
    <col min="14" max="14" width="20.83203125" customWidth="1"/>
    <col min="15" max="16" width="3.5" customWidth="1"/>
    <col min="17" max="17" width="22.33203125" customWidth="1"/>
    <col min="18" max="18" width="77.83203125" customWidth="1"/>
    <col min="19" max="19" width="16.5" customWidth="1"/>
    <col min="20" max="20" width="39.5" customWidth="1"/>
  </cols>
  <sheetData>
    <row r="1" spans="1:18" x14ac:dyDescent="0.2">
      <c r="P1">
        <v>0</v>
      </c>
      <c r="Q1" t="s">
        <v>422</v>
      </c>
      <c r="R1" t="s">
        <v>464</v>
      </c>
    </row>
    <row r="2" spans="1:18" x14ac:dyDescent="0.2">
      <c r="P2">
        <v>1</v>
      </c>
      <c r="Q2" t="s">
        <v>423</v>
      </c>
      <c r="R2" t="s">
        <v>465</v>
      </c>
    </row>
    <row r="3" spans="1:18" x14ac:dyDescent="0.2">
      <c r="P3">
        <v>2</v>
      </c>
      <c r="Q3" t="s">
        <v>459</v>
      </c>
      <c r="R3" t="s">
        <v>466</v>
      </c>
    </row>
    <row r="4" spans="1:18" x14ac:dyDescent="0.2">
      <c r="P4">
        <v>3</v>
      </c>
      <c r="Q4" t="s">
        <v>461</v>
      </c>
      <c r="R4" t="s">
        <v>467</v>
      </c>
    </row>
    <row r="5" spans="1:18" x14ac:dyDescent="0.2">
      <c r="P5">
        <v>4</v>
      </c>
      <c r="Q5" t="s">
        <v>460</v>
      </c>
      <c r="R5" t="s">
        <v>468</v>
      </c>
    </row>
    <row r="6" spans="1:18" x14ac:dyDescent="0.2">
      <c r="P6">
        <v>5</v>
      </c>
      <c r="Q6" t="s">
        <v>519</v>
      </c>
      <c r="R6" t="s">
        <v>469</v>
      </c>
    </row>
    <row r="7" spans="1:18" x14ac:dyDescent="0.2">
      <c r="P7">
        <v>6</v>
      </c>
      <c r="Q7" t="s">
        <v>463</v>
      </c>
      <c r="R7" t="s">
        <v>470</v>
      </c>
    </row>
    <row r="8" spans="1:18" x14ac:dyDescent="0.2">
      <c r="P8">
        <v>7</v>
      </c>
      <c r="Q8" t="s">
        <v>462</v>
      </c>
      <c r="R8" t="s">
        <v>471</v>
      </c>
    </row>
    <row r="9" spans="1:18" ht="19" x14ac:dyDescent="0.25">
      <c r="B9" t="s">
        <v>502</v>
      </c>
      <c r="D9" s="23" t="s">
        <v>377</v>
      </c>
      <c r="J9" s="22" t="s">
        <v>373</v>
      </c>
      <c r="N9" t="s">
        <v>497</v>
      </c>
    </row>
    <row r="10" spans="1:18" x14ac:dyDescent="0.2">
      <c r="A10" t="s">
        <v>494</v>
      </c>
      <c r="D10" s="28" t="s">
        <v>422</v>
      </c>
      <c r="E10" s="28" t="s">
        <v>510</v>
      </c>
      <c r="J10" s="28" t="s">
        <v>461</v>
      </c>
      <c r="K10" s="28" t="s">
        <v>467</v>
      </c>
      <c r="M10" t="s">
        <v>472</v>
      </c>
    </row>
    <row r="11" spans="1:18" ht="35" customHeight="1" x14ac:dyDescent="0.2">
      <c r="A11" t="s">
        <v>208</v>
      </c>
      <c r="B11" t="s">
        <v>401</v>
      </c>
      <c r="C11" t="s">
        <v>206</v>
      </c>
      <c r="D11" s="3" t="s">
        <v>189</v>
      </c>
      <c r="E11" s="6" t="s">
        <v>109</v>
      </c>
      <c r="J11" s="3" t="s">
        <v>86</v>
      </c>
      <c r="K11" s="6" t="s">
        <v>445</v>
      </c>
      <c r="M11" t="s">
        <v>87</v>
      </c>
      <c r="N11" t="s">
        <v>448</v>
      </c>
      <c r="O11" t="s">
        <v>206</v>
      </c>
    </row>
    <row r="12" spans="1:18" x14ac:dyDescent="0.2">
      <c r="A12" t="s">
        <v>208</v>
      </c>
      <c r="B12" t="s">
        <v>402</v>
      </c>
      <c r="C12" t="s">
        <v>206</v>
      </c>
      <c r="D12" s="3" t="s">
        <v>47</v>
      </c>
      <c r="E12" s="6" t="s">
        <v>108</v>
      </c>
      <c r="J12" s="3" t="s">
        <v>88</v>
      </c>
      <c r="K12" s="6" t="s">
        <v>20</v>
      </c>
      <c r="M12" t="s">
        <v>87</v>
      </c>
      <c r="N12" t="s">
        <v>361</v>
      </c>
      <c r="O12" t="s">
        <v>206</v>
      </c>
    </row>
    <row r="13" spans="1:18" x14ac:dyDescent="0.2">
      <c r="A13" t="s">
        <v>208</v>
      </c>
      <c r="B13" t="s">
        <v>403</v>
      </c>
      <c r="C13" t="s">
        <v>206</v>
      </c>
      <c r="D13" s="3" t="s">
        <v>48</v>
      </c>
      <c r="E13" s="6" t="s">
        <v>110</v>
      </c>
      <c r="J13" s="3" t="s">
        <v>67</v>
      </c>
      <c r="K13" s="6" t="s">
        <v>21</v>
      </c>
      <c r="M13" t="s">
        <v>87</v>
      </c>
      <c r="N13" t="s">
        <v>362</v>
      </c>
      <c r="O13" t="s">
        <v>206</v>
      </c>
    </row>
    <row r="14" spans="1:18" x14ac:dyDescent="0.2">
      <c r="A14" t="s">
        <v>208</v>
      </c>
      <c r="B14" t="s">
        <v>479</v>
      </c>
      <c r="C14" t="s">
        <v>206</v>
      </c>
      <c r="D14" s="3" t="s">
        <v>49</v>
      </c>
      <c r="E14" s="6" t="s">
        <v>197</v>
      </c>
      <c r="J14" s="3" t="s">
        <v>68</v>
      </c>
      <c r="K14" s="6" t="s">
        <v>22</v>
      </c>
      <c r="M14" t="s">
        <v>87</v>
      </c>
      <c r="N14" t="s">
        <v>363</v>
      </c>
      <c r="O14" t="s">
        <v>206</v>
      </c>
    </row>
    <row r="15" spans="1:18" x14ac:dyDescent="0.2">
      <c r="A15" t="s">
        <v>208</v>
      </c>
      <c r="B15" t="s">
        <v>480</v>
      </c>
      <c r="C15" t="s">
        <v>206</v>
      </c>
      <c r="D15" s="3" t="s">
        <v>50</v>
      </c>
      <c r="E15" s="6" t="s">
        <v>441</v>
      </c>
      <c r="J15" s="3" t="s">
        <v>69</v>
      </c>
      <c r="K15" s="6" t="s">
        <v>447</v>
      </c>
      <c r="M15" t="s">
        <v>87</v>
      </c>
      <c r="N15" t="s">
        <v>449</v>
      </c>
      <c r="O15" t="s">
        <v>206</v>
      </c>
    </row>
    <row r="16" spans="1:18" x14ac:dyDescent="0.2">
      <c r="A16" t="s">
        <v>208</v>
      </c>
      <c r="B16" t="s">
        <v>481</v>
      </c>
      <c r="C16" t="s">
        <v>206</v>
      </c>
      <c r="D16" s="3" t="s">
        <v>51</v>
      </c>
      <c r="E16" s="6" t="s">
        <v>442</v>
      </c>
      <c r="J16" s="3" t="s">
        <v>70</v>
      </c>
      <c r="K16" s="6" t="s">
        <v>13</v>
      </c>
      <c r="M16" t="s">
        <v>87</v>
      </c>
      <c r="N16" t="s">
        <v>44</v>
      </c>
      <c r="O16" t="s">
        <v>206</v>
      </c>
    </row>
    <row r="17" spans="1:15" x14ac:dyDescent="0.2">
      <c r="A17" t="s">
        <v>208</v>
      </c>
      <c r="B17" t="s">
        <v>482</v>
      </c>
      <c r="C17" t="s">
        <v>206</v>
      </c>
      <c r="D17" s="3" t="s">
        <v>52</v>
      </c>
      <c r="E17" s="6" t="s">
        <v>443</v>
      </c>
      <c r="J17" s="3" t="s">
        <v>71</v>
      </c>
      <c r="K17" s="6" t="s">
        <v>13</v>
      </c>
      <c r="M17" t="s">
        <v>87</v>
      </c>
      <c r="N17" t="s">
        <v>44</v>
      </c>
      <c r="O17" t="s">
        <v>206</v>
      </c>
    </row>
    <row r="18" spans="1:15" x14ac:dyDescent="0.2">
      <c r="A18" t="s">
        <v>208</v>
      </c>
      <c r="B18" t="s">
        <v>483</v>
      </c>
      <c r="C18" t="s">
        <v>206</v>
      </c>
      <c r="D18" s="3" t="s">
        <v>53</v>
      </c>
      <c r="E18" s="6" t="s">
        <v>444</v>
      </c>
      <c r="J18" s="3" t="s">
        <v>72</v>
      </c>
      <c r="K18" s="6" t="s">
        <v>13</v>
      </c>
      <c r="M18" t="s">
        <v>87</v>
      </c>
      <c r="N18" t="s">
        <v>44</v>
      </c>
      <c r="O18" t="s">
        <v>206</v>
      </c>
    </row>
    <row r="19" spans="1:15" x14ac:dyDescent="0.2">
      <c r="A19" t="s">
        <v>208</v>
      </c>
      <c r="B19" t="s">
        <v>371</v>
      </c>
      <c r="C19" t="s">
        <v>206</v>
      </c>
      <c r="D19" s="3" t="s">
        <v>54</v>
      </c>
      <c r="E19" s="6" t="s">
        <v>13</v>
      </c>
      <c r="J19" s="3" t="s">
        <v>73</v>
      </c>
      <c r="K19" s="6" t="s">
        <v>13</v>
      </c>
      <c r="M19" t="s">
        <v>87</v>
      </c>
      <c r="N19" t="s">
        <v>44</v>
      </c>
      <c r="O19" t="s">
        <v>206</v>
      </c>
    </row>
    <row r="20" spans="1:15" x14ac:dyDescent="0.2">
      <c r="A20" t="s">
        <v>208</v>
      </c>
      <c r="B20" t="s">
        <v>372</v>
      </c>
      <c r="C20" t="s">
        <v>206</v>
      </c>
      <c r="D20" s="3" t="s">
        <v>55</v>
      </c>
      <c r="E20" s="6" t="s">
        <v>13</v>
      </c>
      <c r="J20" s="3" t="s">
        <v>74</v>
      </c>
      <c r="K20" s="6" t="s">
        <v>13</v>
      </c>
      <c r="M20" t="s">
        <v>87</v>
      </c>
      <c r="N20" t="s">
        <v>44</v>
      </c>
      <c r="O20" t="s">
        <v>206</v>
      </c>
    </row>
    <row r="21" spans="1:15" x14ac:dyDescent="0.2">
      <c r="A21" t="s">
        <v>208</v>
      </c>
      <c r="B21" t="s">
        <v>392</v>
      </c>
      <c r="C21" t="s">
        <v>206</v>
      </c>
      <c r="D21" s="3" t="s">
        <v>56</v>
      </c>
      <c r="E21" s="6" t="s">
        <v>13</v>
      </c>
      <c r="J21" s="3" t="s">
        <v>75</v>
      </c>
      <c r="K21" s="6" t="s">
        <v>29</v>
      </c>
      <c r="M21" t="s">
        <v>87</v>
      </c>
      <c r="N21" t="s">
        <v>365</v>
      </c>
      <c r="O21" t="s">
        <v>206</v>
      </c>
    </row>
    <row r="22" spans="1:15" x14ac:dyDescent="0.2">
      <c r="A22" t="s">
        <v>208</v>
      </c>
      <c r="B22" t="s">
        <v>393</v>
      </c>
      <c r="C22" t="s">
        <v>206</v>
      </c>
      <c r="D22" s="3" t="s">
        <v>57</v>
      </c>
      <c r="E22" s="6" t="s">
        <v>13</v>
      </c>
      <c r="J22" s="3" t="s">
        <v>76</v>
      </c>
      <c r="K22" s="6" t="s">
        <v>446</v>
      </c>
      <c r="M22" t="s">
        <v>87</v>
      </c>
      <c r="N22" t="s">
        <v>450</v>
      </c>
      <c r="O22" t="s">
        <v>206</v>
      </c>
    </row>
    <row r="23" spans="1:15" x14ac:dyDescent="0.2">
      <c r="A23" t="s">
        <v>208</v>
      </c>
      <c r="B23" t="s">
        <v>365</v>
      </c>
      <c r="C23" t="s">
        <v>206</v>
      </c>
      <c r="D23" s="3" t="s">
        <v>58</v>
      </c>
      <c r="E23" s="6" t="s">
        <v>509</v>
      </c>
      <c r="J23" s="3" t="s">
        <v>77</v>
      </c>
      <c r="K23" s="6" t="s">
        <v>31</v>
      </c>
      <c r="M23" t="s">
        <v>87</v>
      </c>
      <c r="N23" t="s">
        <v>366</v>
      </c>
      <c r="O23" t="s">
        <v>206</v>
      </c>
    </row>
    <row r="24" spans="1:15" x14ac:dyDescent="0.2">
      <c r="A24" t="s">
        <v>208</v>
      </c>
      <c r="B24" t="s">
        <v>394</v>
      </c>
      <c r="C24" t="s">
        <v>206</v>
      </c>
      <c r="D24" s="3" t="s">
        <v>59</v>
      </c>
      <c r="E24" s="6" t="s">
        <v>13</v>
      </c>
      <c r="J24" s="3" t="s">
        <v>78</v>
      </c>
      <c r="K24" s="6" t="s">
        <v>32</v>
      </c>
      <c r="M24" t="s">
        <v>87</v>
      </c>
      <c r="N24" t="s">
        <v>367</v>
      </c>
      <c r="O24" t="s">
        <v>206</v>
      </c>
    </row>
    <row r="25" spans="1:15" x14ac:dyDescent="0.2">
      <c r="A25" t="s">
        <v>208</v>
      </c>
      <c r="B25" t="s">
        <v>407</v>
      </c>
      <c r="C25" t="s">
        <v>206</v>
      </c>
      <c r="D25" s="3" t="s">
        <v>60</v>
      </c>
      <c r="E25" s="6" t="s">
        <v>13</v>
      </c>
      <c r="J25" s="3" t="s">
        <v>79</v>
      </c>
      <c r="K25" s="6" t="s">
        <v>33</v>
      </c>
      <c r="M25" t="s">
        <v>87</v>
      </c>
      <c r="N25" t="s">
        <v>368</v>
      </c>
      <c r="O25" t="s">
        <v>206</v>
      </c>
    </row>
    <row r="26" spans="1:15" x14ac:dyDescent="0.2">
      <c r="A26" t="s">
        <v>208</v>
      </c>
      <c r="B26" t="s">
        <v>408</v>
      </c>
      <c r="C26" t="s">
        <v>206</v>
      </c>
      <c r="D26" s="3" t="s">
        <v>61</v>
      </c>
      <c r="E26" s="6" t="s">
        <v>13</v>
      </c>
      <c r="J26" s="3" t="s">
        <v>80</v>
      </c>
      <c r="K26" s="6" t="s">
        <v>34</v>
      </c>
      <c r="M26" t="s">
        <v>87</v>
      </c>
      <c r="N26" t="s">
        <v>369</v>
      </c>
      <c r="O26" t="s">
        <v>206</v>
      </c>
    </row>
    <row r="27" spans="1:15" x14ac:dyDescent="0.2">
      <c r="A27" t="s">
        <v>208</v>
      </c>
      <c r="B27" t="s">
        <v>409</v>
      </c>
      <c r="C27" t="s">
        <v>206</v>
      </c>
      <c r="D27" s="3" t="s">
        <v>62</v>
      </c>
      <c r="E27" s="6" t="s">
        <v>13</v>
      </c>
      <c r="J27" s="3" t="s">
        <v>81</v>
      </c>
      <c r="K27" s="6" t="s">
        <v>13</v>
      </c>
      <c r="M27" t="s">
        <v>87</v>
      </c>
      <c r="N27" t="s">
        <v>44</v>
      </c>
      <c r="O27" t="s">
        <v>206</v>
      </c>
    </row>
    <row r="28" spans="1:15" x14ac:dyDescent="0.2">
      <c r="A28" t="s">
        <v>208</v>
      </c>
      <c r="B28" t="s">
        <v>484</v>
      </c>
      <c r="C28" t="s">
        <v>206</v>
      </c>
      <c r="D28" s="3" t="s">
        <v>63</v>
      </c>
      <c r="E28" s="6" t="s">
        <v>430</v>
      </c>
      <c r="J28" s="3" t="s">
        <v>82</v>
      </c>
      <c r="K28" s="6" t="s">
        <v>13</v>
      </c>
      <c r="M28" t="s">
        <v>87</v>
      </c>
      <c r="N28" t="s">
        <v>44</v>
      </c>
      <c r="O28" t="s">
        <v>206</v>
      </c>
    </row>
    <row r="29" spans="1:15" x14ac:dyDescent="0.2">
      <c r="A29" t="s">
        <v>208</v>
      </c>
      <c r="B29" t="s">
        <v>485</v>
      </c>
      <c r="C29" t="s">
        <v>206</v>
      </c>
      <c r="D29" s="3" t="s">
        <v>64</v>
      </c>
      <c r="E29" s="6" t="s">
        <v>431</v>
      </c>
      <c r="J29" s="3" t="s">
        <v>83</v>
      </c>
      <c r="K29" s="6" t="s">
        <v>13</v>
      </c>
      <c r="M29" t="s">
        <v>87</v>
      </c>
      <c r="N29" t="s">
        <v>44</v>
      </c>
      <c r="O29" t="s">
        <v>206</v>
      </c>
    </row>
    <row r="30" spans="1:15" x14ac:dyDescent="0.2">
      <c r="A30" t="s">
        <v>208</v>
      </c>
      <c r="B30" t="s">
        <v>410</v>
      </c>
      <c r="C30" t="s">
        <v>206</v>
      </c>
      <c r="D30" s="3" t="s">
        <v>65</v>
      </c>
      <c r="E30" s="6" t="s">
        <v>13</v>
      </c>
      <c r="J30" s="3" t="s">
        <v>84</v>
      </c>
      <c r="K30" s="6" t="s">
        <v>13</v>
      </c>
      <c r="M30" t="s">
        <v>87</v>
      </c>
      <c r="N30" t="s">
        <v>44</v>
      </c>
      <c r="O30" t="s">
        <v>206</v>
      </c>
    </row>
    <row r="31" spans="1:15" x14ac:dyDescent="0.2">
      <c r="A31" t="s">
        <v>208</v>
      </c>
      <c r="B31" t="s">
        <v>411</v>
      </c>
      <c r="C31" t="s">
        <v>206</v>
      </c>
      <c r="D31" s="3" t="s">
        <v>66</v>
      </c>
      <c r="E31" s="6" t="s">
        <v>13</v>
      </c>
      <c r="J31" s="3" t="s">
        <v>85</v>
      </c>
      <c r="K31" s="6" t="s">
        <v>13</v>
      </c>
      <c r="M31" t="s">
        <v>87</v>
      </c>
      <c r="N31" t="s">
        <v>44</v>
      </c>
      <c r="O31" t="s">
        <v>206</v>
      </c>
    </row>
    <row r="32" spans="1:15" x14ac:dyDescent="0.2">
      <c r="A32" t="s">
        <v>400</v>
      </c>
      <c r="C32" t="s">
        <v>206</v>
      </c>
      <c r="D32" s="3" t="s">
        <v>1</v>
      </c>
      <c r="E32" s="6"/>
      <c r="J32" s="3" t="s">
        <v>1</v>
      </c>
      <c r="K32" s="6"/>
      <c r="M32" t="s">
        <v>207</v>
      </c>
    </row>
    <row r="33" spans="1:15" x14ac:dyDescent="0.2">
      <c r="D33" s="3" t="s">
        <v>0</v>
      </c>
      <c r="E33" s="6"/>
      <c r="J33" s="3" t="s">
        <v>0</v>
      </c>
      <c r="K33" s="6"/>
      <c r="N33" t="s">
        <v>400</v>
      </c>
    </row>
    <row r="34" spans="1:15" x14ac:dyDescent="0.2">
      <c r="D34" s="11" t="s">
        <v>208</v>
      </c>
      <c r="E34" s="6" t="s">
        <v>201</v>
      </c>
      <c r="J34" s="8" t="s">
        <v>87</v>
      </c>
      <c r="K34" s="3" t="s">
        <v>486</v>
      </c>
    </row>
    <row r="35" spans="1:15" ht="17" thickBot="1" x14ac:dyDescent="0.25">
      <c r="D35" s="4" t="s">
        <v>2</v>
      </c>
      <c r="E35" s="7"/>
      <c r="J35" s="4" t="s">
        <v>1</v>
      </c>
      <c r="K35" s="7"/>
    </row>
    <row r="39" spans="1:15" ht="19" x14ac:dyDescent="0.25">
      <c r="B39" t="s">
        <v>503</v>
      </c>
      <c r="D39" s="23" t="s">
        <v>378</v>
      </c>
      <c r="J39" s="23" t="s">
        <v>374</v>
      </c>
      <c r="N39" t="s">
        <v>498</v>
      </c>
    </row>
    <row r="40" spans="1:15" x14ac:dyDescent="0.2">
      <c r="A40" t="s">
        <v>380</v>
      </c>
      <c r="D40" s="28" t="s">
        <v>423</v>
      </c>
      <c r="E40" s="28" t="s">
        <v>511</v>
      </c>
      <c r="J40" s="28" t="s">
        <v>460</v>
      </c>
      <c r="K40" s="28" t="s">
        <v>468</v>
      </c>
      <c r="M40" t="s">
        <v>490</v>
      </c>
    </row>
    <row r="41" spans="1:15" ht="29" customHeight="1" x14ac:dyDescent="0.2">
      <c r="A41" t="s">
        <v>208</v>
      </c>
      <c r="B41" t="s">
        <v>514</v>
      </c>
      <c r="C41" t="s">
        <v>206</v>
      </c>
      <c r="D41" s="3" t="s">
        <v>189</v>
      </c>
      <c r="E41" s="6" t="s">
        <v>434</v>
      </c>
      <c r="J41" s="3" t="s">
        <v>86</v>
      </c>
      <c r="K41" s="6" t="s">
        <v>451</v>
      </c>
      <c r="M41" t="s">
        <v>87</v>
      </c>
      <c r="N41" t="s">
        <v>473</v>
      </c>
      <c r="O41" t="s">
        <v>206</v>
      </c>
    </row>
    <row r="42" spans="1:15" x14ac:dyDescent="0.2">
      <c r="A42" t="s">
        <v>208</v>
      </c>
      <c r="B42" t="s">
        <v>515</v>
      </c>
      <c r="C42" t="s">
        <v>206</v>
      </c>
      <c r="D42" s="3" t="s">
        <v>47</v>
      </c>
      <c r="E42" s="6" t="s">
        <v>435</v>
      </c>
      <c r="J42" s="3" t="s">
        <v>88</v>
      </c>
      <c r="K42" s="6" t="s">
        <v>452</v>
      </c>
      <c r="M42" t="s">
        <v>87</v>
      </c>
      <c r="N42" t="s">
        <v>474</v>
      </c>
      <c r="O42" t="s">
        <v>206</v>
      </c>
    </row>
    <row r="43" spans="1:15" x14ac:dyDescent="0.2">
      <c r="A43" t="s">
        <v>208</v>
      </c>
      <c r="B43" t="s">
        <v>516</v>
      </c>
      <c r="C43" t="s">
        <v>206</v>
      </c>
      <c r="D43" s="3" t="s">
        <v>48</v>
      </c>
      <c r="E43" s="6" t="s">
        <v>436</v>
      </c>
      <c r="J43" s="3" t="s">
        <v>67</v>
      </c>
      <c r="K43" s="6" t="s">
        <v>453</v>
      </c>
      <c r="M43" t="s">
        <v>87</v>
      </c>
      <c r="N43" t="s">
        <v>475</v>
      </c>
      <c r="O43" t="s">
        <v>206</v>
      </c>
    </row>
    <row r="44" spans="1:15" x14ac:dyDescent="0.2">
      <c r="A44" t="s">
        <v>208</v>
      </c>
      <c r="B44" t="s">
        <v>517</v>
      </c>
      <c r="C44" t="s">
        <v>206</v>
      </c>
      <c r="D44" s="3" t="s">
        <v>49</v>
      </c>
      <c r="E44" s="6" t="s">
        <v>437</v>
      </c>
      <c r="J44" s="3" t="s">
        <v>68</v>
      </c>
      <c r="K44" s="6" t="s">
        <v>454</v>
      </c>
      <c r="M44" t="s">
        <v>87</v>
      </c>
      <c r="N44" t="s">
        <v>476</v>
      </c>
      <c r="O44" t="s">
        <v>206</v>
      </c>
    </row>
    <row r="45" spans="1:15" x14ac:dyDescent="0.2">
      <c r="A45" t="s">
        <v>208</v>
      </c>
      <c r="B45" t="s">
        <v>370</v>
      </c>
      <c r="C45" t="s">
        <v>206</v>
      </c>
      <c r="D45" s="3" t="s">
        <v>50</v>
      </c>
      <c r="E45" s="6" t="s">
        <v>438</v>
      </c>
      <c r="J45" s="3" t="s">
        <v>69</v>
      </c>
      <c r="K45" s="6" t="s">
        <v>455</v>
      </c>
      <c r="M45" t="s">
        <v>87</v>
      </c>
      <c r="N45" t="s">
        <v>370</v>
      </c>
      <c r="O45" t="s">
        <v>206</v>
      </c>
    </row>
    <row r="46" spans="1:15" x14ac:dyDescent="0.2">
      <c r="A46" t="s">
        <v>208</v>
      </c>
      <c r="B46" t="s">
        <v>513</v>
      </c>
      <c r="C46" t="s">
        <v>206</v>
      </c>
      <c r="D46" s="3" t="s">
        <v>51</v>
      </c>
      <c r="E46" s="6" t="s">
        <v>439</v>
      </c>
      <c r="J46" s="3" t="s">
        <v>70</v>
      </c>
      <c r="K46" s="6" t="s">
        <v>456</v>
      </c>
      <c r="M46" t="s">
        <v>87</v>
      </c>
      <c r="N46" t="s">
        <v>477</v>
      </c>
      <c r="O46" t="s">
        <v>206</v>
      </c>
    </row>
    <row r="47" spans="1:15" x14ac:dyDescent="0.2">
      <c r="A47" t="s">
        <v>208</v>
      </c>
      <c r="B47" t="s">
        <v>478</v>
      </c>
      <c r="C47" t="s">
        <v>206</v>
      </c>
      <c r="D47" s="3" t="s">
        <v>52</v>
      </c>
      <c r="E47" s="6" t="s">
        <v>440</v>
      </c>
      <c r="J47" s="3" t="s">
        <v>71</v>
      </c>
      <c r="K47" s="6" t="s">
        <v>457</v>
      </c>
      <c r="M47" t="s">
        <v>87</v>
      </c>
      <c r="N47" t="s">
        <v>478</v>
      </c>
      <c r="O47" t="s">
        <v>206</v>
      </c>
    </row>
    <row r="48" spans="1:15" x14ac:dyDescent="0.2">
      <c r="A48" t="s">
        <v>208</v>
      </c>
      <c r="B48" t="s">
        <v>371</v>
      </c>
      <c r="C48" t="s">
        <v>206</v>
      </c>
      <c r="D48" s="3" t="s">
        <v>53</v>
      </c>
      <c r="E48" s="6" t="s">
        <v>13</v>
      </c>
      <c r="J48" s="3" t="s">
        <v>72</v>
      </c>
      <c r="K48" s="6" t="s">
        <v>44</v>
      </c>
      <c r="M48" t="s">
        <v>87</v>
      </c>
      <c r="N48" t="s">
        <v>215</v>
      </c>
      <c r="O48" t="s">
        <v>206</v>
      </c>
    </row>
    <row r="49" spans="1:15" x14ac:dyDescent="0.2">
      <c r="A49" t="s">
        <v>208</v>
      </c>
      <c r="B49" t="s">
        <v>372</v>
      </c>
      <c r="C49" t="s">
        <v>206</v>
      </c>
      <c r="D49" s="3" t="s">
        <v>54</v>
      </c>
      <c r="E49" s="6" t="s">
        <v>13</v>
      </c>
      <c r="J49" s="3" t="s">
        <v>73</v>
      </c>
      <c r="K49" s="6" t="s">
        <v>44</v>
      </c>
      <c r="M49" t="s">
        <v>87</v>
      </c>
      <c r="N49" t="s">
        <v>216</v>
      </c>
      <c r="O49" t="s">
        <v>206</v>
      </c>
    </row>
    <row r="50" spans="1:15" x14ac:dyDescent="0.2">
      <c r="A50" t="s">
        <v>208</v>
      </c>
      <c r="B50" t="s">
        <v>392</v>
      </c>
      <c r="C50" t="s">
        <v>206</v>
      </c>
      <c r="D50" s="3" t="s">
        <v>55</v>
      </c>
      <c r="E50" s="6" t="s">
        <v>13</v>
      </c>
      <c r="J50" s="3" t="s">
        <v>74</v>
      </c>
      <c r="K50" s="6" t="s">
        <v>44</v>
      </c>
      <c r="M50" t="s">
        <v>87</v>
      </c>
      <c r="N50" t="s">
        <v>217</v>
      </c>
      <c r="O50" t="s">
        <v>206</v>
      </c>
    </row>
    <row r="51" spans="1:15" x14ac:dyDescent="0.2">
      <c r="A51" t="s">
        <v>208</v>
      </c>
      <c r="B51" t="s">
        <v>389</v>
      </c>
      <c r="C51" t="s">
        <v>206</v>
      </c>
      <c r="D51" s="3" t="s">
        <v>56</v>
      </c>
      <c r="E51" s="6" t="s">
        <v>7</v>
      </c>
      <c r="J51" s="3" t="s">
        <v>75</v>
      </c>
      <c r="K51" s="6" t="s">
        <v>458</v>
      </c>
      <c r="M51" t="s">
        <v>87</v>
      </c>
      <c r="N51" t="s">
        <v>432</v>
      </c>
      <c r="O51" t="s">
        <v>206</v>
      </c>
    </row>
    <row r="52" spans="1:15" x14ac:dyDescent="0.2">
      <c r="A52" t="s">
        <v>208</v>
      </c>
      <c r="B52" t="s">
        <v>44</v>
      </c>
      <c r="C52" t="s">
        <v>206</v>
      </c>
      <c r="D52" s="3" t="s">
        <v>57</v>
      </c>
      <c r="E52" s="6" t="s">
        <v>13</v>
      </c>
      <c r="J52" s="3" t="s">
        <v>76</v>
      </c>
      <c r="K52" s="6" t="s">
        <v>44</v>
      </c>
      <c r="M52" t="s">
        <v>87</v>
      </c>
      <c r="N52" t="s">
        <v>219</v>
      </c>
      <c r="O52" t="s">
        <v>206</v>
      </c>
    </row>
    <row r="53" spans="1:15" x14ac:dyDescent="0.2">
      <c r="A53" t="s">
        <v>208</v>
      </c>
      <c r="B53" t="s">
        <v>365</v>
      </c>
      <c r="C53" t="s">
        <v>206</v>
      </c>
      <c r="D53" s="3" t="s">
        <v>58</v>
      </c>
      <c r="E53" s="6" t="s">
        <v>520</v>
      </c>
      <c r="J53" s="3" t="s">
        <v>77</v>
      </c>
      <c r="K53" s="6" t="s">
        <v>29</v>
      </c>
      <c r="M53" t="s">
        <v>87</v>
      </c>
      <c r="N53" t="s">
        <v>365</v>
      </c>
      <c r="O53" t="s">
        <v>206</v>
      </c>
    </row>
    <row r="54" spans="1:15" x14ac:dyDescent="0.2">
      <c r="A54" t="s">
        <v>208</v>
      </c>
      <c r="B54" t="s">
        <v>393</v>
      </c>
      <c r="C54" t="s">
        <v>206</v>
      </c>
      <c r="D54" s="3" t="s">
        <v>59</v>
      </c>
      <c r="E54" s="6" t="s">
        <v>13</v>
      </c>
      <c r="J54" s="3" t="s">
        <v>78</v>
      </c>
      <c r="K54" s="6" t="s">
        <v>44</v>
      </c>
      <c r="M54" t="s">
        <v>87</v>
      </c>
      <c r="N54" t="s">
        <v>221</v>
      </c>
      <c r="O54" t="s">
        <v>206</v>
      </c>
    </row>
    <row r="55" spans="1:15" x14ac:dyDescent="0.2">
      <c r="A55" t="s">
        <v>208</v>
      </c>
      <c r="B55" t="s">
        <v>394</v>
      </c>
      <c r="C55" t="s">
        <v>206</v>
      </c>
      <c r="D55" s="3" t="s">
        <v>60</v>
      </c>
      <c r="E55" s="6" t="s">
        <v>13</v>
      </c>
      <c r="J55" s="3" t="s">
        <v>79</v>
      </c>
      <c r="K55" s="6" t="s">
        <v>44</v>
      </c>
      <c r="M55" t="s">
        <v>87</v>
      </c>
      <c r="N55" t="s">
        <v>222</v>
      </c>
      <c r="O55" t="s">
        <v>206</v>
      </c>
    </row>
    <row r="56" spans="1:15" x14ac:dyDescent="0.2">
      <c r="A56" t="s">
        <v>208</v>
      </c>
      <c r="B56" t="s">
        <v>407</v>
      </c>
      <c r="C56" t="s">
        <v>206</v>
      </c>
      <c r="D56" s="3" t="s">
        <v>61</v>
      </c>
      <c r="E56" s="6" t="s">
        <v>13</v>
      </c>
      <c r="J56" s="3" t="s">
        <v>80</v>
      </c>
      <c r="K56" s="6" t="s">
        <v>44</v>
      </c>
      <c r="M56" t="s">
        <v>87</v>
      </c>
      <c r="N56" t="s">
        <v>223</v>
      </c>
      <c r="O56" t="s">
        <v>206</v>
      </c>
    </row>
    <row r="57" spans="1:15" x14ac:dyDescent="0.2">
      <c r="A57" t="s">
        <v>208</v>
      </c>
      <c r="B57" t="s">
        <v>408</v>
      </c>
      <c r="C57" t="s">
        <v>206</v>
      </c>
      <c r="D57" s="3" t="s">
        <v>62</v>
      </c>
      <c r="E57" s="6" t="s">
        <v>13</v>
      </c>
      <c r="J57" s="3" t="s">
        <v>81</v>
      </c>
      <c r="K57" s="6" t="s">
        <v>44</v>
      </c>
      <c r="M57" t="s">
        <v>87</v>
      </c>
      <c r="N57" t="s">
        <v>224</v>
      </c>
      <c r="O57" t="s">
        <v>206</v>
      </c>
    </row>
    <row r="58" spans="1:15" x14ac:dyDescent="0.2">
      <c r="A58" t="s">
        <v>208</v>
      </c>
      <c r="B58" t="s">
        <v>409</v>
      </c>
      <c r="C58" t="s">
        <v>206</v>
      </c>
      <c r="D58" s="3" t="s">
        <v>63</v>
      </c>
      <c r="E58" s="6" t="s">
        <v>13</v>
      </c>
      <c r="J58" s="3" t="s">
        <v>82</v>
      </c>
      <c r="K58" s="6" t="s">
        <v>44</v>
      </c>
      <c r="M58" t="s">
        <v>87</v>
      </c>
      <c r="N58" t="s">
        <v>225</v>
      </c>
      <c r="O58" t="s">
        <v>206</v>
      </c>
    </row>
    <row r="59" spans="1:15" x14ac:dyDescent="0.2">
      <c r="A59" t="s">
        <v>208</v>
      </c>
      <c r="B59" t="s">
        <v>410</v>
      </c>
      <c r="C59" t="s">
        <v>206</v>
      </c>
      <c r="D59" s="3" t="s">
        <v>64</v>
      </c>
      <c r="E59" s="6" t="s">
        <v>13</v>
      </c>
      <c r="J59" s="3" t="s">
        <v>83</v>
      </c>
      <c r="K59" s="6" t="s">
        <v>44</v>
      </c>
      <c r="M59" t="s">
        <v>87</v>
      </c>
      <c r="N59" t="s">
        <v>226</v>
      </c>
      <c r="O59" t="s">
        <v>206</v>
      </c>
    </row>
    <row r="60" spans="1:15" x14ac:dyDescent="0.2">
      <c r="A60" t="s">
        <v>208</v>
      </c>
      <c r="B60" t="s">
        <v>411</v>
      </c>
      <c r="C60" t="s">
        <v>206</v>
      </c>
      <c r="D60" s="3" t="s">
        <v>65</v>
      </c>
      <c r="E60" s="6" t="s">
        <v>13</v>
      </c>
      <c r="J60" s="3" t="s">
        <v>84</v>
      </c>
      <c r="K60" s="6" t="s">
        <v>44</v>
      </c>
      <c r="M60" t="s">
        <v>87</v>
      </c>
      <c r="N60" t="s">
        <v>227</v>
      </c>
      <c r="O60" t="s">
        <v>206</v>
      </c>
    </row>
    <row r="61" spans="1:15" x14ac:dyDescent="0.2">
      <c r="A61" t="s">
        <v>208</v>
      </c>
      <c r="B61" t="s">
        <v>399</v>
      </c>
      <c r="C61" t="s">
        <v>206</v>
      </c>
      <c r="D61" s="3" t="s">
        <v>66</v>
      </c>
      <c r="E61" s="6" t="s">
        <v>18</v>
      </c>
      <c r="J61" s="3" t="s">
        <v>85</v>
      </c>
      <c r="K61" s="6" t="s">
        <v>44</v>
      </c>
      <c r="M61" t="s">
        <v>87</v>
      </c>
      <c r="N61" t="s">
        <v>228</v>
      </c>
      <c r="O61" t="s">
        <v>206</v>
      </c>
    </row>
    <row r="62" spans="1:15" x14ac:dyDescent="0.2">
      <c r="A62" t="s">
        <v>400</v>
      </c>
      <c r="C62" t="s">
        <v>206</v>
      </c>
      <c r="D62" s="3" t="s">
        <v>1</v>
      </c>
      <c r="E62" s="6"/>
      <c r="J62" s="3" t="s">
        <v>1</v>
      </c>
      <c r="K62" s="6"/>
      <c r="M62" t="s">
        <v>207</v>
      </c>
    </row>
    <row r="63" spans="1:15" x14ac:dyDescent="0.2">
      <c r="D63" s="3" t="s">
        <v>0</v>
      </c>
      <c r="E63" s="6"/>
      <c r="J63" s="3" t="s">
        <v>0</v>
      </c>
      <c r="K63" s="6"/>
    </row>
    <row r="64" spans="1:15" x14ac:dyDescent="0.2">
      <c r="D64" s="11" t="s">
        <v>208</v>
      </c>
      <c r="E64" s="6" t="s">
        <v>202</v>
      </c>
      <c r="J64" s="8" t="s">
        <v>87</v>
      </c>
      <c r="K64" s="3" t="s">
        <v>487</v>
      </c>
    </row>
    <row r="65" spans="1:15" ht="17" thickBot="1" x14ac:dyDescent="0.25">
      <c r="D65" s="4" t="s">
        <v>2</v>
      </c>
      <c r="E65" s="7"/>
      <c r="J65" s="4" t="s">
        <v>1</v>
      </c>
      <c r="K65" s="7"/>
    </row>
    <row r="71" spans="1:15" ht="19" x14ac:dyDescent="0.25">
      <c r="B71" s="29" t="s">
        <v>504</v>
      </c>
      <c r="D71" s="23" t="s">
        <v>379</v>
      </c>
      <c r="J71" s="23" t="s">
        <v>375</v>
      </c>
      <c r="N71" s="29" t="s">
        <v>499</v>
      </c>
    </row>
    <row r="72" spans="1:15" x14ac:dyDescent="0.2">
      <c r="A72" t="s">
        <v>419</v>
      </c>
      <c r="D72" s="28" t="s">
        <v>459</v>
      </c>
      <c r="E72" s="28" t="s">
        <v>512</v>
      </c>
      <c r="J72" s="28" t="s">
        <v>518</v>
      </c>
      <c r="K72" s="28" t="s">
        <v>469</v>
      </c>
      <c r="M72" t="s">
        <v>491</v>
      </c>
    </row>
    <row r="73" spans="1:15" x14ac:dyDescent="0.2">
      <c r="A73" t="s">
        <v>208</v>
      </c>
      <c r="B73" t="s">
        <v>401</v>
      </c>
      <c r="C73" t="s">
        <v>206</v>
      </c>
      <c r="D73" s="3" t="s">
        <v>189</v>
      </c>
      <c r="E73" s="6" t="s">
        <v>109</v>
      </c>
      <c r="J73" s="3" t="s">
        <v>86</v>
      </c>
      <c r="K73" s="6" t="s">
        <v>113</v>
      </c>
      <c r="M73" t="s">
        <v>87</v>
      </c>
      <c r="N73" t="s">
        <v>505</v>
      </c>
      <c r="O73" t="s">
        <v>206</v>
      </c>
    </row>
    <row r="74" spans="1:15" x14ac:dyDescent="0.2">
      <c r="A74" t="s">
        <v>208</v>
      </c>
      <c r="B74" t="s">
        <v>402</v>
      </c>
      <c r="C74" t="s">
        <v>206</v>
      </c>
      <c r="D74" s="3" t="s">
        <v>47</v>
      </c>
      <c r="E74" s="6" t="s">
        <v>108</v>
      </c>
      <c r="J74" s="3" t="s">
        <v>88</v>
      </c>
      <c r="K74" s="6" t="s">
        <v>114</v>
      </c>
      <c r="M74" t="s">
        <v>87</v>
      </c>
      <c r="N74" t="s">
        <v>506</v>
      </c>
      <c r="O74" t="s">
        <v>206</v>
      </c>
    </row>
    <row r="75" spans="1:15" x14ac:dyDescent="0.2">
      <c r="A75" t="s">
        <v>208</v>
      </c>
      <c r="B75" t="s">
        <v>403</v>
      </c>
      <c r="C75" t="s">
        <v>206</v>
      </c>
      <c r="D75" s="3" t="s">
        <v>48</v>
      </c>
      <c r="E75" s="6" t="s">
        <v>110</v>
      </c>
      <c r="J75" s="3" t="s">
        <v>67</v>
      </c>
      <c r="K75" s="6" t="s">
        <v>115</v>
      </c>
      <c r="M75" t="s">
        <v>87</v>
      </c>
      <c r="N75" t="s">
        <v>507</v>
      </c>
      <c r="O75" t="s">
        <v>206</v>
      </c>
    </row>
    <row r="76" spans="1:15" x14ac:dyDescent="0.2">
      <c r="A76" t="s">
        <v>208</v>
      </c>
      <c r="B76" t="s">
        <v>404</v>
      </c>
      <c r="C76" t="s">
        <v>206</v>
      </c>
      <c r="D76" s="3" t="s">
        <v>49</v>
      </c>
      <c r="E76" s="6" t="s">
        <v>111</v>
      </c>
      <c r="J76" s="3" t="s">
        <v>68</v>
      </c>
      <c r="K76" s="6" t="s">
        <v>116</v>
      </c>
      <c r="M76" t="s">
        <v>87</v>
      </c>
      <c r="N76" t="s">
        <v>508</v>
      </c>
      <c r="O76" t="s">
        <v>206</v>
      </c>
    </row>
    <row r="77" spans="1:15" x14ac:dyDescent="0.2">
      <c r="A77" t="s">
        <v>208</v>
      </c>
      <c r="B77" t="s">
        <v>371</v>
      </c>
      <c r="C77" t="s">
        <v>206</v>
      </c>
      <c r="D77" s="3" t="s">
        <v>50</v>
      </c>
      <c r="E77" s="6" t="s">
        <v>8</v>
      </c>
      <c r="J77" s="3" t="s">
        <v>69</v>
      </c>
      <c r="K77" s="6" t="s">
        <v>44</v>
      </c>
      <c r="M77" t="s">
        <v>87</v>
      </c>
      <c r="N77" t="s">
        <v>212</v>
      </c>
      <c r="O77" t="s">
        <v>206</v>
      </c>
    </row>
    <row r="78" spans="1:15" x14ac:dyDescent="0.2">
      <c r="A78" t="s">
        <v>208</v>
      </c>
      <c r="B78" t="s">
        <v>372</v>
      </c>
      <c r="C78" t="s">
        <v>206</v>
      </c>
      <c r="D78" s="3" t="s">
        <v>51</v>
      </c>
      <c r="E78" s="6" t="s">
        <v>8</v>
      </c>
      <c r="J78" s="3" t="s">
        <v>70</v>
      </c>
      <c r="K78" s="6" t="s">
        <v>44</v>
      </c>
      <c r="M78" t="s">
        <v>87</v>
      </c>
      <c r="N78" t="s">
        <v>213</v>
      </c>
      <c r="O78" t="s">
        <v>206</v>
      </c>
    </row>
    <row r="79" spans="1:15" x14ac:dyDescent="0.2">
      <c r="A79" t="s">
        <v>208</v>
      </c>
      <c r="B79" t="s">
        <v>392</v>
      </c>
      <c r="C79" t="s">
        <v>206</v>
      </c>
      <c r="D79" s="3" t="s">
        <v>52</v>
      </c>
      <c r="E79" s="6" t="s">
        <v>8</v>
      </c>
      <c r="J79" s="3" t="s">
        <v>71</v>
      </c>
      <c r="K79" s="6" t="s">
        <v>44</v>
      </c>
      <c r="M79" t="s">
        <v>87</v>
      </c>
      <c r="N79" t="s">
        <v>214</v>
      </c>
      <c r="O79" t="s">
        <v>206</v>
      </c>
    </row>
    <row r="80" spans="1:15" x14ac:dyDescent="0.2">
      <c r="A80" t="s">
        <v>208</v>
      </c>
      <c r="B80" t="s">
        <v>393</v>
      </c>
      <c r="C80" t="s">
        <v>206</v>
      </c>
      <c r="D80" s="3" t="s">
        <v>53</v>
      </c>
      <c r="E80" s="6" t="s">
        <v>8</v>
      </c>
      <c r="J80" s="3" t="s">
        <v>72</v>
      </c>
      <c r="K80" s="6" t="s">
        <v>44</v>
      </c>
      <c r="M80" t="s">
        <v>87</v>
      </c>
      <c r="N80" t="s">
        <v>215</v>
      </c>
      <c r="O80" t="s">
        <v>206</v>
      </c>
    </row>
    <row r="81" spans="1:15" x14ac:dyDescent="0.2">
      <c r="A81" t="s">
        <v>208</v>
      </c>
      <c r="B81" t="s">
        <v>394</v>
      </c>
      <c r="C81" t="s">
        <v>206</v>
      </c>
      <c r="D81" s="3" t="s">
        <v>54</v>
      </c>
      <c r="E81" s="6" t="s">
        <v>8</v>
      </c>
      <c r="J81" s="3" t="s">
        <v>73</v>
      </c>
      <c r="K81" s="6" t="s">
        <v>44</v>
      </c>
      <c r="M81" t="s">
        <v>87</v>
      </c>
      <c r="N81" t="s">
        <v>216</v>
      </c>
      <c r="O81" t="s">
        <v>206</v>
      </c>
    </row>
    <row r="82" spans="1:15" x14ac:dyDescent="0.2">
      <c r="A82" t="s">
        <v>208</v>
      </c>
      <c r="B82" t="s">
        <v>407</v>
      </c>
      <c r="C82" t="s">
        <v>206</v>
      </c>
      <c r="D82" s="3" t="s">
        <v>55</v>
      </c>
      <c r="E82" s="6" t="s">
        <v>8</v>
      </c>
      <c r="J82" s="3" t="s">
        <v>74</v>
      </c>
      <c r="K82" s="6" t="s">
        <v>44</v>
      </c>
      <c r="M82" t="s">
        <v>87</v>
      </c>
      <c r="N82" t="s">
        <v>217</v>
      </c>
      <c r="O82" t="s">
        <v>206</v>
      </c>
    </row>
    <row r="83" spans="1:15" x14ac:dyDescent="0.2">
      <c r="A83" t="s">
        <v>208</v>
      </c>
      <c r="B83" t="s">
        <v>408</v>
      </c>
      <c r="C83" t="s">
        <v>206</v>
      </c>
      <c r="D83" s="3" t="s">
        <v>56</v>
      </c>
      <c r="E83" s="6" t="s">
        <v>8</v>
      </c>
      <c r="J83" s="3" t="s">
        <v>75</v>
      </c>
      <c r="K83" s="6" t="s">
        <v>29</v>
      </c>
      <c r="M83" t="s">
        <v>87</v>
      </c>
      <c r="N83" t="s">
        <v>509</v>
      </c>
      <c r="O83" t="s">
        <v>206</v>
      </c>
    </row>
    <row r="84" spans="1:15" x14ac:dyDescent="0.2">
      <c r="A84" t="s">
        <v>208</v>
      </c>
      <c r="B84" t="s">
        <v>409</v>
      </c>
      <c r="C84" t="s">
        <v>206</v>
      </c>
      <c r="D84" s="3" t="s">
        <v>57</v>
      </c>
      <c r="E84" s="6" t="s">
        <v>8</v>
      </c>
      <c r="J84" s="3" t="s">
        <v>76</v>
      </c>
      <c r="K84" s="6" t="s">
        <v>44</v>
      </c>
      <c r="M84" t="s">
        <v>87</v>
      </c>
      <c r="N84" t="s">
        <v>219</v>
      </c>
      <c r="O84" t="s">
        <v>206</v>
      </c>
    </row>
    <row r="85" spans="1:15" x14ac:dyDescent="0.2">
      <c r="A85" t="s">
        <v>208</v>
      </c>
      <c r="B85" t="s">
        <v>365</v>
      </c>
      <c r="C85" t="s">
        <v>206</v>
      </c>
      <c r="D85" s="3" t="s">
        <v>58</v>
      </c>
      <c r="E85" s="6" t="s">
        <v>520</v>
      </c>
      <c r="J85" s="3" t="s">
        <v>77</v>
      </c>
      <c r="K85" s="6" t="s">
        <v>44</v>
      </c>
      <c r="M85" t="s">
        <v>87</v>
      </c>
      <c r="N85" t="s">
        <v>220</v>
      </c>
      <c r="O85" t="s">
        <v>206</v>
      </c>
    </row>
    <row r="86" spans="1:15" x14ac:dyDescent="0.2">
      <c r="A86" t="s">
        <v>208</v>
      </c>
      <c r="B86" t="s">
        <v>410</v>
      </c>
      <c r="C86" t="s">
        <v>206</v>
      </c>
      <c r="D86" s="3" t="s">
        <v>59</v>
      </c>
      <c r="E86" s="6" t="s">
        <v>8</v>
      </c>
      <c r="J86" s="3" t="s">
        <v>78</v>
      </c>
      <c r="K86" s="6" t="s">
        <v>44</v>
      </c>
      <c r="M86" t="s">
        <v>87</v>
      </c>
      <c r="N86" t="s">
        <v>221</v>
      </c>
      <c r="O86" t="s">
        <v>206</v>
      </c>
    </row>
    <row r="87" spans="1:15" x14ac:dyDescent="0.2">
      <c r="A87" t="s">
        <v>208</v>
      </c>
      <c r="B87" t="s">
        <v>411</v>
      </c>
      <c r="C87" t="s">
        <v>206</v>
      </c>
      <c r="D87" s="3" t="s">
        <v>60</v>
      </c>
      <c r="E87" s="6" t="s">
        <v>8</v>
      </c>
      <c r="J87" s="3" t="s">
        <v>79</v>
      </c>
      <c r="K87" s="6" t="s">
        <v>44</v>
      </c>
      <c r="M87" t="s">
        <v>87</v>
      </c>
      <c r="N87" t="s">
        <v>222</v>
      </c>
      <c r="O87" t="s">
        <v>206</v>
      </c>
    </row>
    <row r="88" spans="1:15" x14ac:dyDescent="0.2">
      <c r="A88" t="s">
        <v>208</v>
      </c>
      <c r="B88" t="s">
        <v>412</v>
      </c>
      <c r="C88" t="s">
        <v>206</v>
      </c>
      <c r="D88" s="3" t="s">
        <v>61</v>
      </c>
      <c r="E88" s="6" t="s">
        <v>8</v>
      </c>
      <c r="J88" s="3" t="s">
        <v>80</v>
      </c>
      <c r="K88" s="6" t="s">
        <v>44</v>
      </c>
      <c r="M88" t="s">
        <v>87</v>
      </c>
      <c r="N88" t="s">
        <v>223</v>
      </c>
      <c r="O88" t="s">
        <v>206</v>
      </c>
    </row>
    <row r="89" spans="1:15" x14ac:dyDescent="0.2">
      <c r="A89" t="s">
        <v>208</v>
      </c>
      <c r="B89" t="s">
        <v>413</v>
      </c>
      <c r="C89" t="s">
        <v>206</v>
      </c>
      <c r="D89" s="3" t="s">
        <v>62</v>
      </c>
      <c r="E89" s="6" t="s">
        <v>8</v>
      </c>
      <c r="J89" s="3" t="s">
        <v>81</v>
      </c>
      <c r="K89" s="6" t="s">
        <v>44</v>
      </c>
      <c r="M89" t="s">
        <v>87</v>
      </c>
      <c r="N89" t="s">
        <v>224</v>
      </c>
      <c r="O89" t="s">
        <v>206</v>
      </c>
    </row>
    <row r="90" spans="1:15" x14ac:dyDescent="0.2">
      <c r="A90" t="s">
        <v>208</v>
      </c>
      <c r="B90" t="s">
        <v>405</v>
      </c>
      <c r="C90" t="s">
        <v>206</v>
      </c>
      <c r="D90" s="3" t="s">
        <v>63</v>
      </c>
      <c r="E90" s="6" t="s">
        <v>420</v>
      </c>
      <c r="J90" s="3" t="s">
        <v>82</v>
      </c>
      <c r="K90" s="6" t="s">
        <v>44</v>
      </c>
      <c r="M90" t="s">
        <v>87</v>
      </c>
      <c r="N90" t="s">
        <v>225</v>
      </c>
      <c r="O90" t="s">
        <v>206</v>
      </c>
    </row>
    <row r="91" spans="1:15" x14ac:dyDescent="0.2">
      <c r="A91" t="s">
        <v>208</v>
      </c>
      <c r="B91" t="s">
        <v>406</v>
      </c>
      <c r="C91" t="s">
        <v>206</v>
      </c>
      <c r="D91" s="3" t="s">
        <v>64</v>
      </c>
      <c r="E91" s="6" t="s">
        <v>421</v>
      </c>
      <c r="J91" s="3" t="s">
        <v>83</v>
      </c>
      <c r="K91" s="6" t="s">
        <v>44</v>
      </c>
      <c r="M91" t="s">
        <v>87</v>
      </c>
      <c r="N91" t="s">
        <v>226</v>
      </c>
      <c r="O91" t="s">
        <v>206</v>
      </c>
    </row>
    <row r="92" spans="1:15" x14ac:dyDescent="0.2">
      <c r="A92" t="s">
        <v>208</v>
      </c>
      <c r="B92" t="s">
        <v>414</v>
      </c>
      <c r="C92" t="s">
        <v>206</v>
      </c>
      <c r="D92" s="3" t="s">
        <v>65</v>
      </c>
      <c r="E92" s="6" t="s">
        <v>8</v>
      </c>
      <c r="J92" s="3" t="s">
        <v>84</v>
      </c>
      <c r="K92" s="6" t="s">
        <v>44</v>
      </c>
      <c r="M92" t="s">
        <v>87</v>
      </c>
      <c r="N92" t="s">
        <v>227</v>
      </c>
      <c r="O92" t="s">
        <v>206</v>
      </c>
    </row>
    <row r="93" spans="1:15" x14ac:dyDescent="0.2">
      <c r="A93" t="s">
        <v>208</v>
      </c>
      <c r="B93" t="s">
        <v>364</v>
      </c>
      <c r="C93" t="s">
        <v>206</v>
      </c>
      <c r="D93" s="3" t="s">
        <v>66</v>
      </c>
      <c r="E93" s="6" t="s">
        <v>18</v>
      </c>
      <c r="J93" s="3" t="s">
        <v>85</v>
      </c>
      <c r="K93" s="6" t="s">
        <v>44</v>
      </c>
      <c r="M93" t="s">
        <v>87</v>
      </c>
      <c r="N93" t="s">
        <v>228</v>
      </c>
      <c r="O93" t="s">
        <v>206</v>
      </c>
    </row>
    <row r="94" spans="1:15" x14ac:dyDescent="0.2">
      <c r="A94" t="s">
        <v>400</v>
      </c>
      <c r="C94" t="s">
        <v>206</v>
      </c>
      <c r="D94" s="3" t="s">
        <v>1</v>
      </c>
      <c r="E94" s="6"/>
      <c r="J94" s="3" t="s">
        <v>1</v>
      </c>
      <c r="K94" s="6"/>
      <c r="M94" t="s">
        <v>207</v>
      </c>
    </row>
    <row r="95" spans="1:15" x14ac:dyDescent="0.2">
      <c r="D95" s="3" t="s">
        <v>0</v>
      </c>
      <c r="E95" s="6"/>
      <c r="J95" s="3" t="s">
        <v>0</v>
      </c>
      <c r="K95" s="6"/>
    </row>
    <row r="96" spans="1:15" x14ac:dyDescent="0.2">
      <c r="D96" s="10" t="s">
        <v>208</v>
      </c>
      <c r="E96" s="6" t="s">
        <v>489</v>
      </c>
      <c r="J96" s="8" t="s">
        <v>87</v>
      </c>
      <c r="K96" s="3" t="s">
        <v>488</v>
      </c>
    </row>
    <row r="97" spans="2:15" ht="17" thickBot="1" x14ac:dyDescent="0.25">
      <c r="D97" s="4" t="s">
        <v>2</v>
      </c>
      <c r="E97" s="7"/>
      <c r="J97" s="4" t="s">
        <v>1</v>
      </c>
      <c r="K97" s="7"/>
    </row>
    <row r="100" spans="2:15" x14ac:dyDescent="0.2">
      <c r="B100" s="12" t="s">
        <v>188</v>
      </c>
      <c r="C100" s="12">
        <v>0</v>
      </c>
      <c r="D100" s="12" t="s">
        <v>138</v>
      </c>
      <c r="E100" s="12" t="s">
        <v>187</v>
      </c>
    </row>
    <row r="101" spans="2:15" x14ac:dyDescent="0.2">
      <c r="B101" s="12" t="s">
        <v>169</v>
      </c>
      <c r="C101" s="12">
        <v>1</v>
      </c>
      <c r="D101" s="12" t="s">
        <v>139</v>
      </c>
      <c r="E101" s="12" t="s">
        <v>126</v>
      </c>
    </row>
    <row r="102" spans="2:15" x14ac:dyDescent="0.2">
      <c r="B102" s="12" t="s">
        <v>169</v>
      </c>
      <c r="C102" s="12">
        <v>2</v>
      </c>
      <c r="D102" s="12" t="s">
        <v>140</v>
      </c>
      <c r="E102" s="12" t="s">
        <v>127</v>
      </c>
    </row>
    <row r="103" spans="2:15" x14ac:dyDescent="0.2">
      <c r="B103" s="12" t="s">
        <v>169</v>
      </c>
      <c r="C103" s="12">
        <v>3</v>
      </c>
      <c r="D103" s="12" t="s">
        <v>141</v>
      </c>
      <c r="E103" s="12" t="s">
        <v>128</v>
      </c>
    </row>
    <row r="104" spans="2:15" ht="19" x14ac:dyDescent="0.25">
      <c r="B104" s="12" t="s">
        <v>169</v>
      </c>
      <c r="C104" s="12">
        <v>4</v>
      </c>
      <c r="D104" s="12" t="s">
        <v>142</v>
      </c>
      <c r="E104" s="12" t="s">
        <v>137</v>
      </c>
      <c r="J104" s="22" t="s">
        <v>376</v>
      </c>
      <c r="N104" t="s">
        <v>500</v>
      </c>
    </row>
    <row r="105" spans="2:15" x14ac:dyDescent="0.2">
      <c r="B105" s="12" t="s">
        <v>169</v>
      </c>
      <c r="C105" s="12">
        <v>5</v>
      </c>
      <c r="D105" s="12" t="s">
        <v>143</v>
      </c>
      <c r="E105" s="12" t="s">
        <v>183</v>
      </c>
      <c r="J105" s="28" t="s">
        <v>463</v>
      </c>
      <c r="K105" s="28" t="s">
        <v>470</v>
      </c>
      <c r="M105" t="s">
        <v>492</v>
      </c>
    </row>
    <row r="106" spans="2:15" x14ac:dyDescent="0.2">
      <c r="B106" s="12" t="s">
        <v>169</v>
      </c>
      <c r="C106" s="12">
        <v>6</v>
      </c>
      <c r="D106" s="12" t="s">
        <v>144</v>
      </c>
      <c r="E106" s="12" t="s">
        <v>184</v>
      </c>
      <c r="J106" s="3" t="s">
        <v>86</v>
      </c>
      <c r="K106" s="6" t="s">
        <v>35</v>
      </c>
      <c r="M106" t="s">
        <v>208</v>
      </c>
      <c r="N106" t="s">
        <v>341</v>
      </c>
      <c r="O106" t="s">
        <v>206</v>
      </c>
    </row>
    <row r="107" spans="2:15" x14ac:dyDescent="0.2">
      <c r="B107" s="12" t="s">
        <v>169</v>
      </c>
      <c r="C107" s="12">
        <v>7</v>
      </c>
      <c r="D107" s="12" t="s">
        <v>145</v>
      </c>
      <c r="E107" s="12" t="s">
        <v>185</v>
      </c>
      <c r="J107" s="3" t="s">
        <v>88</v>
      </c>
      <c r="K107" s="6" t="s">
        <v>36</v>
      </c>
      <c r="M107" t="s">
        <v>208</v>
      </c>
      <c r="N107" t="s">
        <v>342</v>
      </c>
      <c r="O107" t="s">
        <v>206</v>
      </c>
    </row>
    <row r="108" spans="2:15" x14ac:dyDescent="0.2">
      <c r="B108" s="12" t="s">
        <v>169</v>
      </c>
      <c r="C108" s="12">
        <v>8</v>
      </c>
      <c r="D108" s="12" t="s">
        <v>146</v>
      </c>
      <c r="E108" s="12" t="s">
        <v>136</v>
      </c>
      <c r="J108" s="3" t="s">
        <v>67</v>
      </c>
      <c r="K108" s="6" t="s">
        <v>37</v>
      </c>
      <c r="M108" t="s">
        <v>208</v>
      </c>
      <c r="N108" t="s">
        <v>343</v>
      </c>
      <c r="O108" t="s">
        <v>206</v>
      </c>
    </row>
    <row r="109" spans="2:15" x14ac:dyDescent="0.2">
      <c r="B109" s="12" t="s">
        <v>169</v>
      </c>
      <c r="C109" s="12">
        <v>9</v>
      </c>
      <c r="D109" s="12" t="s">
        <v>147</v>
      </c>
      <c r="E109" s="12" t="s">
        <v>129</v>
      </c>
      <c r="J109" s="3" t="s">
        <v>68</v>
      </c>
      <c r="K109" s="6" t="s">
        <v>41</v>
      </c>
      <c r="M109" t="s">
        <v>208</v>
      </c>
      <c r="N109" t="s">
        <v>344</v>
      </c>
      <c r="O109" t="s">
        <v>206</v>
      </c>
    </row>
    <row r="110" spans="2:15" x14ac:dyDescent="0.2">
      <c r="B110" s="12" t="s">
        <v>169</v>
      </c>
      <c r="C110" s="12">
        <v>10</v>
      </c>
      <c r="D110" s="12" t="s">
        <v>148</v>
      </c>
      <c r="E110" s="12" t="s">
        <v>130</v>
      </c>
      <c r="J110" s="3" t="s">
        <v>69</v>
      </c>
      <c r="K110" s="6" t="s">
        <v>38</v>
      </c>
      <c r="M110" t="s">
        <v>208</v>
      </c>
      <c r="N110" t="s">
        <v>345</v>
      </c>
      <c r="O110" t="s">
        <v>206</v>
      </c>
    </row>
    <row r="111" spans="2:15" x14ac:dyDescent="0.2">
      <c r="B111" s="12" t="s">
        <v>169</v>
      </c>
      <c r="C111" s="12">
        <v>11</v>
      </c>
      <c r="D111" s="12" t="s">
        <v>149</v>
      </c>
      <c r="E111" s="12" t="s">
        <v>186</v>
      </c>
      <c r="J111" s="3" t="s">
        <v>70</v>
      </c>
      <c r="K111" s="6" t="s">
        <v>39</v>
      </c>
      <c r="M111" t="s">
        <v>208</v>
      </c>
      <c r="N111" t="s">
        <v>346</v>
      </c>
      <c r="O111" t="s">
        <v>206</v>
      </c>
    </row>
    <row r="112" spans="2:15" x14ac:dyDescent="0.2">
      <c r="B112" s="12" t="s">
        <v>169</v>
      </c>
      <c r="C112" s="12">
        <v>12</v>
      </c>
      <c r="D112" s="12" t="s">
        <v>150</v>
      </c>
      <c r="E112" s="12" t="s">
        <v>131</v>
      </c>
      <c r="J112" s="3" t="s">
        <v>71</v>
      </c>
      <c r="K112" s="6" t="s">
        <v>40</v>
      </c>
      <c r="M112" t="s">
        <v>208</v>
      </c>
      <c r="N112" t="s">
        <v>347</v>
      </c>
      <c r="O112" t="s">
        <v>206</v>
      </c>
    </row>
    <row r="113" spans="2:15" x14ac:dyDescent="0.2">
      <c r="B113" s="12" t="s">
        <v>169</v>
      </c>
      <c r="C113" s="12">
        <v>13</v>
      </c>
      <c r="D113" s="12" t="s">
        <v>151</v>
      </c>
      <c r="E113" s="12" t="s">
        <v>132</v>
      </c>
      <c r="J113" s="3" t="s">
        <v>72</v>
      </c>
      <c r="K113" s="6" t="s">
        <v>42</v>
      </c>
      <c r="M113" t="s">
        <v>208</v>
      </c>
      <c r="N113" t="s">
        <v>348</v>
      </c>
      <c r="O113" t="s">
        <v>206</v>
      </c>
    </row>
    <row r="114" spans="2:15" x14ac:dyDescent="0.2">
      <c r="B114" s="12" t="s">
        <v>169</v>
      </c>
      <c r="C114" s="12">
        <v>14</v>
      </c>
      <c r="D114" s="12" t="s">
        <v>152</v>
      </c>
      <c r="E114" s="12" t="s">
        <v>133</v>
      </c>
      <c r="J114" s="3" t="s">
        <v>73</v>
      </c>
      <c r="K114" s="6" t="s">
        <v>100</v>
      </c>
      <c r="M114" t="s">
        <v>208</v>
      </c>
      <c r="N114" t="s">
        <v>349</v>
      </c>
      <c r="O114" t="s">
        <v>206</v>
      </c>
    </row>
    <row r="115" spans="2:15" x14ac:dyDescent="0.2">
      <c r="B115" s="12" t="s">
        <v>169</v>
      </c>
      <c r="C115" s="12">
        <v>15</v>
      </c>
      <c r="D115" s="12" t="s">
        <v>153</v>
      </c>
      <c r="E115" s="12" t="s">
        <v>134</v>
      </c>
      <c r="J115" s="3" t="s">
        <v>74</v>
      </c>
      <c r="K115" s="6" t="s">
        <v>101</v>
      </c>
      <c r="M115" t="s">
        <v>208</v>
      </c>
      <c r="N115" t="s">
        <v>350</v>
      </c>
      <c r="O115" t="s">
        <v>206</v>
      </c>
    </row>
    <row r="116" spans="2:15" x14ac:dyDescent="0.2">
      <c r="B116" s="12" t="s">
        <v>169</v>
      </c>
      <c r="C116" s="12">
        <v>16</v>
      </c>
      <c r="D116" s="12" t="s">
        <v>166</v>
      </c>
      <c r="E116" s="12" t="s">
        <v>178</v>
      </c>
      <c r="J116" s="3" t="s">
        <v>75</v>
      </c>
      <c r="K116" s="6" t="s">
        <v>102</v>
      </c>
      <c r="M116" t="s">
        <v>208</v>
      </c>
      <c r="N116" t="s">
        <v>351</v>
      </c>
      <c r="O116" t="s">
        <v>206</v>
      </c>
    </row>
    <row r="117" spans="2:15" x14ac:dyDescent="0.2">
      <c r="B117" s="12" t="s">
        <v>169</v>
      </c>
      <c r="C117" s="12">
        <v>17</v>
      </c>
      <c r="D117" s="12" t="s">
        <v>167</v>
      </c>
      <c r="E117" s="12" t="s">
        <v>179</v>
      </c>
      <c r="J117" s="3" t="s">
        <v>76</v>
      </c>
      <c r="K117" s="6" t="s">
        <v>103</v>
      </c>
      <c r="M117" t="s">
        <v>208</v>
      </c>
      <c r="N117" t="s">
        <v>352</v>
      </c>
      <c r="O117" t="s">
        <v>206</v>
      </c>
    </row>
    <row r="118" spans="2:15" x14ac:dyDescent="0.2">
      <c r="B118" s="12" t="s">
        <v>169</v>
      </c>
      <c r="C118" s="12">
        <v>18</v>
      </c>
      <c r="D118" s="12" t="s">
        <v>168</v>
      </c>
      <c r="E118" s="12" t="s">
        <v>180</v>
      </c>
      <c r="J118" s="3" t="s">
        <v>77</v>
      </c>
      <c r="K118" s="6" t="s">
        <v>104</v>
      </c>
      <c r="M118" t="s">
        <v>208</v>
      </c>
      <c r="N118" t="s">
        <v>353</v>
      </c>
      <c r="O118" t="s">
        <v>206</v>
      </c>
    </row>
    <row r="119" spans="2:15" x14ac:dyDescent="0.2">
      <c r="B119" s="12" t="s">
        <v>169</v>
      </c>
      <c r="C119" s="12">
        <v>19</v>
      </c>
      <c r="D119" s="12" t="s">
        <v>154</v>
      </c>
      <c r="E119" s="12" t="s">
        <v>135</v>
      </c>
      <c r="J119" s="3" t="s">
        <v>78</v>
      </c>
      <c r="K119" s="6" t="s">
        <v>107</v>
      </c>
      <c r="M119" t="s">
        <v>208</v>
      </c>
      <c r="N119" t="s">
        <v>354</v>
      </c>
      <c r="O119" t="s">
        <v>206</v>
      </c>
    </row>
    <row r="120" spans="2:15" x14ac:dyDescent="0.2">
      <c r="B120" s="12" t="s">
        <v>169</v>
      </c>
      <c r="C120" s="12">
        <v>20</v>
      </c>
      <c r="D120" s="12" t="s">
        <v>155</v>
      </c>
      <c r="E120" s="12" t="s">
        <v>182</v>
      </c>
      <c r="J120" s="3" t="s">
        <v>79</v>
      </c>
      <c r="K120" s="6" t="s">
        <v>106</v>
      </c>
      <c r="M120" t="s">
        <v>208</v>
      </c>
      <c r="N120" t="s">
        <v>355</v>
      </c>
      <c r="O120" t="s">
        <v>206</v>
      </c>
    </row>
    <row r="121" spans="2:15" x14ac:dyDescent="0.2">
      <c r="B121" s="12" t="s">
        <v>169</v>
      </c>
      <c r="C121" s="12">
        <v>21</v>
      </c>
      <c r="D121" s="12" t="s">
        <v>156</v>
      </c>
      <c r="E121" s="12" t="s">
        <v>181</v>
      </c>
      <c r="J121" s="3" t="s">
        <v>80</v>
      </c>
      <c r="K121" s="6" t="s">
        <v>105</v>
      </c>
      <c r="M121" t="s">
        <v>208</v>
      </c>
      <c r="N121" t="s">
        <v>356</v>
      </c>
      <c r="O121" t="s">
        <v>206</v>
      </c>
    </row>
    <row r="122" spans="2:15" x14ac:dyDescent="0.2">
      <c r="B122" s="12" t="s">
        <v>169</v>
      </c>
      <c r="C122" s="12">
        <v>22</v>
      </c>
      <c r="D122" s="12" t="s">
        <v>157</v>
      </c>
      <c r="E122" s="12" t="s">
        <v>174</v>
      </c>
      <c r="J122" s="3" t="s">
        <v>81</v>
      </c>
      <c r="K122" s="6" t="s">
        <v>124</v>
      </c>
      <c r="M122" t="s">
        <v>208</v>
      </c>
      <c r="N122" t="s">
        <v>357</v>
      </c>
      <c r="O122" t="s">
        <v>206</v>
      </c>
    </row>
    <row r="123" spans="2:15" x14ac:dyDescent="0.2">
      <c r="B123" s="12" t="s">
        <v>169</v>
      </c>
      <c r="C123" s="12">
        <v>23</v>
      </c>
      <c r="D123" s="12" t="s">
        <v>158</v>
      </c>
      <c r="E123" s="12" t="s">
        <v>175</v>
      </c>
      <c r="J123" s="3" t="s">
        <v>82</v>
      </c>
      <c r="K123" s="6" t="s">
        <v>125</v>
      </c>
      <c r="M123" t="s">
        <v>208</v>
      </c>
      <c r="N123" t="s">
        <v>358</v>
      </c>
      <c r="O123" t="s">
        <v>206</v>
      </c>
    </row>
    <row r="124" spans="2:15" x14ac:dyDescent="0.2">
      <c r="B124" s="12" t="s">
        <v>169</v>
      </c>
      <c r="C124" s="12">
        <v>24</v>
      </c>
      <c r="D124" s="12" t="s">
        <v>159</v>
      </c>
      <c r="E124" s="12" t="s">
        <v>176</v>
      </c>
      <c r="J124" s="3" t="s">
        <v>83</v>
      </c>
      <c r="K124" s="6" t="s">
        <v>99</v>
      </c>
      <c r="M124" t="s">
        <v>208</v>
      </c>
      <c r="N124" t="s">
        <v>359</v>
      </c>
      <c r="O124" t="s">
        <v>206</v>
      </c>
    </row>
    <row r="125" spans="2:15" x14ac:dyDescent="0.2">
      <c r="B125" s="12" t="s">
        <v>169</v>
      </c>
      <c r="C125" s="12">
        <v>25</v>
      </c>
      <c r="D125" s="12" t="s">
        <v>160</v>
      </c>
      <c r="E125" s="12" t="s">
        <v>177</v>
      </c>
      <c r="J125" s="3" t="s">
        <v>84</v>
      </c>
      <c r="K125" s="6" t="s">
        <v>43</v>
      </c>
      <c r="M125" t="s">
        <v>208</v>
      </c>
      <c r="N125" t="s">
        <v>360</v>
      </c>
      <c r="O125" t="s">
        <v>206</v>
      </c>
    </row>
    <row r="126" spans="2:15" x14ac:dyDescent="0.2">
      <c r="B126" s="12" t="s">
        <v>169</v>
      </c>
      <c r="C126" s="12">
        <v>26</v>
      </c>
      <c r="D126" s="12" t="s">
        <v>161</v>
      </c>
      <c r="E126" s="12" t="s">
        <v>170</v>
      </c>
      <c r="J126" s="3" t="s">
        <v>85</v>
      </c>
      <c r="K126" s="6" t="s">
        <v>44</v>
      </c>
      <c r="M126" t="s">
        <v>208</v>
      </c>
      <c r="N126" t="s">
        <v>44</v>
      </c>
      <c r="O126" t="s">
        <v>206</v>
      </c>
    </row>
    <row r="127" spans="2:15" x14ac:dyDescent="0.2">
      <c r="B127" s="12" t="s">
        <v>169</v>
      </c>
      <c r="C127" s="12">
        <v>27</v>
      </c>
      <c r="D127" s="12" t="s">
        <v>162</v>
      </c>
      <c r="E127" s="12" t="s">
        <v>171</v>
      </c>
      <c r="J127" s="3" t="s">
        <v>1</v>
      </c>
      <c r="K127" s="6"/>
      <c r="M127" t="s">
        <v>207</v>
      </c>
      <c r="O127" t="s">
        <v>206</v>
      </c>
    </row>
    <row r="128" spans="2:15" x14ac:dyDescent="0.2">
      <c r="B128" s="12" t="s">
        <v>169</v>
      </c>
      <c r="C128" s="12">
        <v>28</v>
      </c>
      <c r="D128" s="12" t="s">
        <v>163</v>
      </c>
      <c r="E128" s="12" t="s">
        <v>172</v>
      </c>
      <c r="J128" s="3"/>
      <c r="K128" s="6"/>
    </row>
    <row r="129" spans="2:15" x14ac:dyDescent="0.2">
      <c r="B129" s="12" t="s">
        <v>169</v>
      </c>
      <c r="C129" s="12">
        <v>29</v>
      </c>
      <c r="D129" s="12" t="s">
        <v>164</v>
      </c>
      <c r="E129" s="12" t="s">
        <v>173</v>
      </c>
      <c r="J129" s="3" t="s">
        <v>0</v>
      </c>
      <c r="K129" s="6"/>
    </row>
    <row r="130" spans="2:15" x14ac:dyDescent="0.2">
      <c r="B130" s="12" t="s">
        <v>169</v>
      </c>
      <c r="C130" s="12">
        <v>30</v>
      </c>
      <c r="D130" s="12" t="s">
        <v>165</v>
      </c>
      <c r="E130" s="12" t="s">
        <v>136</v>
      </c>
      <c r="J130" s="8" t="s">
        <v>98</v>
      </c>
      <c r="K130" s="3" t="s">
        <v>495</v>
      </c>
    </row>
    <row r="131" spans="2:15" ht="17" thickBot="1" x14ac:dyDescent="0.25">
      <c r="J131" s="4" t="s">
        <v>1</v>
      </c>
      <c r="K131" s="7"/>
    </row>
    <row r="136" spans="2:15" ht="19" x14ac:dyDescent="0.25">
      <c r="J136" s="22" t="s">
        <v>433</v>
      </c>
      <c r="N136" t="s">
        <v>501</v>
      </c>
    </row>
    <row r="137" spans="2:15" x14ac:dyDescent="0.2">
      <c r="J137" s="28" t="s">
        <v>462</v>
      </c>
      <c r="K137" s="28" t="s">
        <v>471</v>
      </c>
      <c r="M137" t="s">
        <v>493</v>
      </c>
    </row>
    <row r="138" spans="2:15" x14ac:dyDescent="0.2">
      <c r="J138" s="3" t="s">
        <v>86</v>
      </c>
      <c r="K138" s="6" t="s">
        <v>203</v>
      </c>
      <c r="M138" t="s">
        <v>208</v>
      </c>
      <c r="N138" t="s">
        <v>229</v>
      </c>
      <c r="O138" t="s">
        <v>206</v>
      </c>
    </row>
    <row r="139" spans="2:15" x14ac:dyDescent="0.2">
      <c r="J139" s="3" t="s">
        <v>88</v>
      </c>
      <c r="K139" s="6" t="s">
        <v>44</v>
      </c>
      <c r="M139" t="s">
        <v>208</v>
      </c>
      <c r="N139" t="s">
        <v>209</v>
      </c>
      <c r="O139" t="s">
        <v>206</v>
      </c>
    </row>
    <row r="140" spans="2:15" x14ac:dyDescent="0.2">
      <c r="J140" s="3" t="s">
        <v>67</v>
      </c>
      <c r="K140" s="6" t="s">
        <v>44</v>
      </c>
      <c r="M140" t="s">
        <v>208</v>
      </c>
      <c r="N140" t="s">
        <v>210</v>
      </c>
      <c r="O140" t="s">
        <v>206</v>
      </c>
    </row>
    <row r="141" spans="2:15" x14ac:dyDescent="0.2">
      <c r="J141" s="3" t="s">
        <v>68</v>
      </c>
      <c r="K141" s="6" t="s">
        <v>44</v>
      </c>
      <c r="M141" t="s">
        <v>208</v>
      </c>
      <c r="N141" t="s">
        <v>211</v>
      </c>
      <c r="O141" t="s">
        <v>206</v>
      </c>
    </row>
    <row r="142" spans="2:15" x14ac:dyDescent="0.2">
      <c r="J142" s="3" t="s">
        <v>69</v>
      </c>
      <c r="K142" s="6" t="s">
        <v>44</v>
      </c>
      <c r="M142" t="s">
        <v>208</v>
      </c>
      <c r="N142" t="s">
        <v>212</v>
      </c>
      <c r="O142" t="s">
        <v>206</v>
      </c>
    </row>
    <row r="143" spans="2:15" x14ac:dyDescent="0.2">
      <c r="J143" s="3" t="s">
        <v>70</v>
      </c>
      <c r="K143" s="6" t="s">
        <v>44</v>
      </c>
      <c r="M143" t="s">
        <v>208</v>
      </c>
      <c r="N143" t="s">
        <v>213</v>
      </c>
      <c r="O143" t="s">
        <v>206</v>
      </c>
    </row>
    <row r="144" spans="2:15" x14ac:dyDescent="0.2">
      <c r="J144" s="3" t="s">
        <v>71</v>
      </c>
      <c r="K144" s="6" t="s">
        <v>44</v>
      </c>
      <c r="M144" t="s">
        <v>208</v>
      </c>
      <c r="N144" t="s">
        <v>214</v>
      </c>
      <c r="O144" t="s">
        <v>206</v>
      </c>
    </row>
    <row r="145" spans="10:15" x14ac:dyDescent="0.2">
      <c r="J145" s="3" t="s">
        <v>72</v>
      </c>
      <c r="K145" s="6" t="s">
        <v>44</v>
      </c>
      <c r="M145" t="s">
        <v>208</v>
      </c>
      <c r="N145" t="s">
        <v>215</v>
      </c>
      <c r="O145" t="s">
        <v>206</v>
      </c>
    </row>
    <row r="146" spans="10:15" x14ac:dyDescent="0.2">
      <c r="J146" s="3" t="s">
        <v>73</v>
      </c>
      <c r="K146" s="6" t="s">
        <v>44</v>
      </c>
      <c r="M146" t="s">
        <v>208</v>
      </c>
      <c r="N146" t="s">
        <v>216</v>
      </c>
      <c r="O146" t="s">
        <v>206</v>
      </c>
    </row>
    <row r="147" spans="10:15" x14ac:dyDescent="0.2">
      <c r="J147" s="3" t="s">
        <v>74</v>
      </c>
      <c r="K147" s="6" t="s">
        <v>44</v>
      </c>
      <c r="M147" t="s">
        <v>208</v>
      </c>
      <c r="N147" t="s">
        <v>217</v>
      </c>
      <c r="O147" t="s">
        <v>206</v>
      </c>
    </row>
    <row r="148" spans="10:15" x14ac:dyDescent="0.2">
      <c r="J148" s="3" t="s">
        <v>75</v>
      </c>
      <c r="K148" s="6" t="s">
        <v>44</v>
      </c>
      <c r="M148" t="s">
        <v>208</v>
      </c>
      <c r="N148" t="s">
        <v>218</v>
      </c>
      <c r="O148" t="s">
        <v>206</v>
      </c>
    </row>
    <row r="149" spans="10:15" x14ac:dyDescent="0.2">
      <c r="J149" s="3" t="s">
        <v>76</v>
      </c>
      <c r="K149" s="6" t="s">
        <v>44</v>
      </c>
      <c r="M149" t="s">
        <v>208</v>
      </c>
      <c r="N149" t="s">
        <v>219</v>
      </c>
      <c r="O149" t="s">
        <v>206</v>
      </c>
    </row>
    <row r="150" spans="10:15" x14ac:dyDescent="0.2">
      <c r="J150" s="3" t="s">
        <v>77</v>
      </c>
      <c r="K150" s="6" t="s">
        <v>44</v>
      </c>
      <c r="M150" t="s">
        <v>208</v>
      </c>
      <c r="N150" t="s">
        <v>220</v>
      </c>
      <c r="O150" t="s">
        <v>206</v>
      </c>
    </row>
    <row r="151" spans="10:15" x14ac:dyDescent="0.2">
      <c r="J151" s="3" t="s">
        <v>78</v>
      </c>
      <c r="K151" s="6" t="s">
        <v>44</v>
      </c>
      <c r="M151" t="s">
        <v>208</v>
      </c>
      <c r="N151" t="s">
        <v>221</v>
      </c>
      <c r="O151" t="s">
        <v>206</v>
      </c>
    </row>
    <row r="152" spans="10:15" x14ac:dyDescent="0.2">
      <c r="J152" s="3" t="s">
        <v>79</v>
      </c>
      <c r="K152" s="6" t="s">
        <v>44</v>
      </c>
      <c r="M152" t="s">
        <v>208</v>
      </c>
      <c r="N152" t="s">
        <v>222</v>
      </c>
      <c r="O152" t="s">
        <v>206</v>
      </c>
    </row>
    <row r="153" spans="10:15" x14ac:dyDescent="0.2">
      <c r="J153" s="3" t="s">
        <v>80</v>
      </c>
      <c r="K153" s="6" t="s">
        <v>44</v>
      </c>
      <c r="M153" t="s">
        <v>208</v>
      </c>
      <c r="N153" t="s">
        <v>223</v>
      </c>
      <c r="O153" t="s">
        <v>206</v>
      </c>
    </row>
    <row r="154" spans="10:15" x14ac:dyDescent="0.2">
      <c r="J154" s="3" t="s">
        <v>81</v>
      </c>
      <c r="K154" s="6" t="s">
        <v>44</v>
      </c>
      <c r="M154" t="s">
        <v>208</v>
      </c>
      <c r="N154" t="s">
        <v>224</v>
      </c>
      <c r="O154" t="s">
        <v>206</v>
      </c>
    </row>
    <row r="155" spans="10:15" x14ac:dyDescent="0.2">
      <c r="J155" s="3" t="s">
        <v>82</v>
      </c>
      <c r="K155" s="6" t="s">
        <v>44</v>
      </c>
      <c r="M155" t="s">
        <v>208</v>
      </c>
      <c r="N155" t="s">
        <v>225</v>
      </c>
      <c r="O155" t="s">
        <v>206</v>
      </c>
    </row>
    <row r="156" spans="10:15" x14ac:dyDescent="0.2">
      <c r="J156" s="3" t="s">
        <v>83</v>
      </c>
      <c r="K156" s="6" t="s">
        <v>44</v>
      </c>
      <c r="M156" t="s">
        <v>208</v>
      </c>
      <c r="N156" t="s">
        <v>226</v>
      </c>
      <c r="O156" t="s">
        <v>206</v>
      </c>
    </row>
    <row r="157" spans="10:15" x14ac:dyDescent="0.2">
      <c r="J157" s="3" t="s">
        <v>84</v>
      </c>
      <c r="K157" s="6" t="s">
        <v>44</v>
      </c>
      <c r="M157" t="s">
        <v>208</v>
      </c>
      <c r="N157" t="s">
        <v>227</v>
      </c>
      <c r="O157" t="s">
        <v>206</v>
      </c>
    </row>
    <row r="158" spans="10:15" x14ac:dyDescent="0.2">
      <c r="J158" s="3" t="s">
        <v>85</v>
      </c>
      <c r="K158" s="6" t="s">
        <v>44</v>
      </c>
      <c r="M158" t="s">
        <v>208</v>
      </c>
      <c r="N158" t="s">
        <v>228</v>
      </c>
      <c r="O158" t="s">
        <v>206</v>
      </c>
    </row>
    <row r="159" spans="10:15" x14ac:dyDescent="0.2">
      <c r="J159" s="3" t="s">
        <v>204</v>
      </c>
      <c r="K159" s="6" t="s">
        <v>205</v>
      </c>
      <c r="M159" t="s">
        <v>207</v>
      </c>
    </row>
    <row r="160" spans="10:15" x14ac:dyDescent="0.2">
      <c r="J160" s="3" t="s">
        <v>1</v>
      </c>
      <c r="K160" s="6"/>
    </row>
    <row r="161" spans="10:11" x14ac:dyDescent="0.2">
      <c r="J161" s="3" t="s">
        <v>0</v>
      </c>
      <c r="K161" s="6"/>
    </row>
    <row r="162" spans="10:11" x14ac:dyDescent="0.2">
      <c r="J162" s="8" t="s">
        <v>98</v>
      </c>
      <c r="K162" s="3" t="s">
        <v>496</v>
      </c>
    </row>
    <row r="163" spans="10:11" ht="17" thickBot="1" x14ac:dyDescent="0.25">
      <c r="J163" s="4" t="s">
        <v>1</v>
      </c>
      <c r="K163" s="7"/>
    </row>
  </sheetData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1C9A1-DABD-5748-A871-466FBF261D9F}">
  <dimension ref="B2:L10"/>
  <sheetViews>
    <sheetView workbookViewId="0">
      <selection activeCell="L4" sqref="L4"/>
    </sheetView>
  </sheetViews>
  <sheetFormatPr baseColWidth="10" defaultRowHeight="16" x14ac:dyDescent="0.2"/>
  <cols>
    <col min="6" max="7" width="14.83203125" hidden="1" customWidth="1"/>
    <col min="8" max="11" width="0" hidden="1" customWidth="1"/>
    <col min="12" max="12" width="12.6640625" bestFit="1" customWidth="1"/>
  </cols>
  <sheetData>
    <row r="2" spans="2:12" x14ac:dyDescent="0.2">
      <c r="B2" t="s">
        <v>521</v>
      </c>
      <c r="C2" t="s">
        <v>522</v>
      </c>
      <c r="D2" t="s">
        <v>523</v>
      </c>
      <c r="E2" t="s">
        <v>524</v>
      </c>
      <c r="F2" t="s">
        <v>525</v>
      </c>
      <c r="G2" t="s">
        <v>530</v>
      </c>
      <c r="H2" t="s">
        <v>526</v>
      </c>
      <c r="I2" t="s">
        <v>527</v>
      </c>
      <c r="J2" t="s">
        <v>531</v>
      </c>
      <c r="K2" t="s">
        <v>528</v>
      </c>
      <c r="L2" t="s">
        <v>529</v>
      </c>
    </row>
    <row r="3" spans="2:12" x14ac:dyDescent="0.2">
      <c r="B3">
        <v>135</v>
      </c>
      <c r="C3">
        <f>HEX2DEC(B3)</f>
        <v>309</v>
      </c>
      <c r="D3" s="30">
        <v>3.2258064499999998E-3</v>
      </c>
      <c r="E3">
        <f>D3*C3</f>
        <v>0.99677419304999992</v>
      </c>
      <c r="F3">
        <v>76.5</v>
      </c>
      <c r="G3">
        <f>F3/12</f>
        <v>6.375</v>
      </c>
      <c r="H3">
        <v>3.1419000000000001</v>
      </c>
      <c r="I3">
        <v>4</v>
      </c>
      <c r="J3">
        <f>(I3*I3)*H3</f>
        <v>50.270400000000002</v>
      </c>
      <c r="K3">
        <f>(G3*J3)*7.048052</f>
        <v>2258.7160070376003</v>
      </c>
      <c r="L3" s="31">
        <f>K3</f>
        <v>2258.7160070376003</v>
      </c>
    </row>
    <row r="4" spans="2:12" x14ac:dyDescent="0.2">
      <c r="B4">
        <v>117</v>
      </c>
      <c r="C4">
        <f>HEX2DEC(B4)</f>
        <v>279</v>
      </c>
      <c r="D4" s="30">
        <v>3.2258064499999998E-3</v>
      </c>
      <c r="E4">
        <f>D4*C4</f>
        <v>0.89999999954999998</v>
      </c>
      <c r="F4">
        <v>66.5</v>
      </c>
      <c r="G4">
        <f>F4/12</f>
        <v>5.541666666666667</v>
      </c>
      <c r="H4">
        <v>3.1419000000000001</v>
      </c>
      <c r="I4">
        <v>4</v>
      </c>
      <c r="J4">
        <f>(I4*I4)*H4</f>
        <v>50.270400000000002</v>
      </c>
      <c r="K4">
        <f>(G4*J4)*7.048052</f>
        <v>1963.4590126536004</v>
      </c>
      <c r="L4" s="31">
        <f>K4</f>
        <v>1963.4590126536004</v>
      </c>
    </row>
    <row r="8" spans="2:12" x14ac:dyDescent="0.2">
      <c r="E8" t="s">
        <v>417</v>
      </c>
      <c r="L8" t="s">
        <v>532</v>
      </c>
    </row>
    <row r="9" spans="2:12" x14ac:dyDescent="0.2">
      <c r="E9">
        <v>0.99677419304999992</v>
      </c>
      <c r="F9">
        <v>76.5</v>
      </c>
      <c r="G9">
        <v>6.375</v>
      </c>
      <c r="H9">
        <v>3.1419000000000001</v>
      </c>
      <c r="I9">
        <v>4</v>
      </c>
      <c r="J9">
        <v>50.270400000000002</v>
      </c>
      <c r="K9">
        <v>2258.7160070376003</v>
      </c>
      <c r="L9">
        <v>2258.7160070376003</v>
      </c>
    </row>
    <row r="10" spans="2:12" x14ac:dyDescent="0.2">
      <c r="E10">
        <v>0.89999999954999998</v>
      </c>
      <c r="F10">
        <v>66.5</v>
      </c>
      <c r="G10">
        <v>5.541666666666667</v>
      </c>
      <c r="H10">
        <v>3.1419000000000001</v>
      </c>
      <c r="I10">
        <v>4</v>
      </c>
      <c r="J10">
        <v>50.270400000000002</v>
      </c>
      <c r="K10">
        <v>1963.4590126536004</v>
      </c>
      <c r="L10">
        <v>1963.4590126536004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F0447-FEAA-DE4B-B6F4-489E40F1B706}">
  <sheetPr>
    <tabColor rgb="FFFF0000"/>
  </sheetPr>
  <dimension ref="A3:M21"/>
  <sheetViews>
    <sheetView workbookViewId="0">
      <selection activeCell="M15" sqref="M15"/>
    </sheetView>
  </sheetViews>
  <sheetFormatPr baseColWidth="10" defaultRowHeight="16" x14ac:dyDescent="0.2"/>
  <cols>
    <col min="1" max="1" width="3.5" customWidth="1"/>
    <col min="2" max="2" width="7.33203125" customWidth="1"/>
    <col min="3" max="3" width="17" customWidth="1"/>
    <col min="4" max="4" width="31.33203125" customWidth="1"/>
    <col min="5" max="5" width="4.6640625" customWidth="1"/>
    <col min="6" max="6" width="24.83203125" customWidth="1"/>
    <col min="7" max="9" width="18.5" customWidth="1"/>
    <col min="10" max="11" width="20" customWidth="1"/>
    <col min="12" max="12" width="27" customWidth="1"/>
    <col min="13" max="13" width="38.83203125" customWidth="1"/>
  </cols>
  <sheetData>
    <row r="3" spans="1:13" ht="24" x14ac:dyDescent="0.3">
      <c r="A3" s="13"/>
      <c r="B3" s="14" t="s">
        <v>292</v>
      </c>
      <c r="C3" s="15" t="s">
        <v>230</v>
      </c>
      <c r="D3" s="15" t="s">
        <v>231</v>
      </c>
      <c r="E3" s="15"/>
      <c r="F3" s="15" t="s">
        <v>296</v>
      </c>
      <c r="G3" s="15" t="s">
        <v>232</v>
      </c>
      <c r="H3" s="15" t="s">
        <v>233</v>
      </c>
      <c r="I3" s="15" t="s">
        <v>234</v>
      </c>
      <c r="J3" s="15" t="s">
        <v>235</v>
      </c>
      <c r="K3" s="15" t="s">
        <v>236</v>
      </c>
      <c r="L3" s="15" t="s">
        <v>237</v>
      </c>
      <c r="M3" s="15" t="s">
        <v>238</v>
      </c>
    </row>
    <row r="4" spans="1:13" ht="27" customHeight="1" x14ac:dyDescent="0.2">
      <c r="A4" t="s">
        <v>298</v>
      </c>
      <c r="B4" t="s">
        <v>299</v>
      </c>
      <c r="C4" t="s">
        <v>239</v>
      </c>
      <c r="D4" t="s">
        <v>240</v>
      </c>
      <c r="E4" t="s">
        <v>1</v>
      </c>
      <c r="F4" t="s">
        <v>310</v>
      </c>
      <c r="G4" t="s">
        <v>241</v>
      </c>
      <c r="J4" t="s">
        <v>293</v>
      </c>
      <c r="L4" t="s">
        <v>242</v>
      </c>
      <c r="M4" t="s">
        <v>243</v>
      </c>
    </row>
    <row r="5" spans="1:13" ht="27" customHeight="1" x14ac:dyDescent="0.2">
      <c r="A5" t="s">
        <v>298</v>
      </c>
      <c r="B5" t="s">
        <v>300</v>
      </c>
      <c r="C5" t="s">
        <v>239</v>
      </c>
      <c r="D5" t="s">
        <v>274</v>
      </c>
      <c r="E5" t="s">
        <v>1</v>
      </c>
      <c r="G5" t="s">
        <v>275</v>
      </c>
      <c r="J5" t="s">
        <v>244</v>
      </c>
      <c r="L5" t="s">
        <v>276</v>
      </c>
      <c r="M5" t="s">
        <v>277</v>
      </c>
    </row>
    <row r="6" spans="1:13" ht="27" customHeight="1" x14ac:dyDescent="0.2">
      <c r="A6" t="s">
        <v>298</v>
      </c>
      <c r="B6" t="s">
        <v>301</v>
      </c>
      <c r="C6" t="s">
        <v>239</v>
      </c>
      <c r="D6" t="s">
        <v>245</v>
      </c>
      <c r="E6" t="s">
        <v>1</v>
      </c>
      <c r="G6" t="s">
        <v>246</v>
      </c>
      <c r="J6" t="s">
        <v>247</v>
      </c>
      <c r="L6" t="s">
        <v>248</v>
      </c>
      <c r="M6" t="s">
        <v>249</v>
      </c>
    </row>
    <row r="7" spans="1:13" ht="27" customHeight="1" x14ac:dyDescent="0.2">
      <c r="A7" t="s">
        <v>298</v>
      </c>
      <c r="B7" t="s">
        <v>302</v>
      </c>
      <c r="C7" t="s">
        <v>239</v>
      </c>
      <c r="D7" t="s">
        <v>278</v>
      </c>
      <c r="E7" t="s">
        <v>1</v>
      </c>
      <c r="G7" t="s">
        <v>279</v>
      </c>
      <c r="J7" t="s">
        <v>295</v>
      </c>
      <c r="L7" t="s">
        <v>294</v>
      </c>
      <c r="M7" t="s">
        <v>280</v>
      </c>
    </row>
    <row r="8" spans="1:13" ht="27" customHeight="1" x14ac:dyDescent="0.2">
      <c r="A8" t="s">
        <v>298</v>
      </c>
      <c r="B8" t="s">
        <v>304</v>
      </c>
      <c r="C8" t="s">
        <v>239</v>
      </c>
      <c r="D8" t="s">
        <v>281</v>
      </c>
      <c r="E8" t="s">
        <v>1</v>
      </c>
      <c r="G8" t="s">
        <v>282</v>
      </c>
      <c r="H8" t="s">
        <v>284</v>
      </c>
      <c r="J8" t="s">
        <v>283</v>
      </c>
      <c r="L8" t="s">
        <v>285</v>
      </c>
      <c r="M8" t="s">
        <v>286</v>
      </c>
    </row>
    <row r="9" spans="1:13" ht="27" customHeight="1" x14ac:dyDescent="0.2">
      <c r="A9" t="s">
        <v>298</v>
      </c>
      <c r="B9" t="s">
        <v>303</v>
      </c>
      <c r="C9" t="s">
        <v>239</v>
      </c>
      <c r="D9" t="s">
        <v>287</v>
      </c>
      <c r="E9" t="s">
        <v>1</v>
      </c>
      <c r="G9" t="s">
        <v>288</v>
      </c>
      <c r="H9" t="s">
        <v>289</v>
      </c>
      <c r="J9" t="s">
        <v>283</v>
      </c>
      <c r="L9" t="s">
        <v>290</v>
      </c>
      <c r="M9" t="s">
        <v>291</v>
      </c>
    </row>
    <row r="10" spans="1:13" ht="27" customHeight="1" x14ac:dyDescent="0.2">
      <c r="A10" t="s">
        <v>298</v>
      </c>
      <c r="B10" t="s">
        <v>305</v>
      </c>
      <c r="C10" t="s">
        <v>250</v>
      </c>
      <c r="D10" t="s">
        <v>251</v>
      </c>
      <c r="E10" t="s">
        <v>1</v>
      </c>
      <c r="F10" t="s">
        <v>297</v>
      </c>
      <c r="G10" t="s">
        <v>252</v>
      </c>
      <c r="H10" t="s">
        <v>253</v>
      </c>
      <c r="I10" t="s">
        <v>257</v>
      </c>
      <c r="J10" t="s">
        <v>254</v>
      </c>
      <c r="L10" t="s">
        <v>255</v>
      </c>
      <c r="M10" t="s">
        <v>256</v>
      </c>
    </row>
    <row r="11" spans="1:13" ht="27" customHeight="1" x14ac:dyDescent="0.2">
      <c r="A11" t="s">
        <v>298</v>
      </c>
      <c r="B11" t="s">
        <v>306</v>
      </c>
      <c r="C11" t="s">
        <v>250</v>
      </c>
      <c r="D11" t="s">
        <v>258</v>
      </c>
      <c r="E11" t="s">
        <v>1</v>
      </c>
      <c r="G11" t="s">
        <v>259</v>
      </c>
      <c r="H11" t="s">
        <v>260</v>
      </c>
      <c r="L11" t="s">
        <v>261</v>
      </c>
      <c r="M11" t="s">
        <v>262</v>
      </c>
    </row>
    <row r="12" spans="1:13" ht="27" customHeight="1" x14ac:dyDescent="0.2">
      <c r="A12" t="s">
        <v>298</v>
      </c>
      <c r="B12" t="s">
        <v>307</v>
      </c>
      <c r="C12" t="s">
        <v>250</v>
      </c>
      <c r="D12" t="s">
        <v>263</v>
      </c>
      <c r="E12" t="s">
        <v>1</v>
      </c>
      <c r="G12" t="s">
        <v>259</v>
      </c>
      <c r="H12" t="s">
        <v>260</v>
      </c>
      <c r="L12" t="s">
        <v>264</v>
      </c>
      <c r="M12" t="s">
        <v>265</v>
      </c>
    </row>
    <row r="13" spans="1:13" ht="27" customHeight="1" x14ac:dyDescent="0.2">
      <c r="A13" t="s">
        <v>298</v>
      </c>
      <c r="B13" t="s">
        <v>308</v>
      </c>
      <c r="C13" t="s">
        <v>266</v>
      </c>
      <c r="D13" t="s">
        <v>267</v>
      </c>
      <c r="E13" t="s">
        <v>1</v>
      </c>
      <c r="G13" t="s">
        <v>259</v>
      </c>
      <c r="H13" t="s">
        <v>260</v>
      </c>
      <c r="L13" t="s">
        <v>261</v>
      </c>
      <c r="M13" t="s">
        <v>268</v>
      </c>
    </row>
    <row r="14" spans="1:13" ht="27" customHeight="1" x14ac:dyDescent="0.2">
      <c r="A14" t="s">
        <v>298</v>
      </c>
      <c r="B14" t="s">
        <v>309</v>
      </c>
      <c r="C14" t="s">
        <v>250</v>
      </c>
      <c r="D14" t="s">
        <v>269</v>
      </c>
      <c r="E14" t="s">
        <v>1</v>
      </c>
      <c r="G14" t="s">
        <v>21</v>
      </c>
      <c r="H14" t="s">
        <v>270</v>
      </c>
      <c r="J14" t="s">
        <v>273</v>
      </c>
      <c r="L14" t="s">
        <v>271</v>
      </c>
      <c r="M14" t="s">
        <v>272</v>
      </c>
    </row>
    <row r="15" spans="1:13" ht="27" customHeight="1" x14ac:dyDescent="0.2">
      <c r="A15" t="s">
        <v>298</v>
      </c>
      <c r="B15" t="s">
        <v>312</v>
      </c>
      <c r="C15" t="s">
        <v>250</v>
      </c>
      <c r="D15" t="s">
        <v>311</v>
      </c>
      <c r="E15" t="s">
        <v>1</v>
      </c>
      <c r="G15" t="s">
        <v>313</v>
      </c>
      <c r="J15" t="s">
        <v>314</v>
      </c>
      <c r="L15" t="s">
        <v>315</v>
      </c>
      <c r="M15" t="s">
        <v>316</v>
      </c>
    </row>
    <row r="16" spans="1:13" ht="27" customHeight="1" x14ac:dyDescent="0.2"/>
    <row r="17" ht="27" customHeight="1" x14ac:dyDescent="0.2"/>
    <row r="18" ht="27" customHeight="1" x14ac:dyDescent="0.2"/>
    <row r="19" ht="27" customHeight="1" x14ac:dyDescent="0.2"/>
    <row r="20" ht="27" customHeight="1" x14ac:dyDescent="0.2"/>
    <row r="21" ht="20" customHeight="1" x14ac:dyDescent="0.2"/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0EF6-CC67-FC4F-BD53-EEEF0DC38F92}">
  <sheetPr>
    <tabColor theme="7" tint="0.39997558519241921"/>
  </sheetPr>
  <dimension ref="A1:AY33"/>
  <sheetViews>
    <sheetView zoomScaleNormal="100" workbookViewId="0">
      <selection activeCell="B10" sqref="B10:L16"/>
    </sheetView>
  </sheetViews>
  <sheetFormatPr baseColWidth="10" defaultRowHeight="16" x14ac:dyDescent="0.2"/>
  <cols>
    <col min="1" max="1" width="2.1640625" customWidth="1"/>
    <col min="2" max="6" width="12.83203125" customWidth="1"/>
    <col min="7" max="7" width="2.1640625" customWidth="1"/>
    <col min="14" max="15" width="7.33203125" customWidth="1"/>
    <col min="21" max="23" width="8.1640625" customWidth="1"/>
    <col min="29" max="29" width="2.33203125" customWidth="1"/>
    <col min="50" max="50" width="9.83203125" customWidth="1"/>
    <col min="51" max="51" width="1.83203125" customWidth="1"/>
  </cols>
  <sheetData>
    <row r="1" spans="2:10" ht="19" x14ac:dyDescent="0.25">
      <c r="B1" s="20" t="s">
        <v>427</v>
      </c>
    </row>
    <row r="2" spans="2:10" x14ac:dyDescent="0.2">
      <c r="B2" t="s">
        <v>317</v>
      </c>
      <c r="C2" t="s">
        <v>318</v>
      </c>
      <c r="D2" t="s">
        <v>319</v>
      </c>
    </row>
    <row r="3" spans="2:10" x14ac:dyDescent="0.2">
      <c r="B3" t="s">
        <v>320</v>
      </c>
      <c r="C3" t="s">
        <v>428</v>
      </c>
      <c r="D3" t="s">
        <v>321</v>
      </c>
    </row>
    <row r="7" spans="2:10" x14ac:dyDescent="0.2">
      <c r="B7" t="s">
        <v>333</v>
      </c>
      <c r="C7">
        <v>0</v>
      </c>
      <c r="D7" t="s">
        <v>334</v>
      </c>
    </row>
    <row r="8" spans="2:10" x14ac:dyDescent="0.2">
      <c r="C8" t="s">
        <v>335</v>
      </c>
      <c r="D8" t="s">
        <v>336</v>
      </c>
    </row>
    <row r="10" spans="2:10" x14ac:dyDescent="0.2">
      <c r="B10" t="s">
        <v>322</v>
      </c>
    </row>
    <row r="12" spans="2:10" x14ac:dyDescent="0.2">
      <c r="B12" t="s">
        <v>323</v>
      </c>
      <c r="C12" t="s">
        <v>324</v>
      </c>
      <c r="D12" s="34" t="s">
        <v>424</v>
      </c>
      <c r="E12" s="34"/>
      <c r="F12" t="s">
        <v>326</v>
      </c>
      <c r="H12" t="s">
        <v>325</v>
      </c>
    </row>
    <row r="13" spans="2:10" x14ac:dyDescent="0.2">
      <c r="B13" t="s">
        <v>327</v>
      </c>
      <c r="C13" t="s">
        <v>328</v>
      </c>
      <c r="D13" s="34" t="s">
        <v>424</v>
      </c>
      <c r="E13" s="34"/>
    </row>
    <row r="14" spans="2:10" x14ac:dyDescent="0.2">
      <c r="B14" t="s">
        <v>329</v>
      </c>
      <c r="C14" t="s">
        <v>330</v>
      </c>
      <c r="D14" s="34" t="s">
        <v>424</v>
      </c>
      <c r="E14" s="34"/>
      <c r="F14" t="s">
        <v>326</v>
      </c>
      <c r="H14" t="s">
        <v>325</v>
      </c>
      <c r="I14" t="s">
        <v>429</v>
      </c>
    </row>
    <row r="15" spans="2:10" x14ac:dyDescent="0.2">
      <c r="B15" t="s">
        <v>331</v>
      </c>
      <c r="C15" t="s">
        <v>332</v>
      </c>
      <c r="D15" s="34" t="s">
        <v>424</v>
      </c>
      <c r="E15" s="34"/>
      <c r="F15" t="s">
        <v>326</v>
      </c>
      <c r="H15" t="s">
        <v>325</v>
      </c>
    </row>
    <row r="16" spans="2:10" x14ac:dyDescent="0.2">
      <c r="B16" t="s">
        <v>418</v>
      </c>
      <c r="C16" t="s">
        <v>426</v>
      </c>
      <c r="D16" s="34" t="s">
        <v>426</v>
      </c>
      <c r="E16" s="34"/>
      <c r="F16" t="s">
        <v>326</v>
      </c>
      <c r="H16" t="s">
        <v>325</v>
      </c>
      <c r="J16" t="s">
        <v>425</v>
      </c>
    </row>
    <row r="19" spans="1:51" ht="22" customHeight="1" x14ac:dyDescent="0.2"/>
    <row r="20" spans="1:51" x14ac:dyDescent="0.2">
      <c r="A20" s="16"/>
      <c r="B20" s="33" t="s">
        <v>337</v>
      </c>
      <c r="C20" s="33"/>
      <c r="D20" s="33"/>
      <c r="E20" s="33"/>
      <c r="F20" s="33"/>
      <c r="G20" s="16"/>
      <c r="H20" s="33" t="s">
        <v>338</v>
      </c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16"/>
      <c r="AD20" s="33" t="s">
        <v>339</v>
      </c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16"/>
    </row>
    <row r="21" spans="1:51" s="19" customFormat="1" ht="97" customHeight="1" x14ac:dyDescent="0.2">
      <c r="A21" s="17"/>
      <c r="B21" s="18" t="s">
        <v>109</v>
      </c>
      <c r="C21" s="18" t="s">
        <v>108</v>
      </c>
      <c r="D21" s="18" t="s">
        <v>110</v>
      </c>
      <c r="E21" s="18" t="s">
        <v>197</v>
      </c>
      <c r="F21" s="18" t="s">
        <v>198</v>
      </c>
      <c r="G21" s="17"/>
      <c r="H21" s="18" t="s">
        <v>3</v>
      </c>
      <c r="I21" s="18" t="s">
        <v>4</v>
      </c>
      <c r="J21" s="18" t="s">
        <v>5</v>
      </c>
      <c r="K21" s="18" t="s">
        <v>6</v>
      </c>
      <c r="L21" s="18" t="s">
        <v>199</v>
      </c>
      <c r="M21" s="18" t="s">
        <v>7</v>
      </c>
      <c r="N21" s="18" t="s">
        <v>8</v>
      </c>
      <c r="O21" s="18" t="s">
        <v>8</v>
      </c>
      <c r="P21" s="18" t="s">
        <v>200</v>
      </c>
      <c r="Q21" s="18" t="s">
        <v>9</v>
      </c>
      <c r="R21" s="18" t="s">
        <v>10</v>
      </c>
      <c r="S21" s="18" t="s">
        <v>11</v>
      </c>
      <c r="T21" s="18" t="s">
        <v>12</v>
      </c>
      <c r="U21" s="18" t="s">
        <v>13</v>
      </c>
      <c r="V21" s="18" t="s">
        <v>13</v>
      </c>
      <c r="W21" s="18" t="s">
        <v>13</v>
      </c>
      <c r="X21" s="18" t="s">
        <v>14</v>
      </c>
      <c r="Y21" s="18" t="s">
        <v>15</v>
      </c>
      <c r="Z21" s="18" t="s">
        <v>16</v>
      </c>
      <c r="AA21" s="18" t="s">
        <v>17</v>
      </c>
      <c r="AB21" s="18" t="s">
        <v>18</v>
      </c>
      <c r="AC21" s="17"/>
      <c r="AD21" s="18" t="s">
        <v>109</v>
      </c>
      <c r="AE21" s="18" t="s">
        <v>108</v>
      </c>
      <c r="AF21" s="18" t="s">
        <v>110</v>
      </c>
      <c r="AG21" s="18" t="s">
        <v>111</v>
      </c>
      <c r="AH21" s="18" t="s">
        <v>8</v>
      </c>
      <c r="AI21" s="18" t="s">
        <v>8</v>
      </c>
      <c r="AJ21" s="18" t="s">
        <v>8</v>
      </c>
      <c r="AK21" s="18" t="s">
        <v>8</v>
      </c>
      <c r="AL21" s="18" t="s">
        <v>8</v>
      </c>
      <c r="AM21" s="18" t="s">
        <v>8</v>
      </c>
      <c r="AN21" s="18" t="s">
        <v>8</v>
      </c>
      <c r="AO21" s="18" t="s">
        <v>8</v>
      </c>
      <c r="AP21" s="18" t="s">
        <v>12</v>
      </c>
      <c r="AQ21" s="18" t="s">
        <v>8</v>
      </c>
      <c r="AR21" s="18" t="s">
        <v>8</v>
      </c>
      <c r="AS21" s="18" t="s">
        <v>8</v>
      </c>
      <c r="AT21" s="18" t="s">
        <v>8</v>
      </c>
      <c r="AU21" s="18" t="s">
        <v>120</v>
      </c>
      <c r="AV21" s="18" t="s">
        <v>121</v>
      </c>
      <c r="AW21" s="18" t="s">
        <v>8</v>
      </c>
      <c r="AX21" s="18" t="s">
        <v>18</v>
      </c>
      <c r="AY21" s="17"/>
    </row>
    <row r="22" spans="1:51" s="24" customFormat="1" ht="45" customHeight="1" x14ac:dyDescent="0.2">
      <c r="A22" s="25"/>
      <c r="B22" s="26" t="s">
        <v>401</v>
      </c>
      <c r="C22" s="26" t="s">
        <v>402</v>
      </c>
      <c r="D22" s="26" t="s">
        <v>403</v>
      </c>
      <c r="E22" s="26" t="s">
        <v>415</v>
      </c>
      <c r="F22" s="26" t="s">
        <v>416</v>
      </c>
      <c r="G22" s="25"/>
      <c r="H22" s="24" t="s">
        <v>381</v>
      </c>
      <c r="I22" s="24" t="s">
        <v>382</v>
      </c>
      <c r="J22" s="24" t="s">
        <v>383</v>
      </c>
      <c r="K22" s="24" t="s">
        <v>384</v>
      </c>
      <c r="L22" s="24" t="s">
        <v>390</v>
      </c>
      <c r="M22" s="24" t="s">
        <v>389</v>
      </c>
      <c r="N22" s="24" t="s">
        <v>371</v>
      </c>
      <c r="O22" s="24" t="s">
        <v>372</v>
      </c>
      <c r="P22" s="24" t="s">
        <v>385</v>
      </c>
      <c r="Q22" s="24" t="s">
        <v>386</v>
      </c>
      <c r="R22" s="24" t="s">
        <v>387</v>
      </c>
      <c r="S22" s="24" t="s">
        <v>388</v>
      </c>
      <c r="T22" s="24" t="s">
        <v>391</v>
      </c>
      <c r="U22" s="24" t="s">
        <v>392</v>
      </c>
      <c r="V22" s="24" t="s">
        <v>393</v>
      </c>
      <c r="W22" s="24" t="s">
        <v>394</v>
      </c>
      <c r="X22" s="24" t="s">
        <v>395</v>
      </c>
      <c r="Y22" s="24" t="s">
        <v>396</v>
      </c>
      <c r="Z22" s="24" t="s">
        <v>397</v>
      </c>
      <c r="AA22" s="24" t="s">
        <v>398</v>
      </c>
      <c r="AB22" s="24" t="s">
        <v>399</v>
      </c>
      <c r="AC22" s="25"/>
      <c r="AD22" s="26" t="s">
        <v>401</v>
      </c>
      <c r="AE22" s="26" t="s">
        <v>402</v>
      </c>
      <c r="AF22" s="26" t="s">
        <v>403</v>
      </c>
      <c r="AG22" s="26" t="s">
        <v>404</v>
      </c>
      <c r="AH22" s="26" t="s">
        <v>371</v>
      </c>
      <c r="AI22" s="26" t="s">
        <v>372</v>
      </c>
      <c r="AJ22" s="26" t="s">
        <v>392</v>
      </c>
      <c r="AK22" s="26" t="s">
        <v>393</v>
      </c>
      <c r="AL22" s="26" t="s">
        <v>394</v>
      </c>
      <c r="AM22" s="26" t="s">
        <v>407</v>
      </c>
      <c r="AN22" s="26" t="s">
        <v>408</v>
      </c>
      <c r="AO22" s="26" t="s">
        <v>409</v>
      </c>
      <c r="AP22" s="26" t="s">
        <v>365</v>
      </c>
      <c r="AQ22" s="26" t="s">
        <v>410</v>
      </c>
      <c r="AR22" s="26" t="s">
        <v>411</v>
      </c>
      <c r="AS22" s="26" t="s">
        <v>412</v>
      </c>
      <c r="AT22" s="26" t="s">
        <v>413</v>
      </c>
      <c r="AU22" s="26" t="s">
        <v>405</v>
      </c>
      <c r="AV22" s="26" t="s">
        <v>406</v>
      </c>
      <c r="AW22" s="26" t="s">
        <v>414</v>
      </c>
      <c r="AX22" s="26" t="s">
        <v>364</v>
      </c>
      <c r="AY22" s="25"/>
    </row>
    <row r="30" spans="1:51" x14ac:dyDescent="0.2">
      <c r="B30" t="s">
        <v>340</v>
      </c>
    </row>
    <row r="31" spans="1:51" x14ac:dyDescent="0.2">
      <c r="C31" s="21" t="s">
        <v>323</v>
      </c>
      <c r="D31" s="27" t="s">
        <v>416</v>
      </c>
      <c r="E31" s="21" t="s">
        <v>417</v>
      </c>
      <c r="F31" s="21">
        <v>1</v>
      </c>
      <c r="G31" s="21">
        <v>5</v>
      </c>
    </row>
    <row r="32" spans="1:51" x14ac:dyDescent="0.2">
      <c r="C32" s="21" t="s">
        <v>329</v>
      </c>
      <c r="D32" s="27" t="s">
        <v>366</v>
      </c>
      <c r="E32" s="21" t="s">
        <v>418</v>
      </c>
      <c r="F32" s="21">
        <v>1</v>
      </c>
      <c r="G32" s="21"/>
    </row>
    <row r="33" spans="3:7" x14ac:dyDescent="0.2">
      <c r="C33" s="21"/>
      <c r="D33" s="21"/>
      <c r="E33" s="21"/>
      <c r="F33" s="21"/>
      <c r="G33" s="21"/>
    </row>
  </sheetData>
  <mergeCells count="8">
    <mergeCell ref="B20:F20"/>
    <mergeCell ref="H20:AB20"/>
    <mergeCell ref="AD20:AX20"/>
    <mergeCell ref="D12:E12"/>
    <mergeCell ref="D13:E13"/>
    <mergeCell ref="D14:E14"/>
    <mergeCell ref="D15:E15"/>
    <mergeCell ref="D16:E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A706B-9ECB-5744-BC59-C11D58CA612E}">
  <dimension ref="A1:AC141"/>
  <sheetViews>
    <sheetView topLeftCell="A73" workbookViewId="0">
      <selection activeCell="W78" sqref="W78:X79"/>
    </sheetView>
  </sheetViews>
  <sheetFormatPr baseColWidth="10" defaultRowHeight="16" x14ac:dyDescent="0.2"/>
  <cols>
    <col min="1" max="2" width="18.33203125" customWidth="1"/>
  </cols>
  <sheetData>
    <row r="1" spans="1:5" x14ac:dyDescent="0.2">
      <c r="A1" t="s">
        <v>535</v>
      </c>
      <c r="B1">
        <v>0.93951600000000002</v>
      </c>
    </row>
    <row r="2" spans="1:5" x14ac:dyDescent="0.2">
      <c r="A2" t="s">
        <v>533</v>
      </c>
    </row>
    <row r="3" spans="1:5" x14ac:dyDescent="0.2">
      <c r="A3" t="s">
        <v>534</v>
      </c>
    </row>
    <row r="4" spans="1:5" x14ac:dyDescent="0.2">
      <c r="A4" t="s">
        <v>535</v>
      </c>
      <c r="B4">
        <v>0.94032300000000002</v>
      </c>
      <c r="C4">
        <f>B1-B4</f>
        <v>-8.0700000000000216E-4</v>
      </c>
      <c r="E4">
        <v>0.93951600000000002</v>
      </c>
    </row>
    <row r="5" spans="1:5" x14ac:dyDescent="0.2">
      <c r="A5" t="s">
        <v>533</v>
      </c>
      <c r="E5">
        <v>0.94032300000000002</v>
      </c>
    </row>
    <row r="6" spans="1:5" x14ac:dyDescent="0.2">
      <c r="A6" t="s">
        <v>534</v>
      </c>
      <c r="E6">
        <v>0.94064499999999995</v>
      </c>
    </row>
    <row r="7" spans="1:5" x14ac:dyDescent="0.2">
      <c r="A7" t="s">
        <v>535</v>
      </c>
      <c r="B7">
        <v>0.94064499999999995</v>
      </c>
      <c r="C7">
        <f>B4-B7</f>
        <v>-3.2199999999993345E-4</v>
      </c>
      <c r="E7">
        <v>0.94128999999999996</v>
      </c>
    </row>
    <row r="8" spans="1:5" x14ac:dyDescent="0.2">
      <c r="A8" t="s">
        <v>533</v>
      </c>
      <c r="E8">
        <v>0.941774</v>
      </c>
    </row>
    <row r="9" spans="1:5" x14ac:dyDescent="0.2">
      <c r="A9" t="s">
        <v>534</v>
      </c>
      <c r="E9">
        <v>0.94225800000000004</v>
      </c>
    </row>
    <row r="10" spans="1:5" x14ac:dyDescent="0.2">
      <c r="A10" t="s">
        <v>535</v>
      </c>
      <c r="B10">
        <v>0.94128999999999996</v>
      </c>
      <c r="C10">
        <f>B7-B10</f>
        <v>-6.4500000000000668E-4</v>
      </c>
      <c r="E10">
        <v>0.942581</v>
      </c>
    </row>
    <row r="11" spans="1:5" x14ac:dyDescent="0.2">
      <c r="A11" t="s">
        <v>533</v>
      </c>
      <c r="E11">
        <v>0.94274199999999997</v>
      </c>
    </row>
    <row r="12" spans="1:5" x14ac:dyDescent="0.2">
      <c r="A12" t="s">
        <v>534</v>
      </c>
      <c r="E12">
        <v>0.94241900000000001</v>
      </c>
    </row>
    <row r="13" spans="1:5" x14ac:dyDescent="0.2">
      <c r="A13" t="s">
        <v>535</v>
      </c>
      <c r="B13">
        <v>0.941774</v>
      </c>
      <c r="C13">
        <f>B10-B13</f>
        <v>-4.8400000000003995E-4</v>
      </c>
      <c r="E13">
        <v>0.94161300000000003</v>
      </c>
    </row>
    <row r="14" spans="1:5" x14ac:dyDescent="0.2">
      <c r="A14" t="s">
        <v>533</v>
      </c>
      <c r="E14">
        <v>0.94080600000000003</v>
      </c>
    </row>
    <row r="15" spans="1:5" x14ac:dyDescent="0.2">
      <c r="A15" t="s">
        <v>534</v>
      </c>
      <c r="E15">
        <v>0.94064499999999995</v>
      </c>
    </row>
    <row r="16" spans="1:5" x14ac:dyDescent="0.2">
      <c r="A16" t="s">
        <v>535</v>
      </c>
      <c r="B16">
        <v>0.94225800000000004</v>
      </c>
      <c r="C16">
        <f>B13-B16</f>
        <v>-4.8400000000003995E-4</v>
      </c>
      <c r="E16">
        <v>0.94016100000000002</v>
      </c>
    </row>
    <row r="17" spans="1:5" x14ac:dyDescent="0.2">
      <c r="A17" t="s">
        <v>533</v>
      </c>
      <c r="E17">
        <v>0.93983899999999998</v>
      </c>
    </row>
    <row r="18" spans="1:5" x14ac:dyDescent="0.2">
      <c r="A18" t="s">
        <v>534</v>
      </c>
      <c r="E18">
        <v>0.94</v>
      </c>
    </row>
    <row r="19" spans="1:5" x14ac:dyDescent="0.2">
      <c r="A19" t="s">
        <v>535</v>
      </c>
      <c r="B19">
        <v>0.942581</v>
      </c>
      <c r="C19">
        <f>B16-B19</f>
        <v>-3.2299999999996221E-4</v>
      </c>
      <c r="E19">
        <v>0.94064499999999995</v>
      </c>
    </row>
    <row r="20" spans="1:5" x14ac:dyDescent="0.2">
      <c r="A20" t="s">
        <v>533</v>
      </c>
      <c r="E20">
        <v>0.94112899999999999</v>
      </c>
    </row>
    <row r="21" spans="1:5" x14ac:dyDescent="0.2">
      <c r="A21" t="s">
        <v>534</v>
      </c>
      <c r="E21">
        <v>0.94161300000000003</v>
      </c>
    </row>
    <row r="22" spans="1:5" x14ac:dyDescent="0.2">
      <c r="A22" t="s">
        <v>535</v>
      </c>
      <c r="B22">
        <v>0.94274199999999997</v>
      </c>
      <c r="C22">
        <f>B19-B22</f>
        <v>-1.6099999999996673E-4</v>
      </c>
      <c r="E22">
        <v>0.94257999999999997</v>
      </c>
    </row>
    <row r="23" spans="1:5" x14ac:dyDescent="0.2">
      <c r="A23" t="s">
        <v>533</v>
      </c>
      <c r="E23">
        <v>0.94306400000000001</v>
      </c>
    </row>
    <row r="24" spans="1:5" x14ac:dyDescent="0.2">
      <c r="A24" t="s">
        <v>534</v>
      </c>
      <c r="E24">
        <v>0.94322600000000001</v>
      </c>
    </row>
    <row r="25" spans="1:5" x14ac:dyDescent="0.2">
      <c r="A25" t="s">
        <v>535</v>
      </c>
      <c r="B25">
        <v>0.94241900000000001</v>
      </c>
      <c r="C25">
        <f>B22-B25</f>
        <v>3.2299999999996221E-4</v>
      </c>
      <c r="E25">
        <v>0.94306400000000001</v>
      </c>
    </row>
    <row r="26" spans="1:5" x14ac:dyDescent="0.2">
      <c r="A26" t="s">
        <v>533</v>
      </c>
      <c r="E26">
        <v>0.94338699999999998</v>
      </c>
    </row>
    <row r="27" spans="1:5" x14ac:dyDescent="0.2">
      <c r="A27" t="s">
        <v>534</v>
      </c>
      <c r="E27">
        <v>0.94338699999999998</v>
      </c>
    </row>
    <row r="28" spans="1:5" x14ac:dyDescent="0.2">
      <c r="A28" t="s">
        <v>535</v>
      </c>
      <c r="B28">
        <v>0.94161300000000003</v>
      </c>
      <c r="C28">
        <f>B25-B28</f>
        <v>8.059999999999734E-4</v>
      </c>
    </row>
    <row r="29" spans="1:5" x14ac:dyDescent="0.2">
      <c r="A29" t="s">
        <v>533</v>
      </c>
    </row>
    <row r="30" spans="1:5" x14ac:dyDescent="0.2">
      <c r="A30" t="s">
        <v>534</v>
      </c>
    </row>
    <row r="31" spans="1:5" x14ac:dyDescent="0.2">
      <c r="A31" t="s">
        <v>535</v>
      </c>
      <c r="B31">
        <v>0.94080600000000003</v>
      </c>
      <c r="C31">
        <f>B28-B31</f>
        <v>8.0700000000000216E-4</v>
      </c>
    </row>
    <row r="32" spans="1:5" x14ac:dyDescent="0.2">
      <c r="A32" t="s">
        <v>533</v>
      </c>
    </row>
    <row r="33" spans="1:3" x14ac:dyDescent="0.2">
      <c r="A33" t="s">
        <v>534</v>
      </c>
    </row>
    <row r="34" spans="1:3" x14ac:dyDescent="0.2">
      <c r="A34" t="s">
        <v>535</v>
      </c>
      <c r="B34">
        <v>0.94064499999999995</v>
      </c>
      <c r="C34">
        <f>B31-B34</f>
        <v>1.6100000000007775E-4</v>
      </c>
    </row>
    <row r="35" spans="1:3" x14ac:dyDescent="0.2">
      <c r="A35" t="s">
        <v>533</v>
      </c>
    </row>
    <row r="36" spans="1:3" x14ac:dyDescent="0.2">
      <c r="A36" t="s">
        <v>534</v>
      </c>
    </row>
    <row r="37" spans="1:3" x14ac:dyDescent="0.2">
      <c r="A37" t="s">
        <v>535</v>
      </c>
      <c r="B37">
        <v>0.94016100000000002</v>
      </c>
      <c r="C37">
        <f>B34-B37</f>
        <v>4.8399999999992893E-4</v>
      </c>
    </row>
    <row r="38" spans="1:3" x14ac:dyDescent="0.2">
      <c r="A38" t="s">
        <v>533</v>
      </c>
    </row>
    <row r="39" spans="1:3" x14ac:dyDescent="0.2">
      <c r="A39" t="s">
        <v>534</v>
      </c>
    </row>
    <row r="40" spans="1:3" x14ac:dyDescent="0.2">
      <c r="A40" t="s">
        <v>535</v>
      </c>
      <c r="B40">
        <v>0.93983899999999998</v>
      </c>
      <c r="C40">
        <f>B37-B40</f>
        <v>3.2200000000004447E-4</v>
      </c>
    </row>
    <row r="41" spans="1:3" x14ac:dyDescent="0.2">
      <c r="A41" t="s">
        <v>533</v>
      </c>
    </row>
    <row r="42" spans="1:3" x14ac:dyDescent="0.2">
      <c r="A42" t="s">
        <v>534</v>
      </c>
    </row>
    <row r="43" spans="1:3" x14ac:dyDescent="0.2">
      <c r="A43" t="s">
        <v>535</v>
      </c>
      <c r="B43">
        <v>0.94</v>
      </c>
      <c r="C43">
        <f>B40-B43</f>
        <v>-1.6099999999996673E-4</v>
      </c>
    </row>
    <row r="44" spans="1:3" x14ac:dyDescent="0.2">
      <c r="A44" t="s">
        <v>533</v>
      </c>
    </row>
    <row r="45" spans="1:3" x14ac:dyDescent="0.2">
      <c r="A45" t="s">
        <v>534</v>
      </c>
    </row>
    <row r="46" spans="1:3" x14ac:dyDescent="0.2">
      <c r="A46" t="s">
        <v>535</v>
      </c>
      <c r="B46">
        <v>0.94064499999999995</v>
      </c>
      <c r="C46">
        <f>B43-B46</f>
        <v>-6.4500000000000668E-4</v>
      </c>
    </row>
    <row r="47" spans="1:3" x14ac:dyDescent="0.2">
      <c r="A47" t="s">
        <v>533</v>
      </c>
    </row>
    <row r="48" spans="1:3" x14ac:dyDescent="0.2">
      <c r="A48" t="s">
        <v>534</v>
      </c>
    </row>
    <row r="49" spans="1:29" x14ac:dyDescent="0.2">
      <c r="A49" t="s">
        <v>535</v>
      </c>
      <c r="B49">
        <v>0.94112899999999999</v>
      </c>
      <c r="C49">
        <f>B46-B49</f>
        <v>-4.8400000000003995E-4</v>
      </c>
      <c r="AA49">
        <f>AB49*Z61</f>
        <v>0.98064516129032253</v>
      </c>
      <c r="AB49">
        <f>HEX2DEC(AC49)</f>
        <v>304</v>
      </c>
      <c r="AC49">
        <v>130</v>
      </c>
    </row>
    <row r="50" spans="1:29" x14ac:dyDescent="0.2">
      <c r="A50" t="s">
        <v>533</v>
      </c>
    </row>
    <row r="51" spans="1:29" x14ac:dyDescent="0.2">
      <c r="A51" t="s">
        <v>534</v>
      </c>
    </row>
    <row r="52" spans="1:29" x14ac:dyDescent="0.2">
      <c r="A52" t="s">
        <v>535</v>
      </c>
      <c r="B52">
        <v>0.94161300000000003</v>
      </c>
      <c r="C52">
        <f>B49-B52</f>
        <v>-4.8400000000003995E-4</v>
      </c>
      <c r="AA52">
        <v>0.98599999999999999</v>
      </c>
      <c r="AB52">
        <f>AA52/Z61</f>
        <v>305.65999999999997</v>
      </c>
      <c r="AC52" t="str">
        <f>DEC2HEX(AB52)</f>
        <v>131</v>
      </c>
    </row>
    <row r="53" spans="1:29" x14ac:dyDescent="0.2">
      <c r="A53" t="s">
        <v>533</v>
      </c>
    </row>
    <row r="54" spans="1:29" x14ac:dyDescent="0.2">
      <c r="A54" t="s">
        <v>534</v>
      </c>
    </row>
    <row r="55" spans="1:29" x14ac:dyDescent="0.2">
      <c r="A55" t="s">
        <v>535</v>
      </c>
      <c r="B55">
        <v>0.94257999999999997</v>
      </c>
      <c r="C55">
        <f>B52-B55</f>
        <v>-9.6699999999994013E-4</v>
      </c>
      <c r="AA55">
        <f>AB55*Z61</f>
        <v>0.98709677419354835</v>
      </c>
      <c r="AB55">
        <f>HEX2DEC(AC55)</f>
        <v>306</v>
      </c>
      <c r="AC55">
        <v>132</v>
      </c>
    </row>
    <row r="56" spans="1:29" x14ac:dyDescent="0.2">
      <c r="A56" t="s">
        <v>533</v>
      </c>
    </row>
    <row r="57" spans="1:29" x14ac:dyDescent="0.2">
      <c r="A57" t="s">
        <v>534</v>
      </c>
    </row>
    <row r="58" spans="1:29" x14ac:dyDescent="0.2">
      <c r="A58" t="s">
        <v>535</v>
      </c>
      <c r="B58">
        <v>0.94306400000000001</v>
      </c>
      <c r="C58">
        <f>B55-B58</f>
        <v>-4.8400000000003995E-4</v>
      </c>
      <c r="AA58">
        <f>AB58*Z61</f>
        <v>0.99032258064516132</v>
      </c>
      <c r="AB58">
        <f>HEX2DEC(AC58)</f>
        <v>307</v>
      </c>
      <c r="AC58">
        <v>133</v>
      </c>
    </row>
    <row r="59" spans="1:29" x14ac:dyDescent="0.2">
      <c r="A59" t="s">
        <v>533</v>
      </c>
    </row>
    <row r="60" spans="1:29" x14ac:dyDescent="0.2">
      <c r="A60" t="s">
        <v>534</v>
      </c>
    </row>
    <row r="61" spans="1:29" x14ac:dyDescent="0.2">
      <c r="A61" t="s">
        <v>535</v>
      </c>
      <c r="B61">
        <v>0.94322600000000001</v>
      </c>
      <c r="C61">
        <f>B58-B61</f>
        <v>-1.6199999999999548E-4</v>
      </c>
      <c r="X61">
        <v>3.3</v>
      </c>
      <c r="Y61">
        <v>1023</v>
      </c>
      <c r="Z61">
        <f>X61/Y61</f>
        <v>3.2258064516129032E-3</v>
      </c>
      <c r="AA61">
        <f>AB61*Z67</f>
        <v>0</v>
      </c>
      <c r="AB61">
        <f>HEX2DEC(AC61)</f>
        <v>308</v>
      </c>
      <c r="AC61">
        <v>134</v>
      </c>
    </row>
    <row r="62" spans="1:29" x14ac:dyDescent="0.2">
      <c r="A62" t="s">
        <v>533</v>
      </c>
    </row>
    <row r="63" spans="1:29" x14ac:dyDescent="0.2">
      <c r="A63" t="s">
        <v>534</v>
      </c>
    </row>
    <row r="64" spans="1:29" x14ac:dyDescent="0.2">
      <c r="A64" t="s">
        <v>535</v>
      </c>
      <c r="B64">
        <v>0.94306400000000001</v>
      </c>
      <c r="C64">
        <f>B61-B64</f>
        <v>1.6199999999999548E-4</v>
      </c>
    </row>
    <row r="65" spans="1:26" x14ac:dyDescent="0.2">
      <c r="A65" t="s">
        <v>533</v>
      </c>
    </row>
    <row r="66" spans="1:26" x14ac:dyDescent="0.2">
      <c r="A66" t="s">
        <v>534</v>
      </c>
    </row>
    <row r="67" spans="1:26" x14ac:dyDescent="0.2">
      <c r="A67" t="s">
        <v>535</v>
      </c>
      <c r="B67">
        <v>0.94338699999999998</v>
      </c>
      <c r="C67">
        <f>B64-B67</f>
        <v>-3.2299999999996221E-4</v>
      </c>
    </row>
    <row r="68" spans="1:26" x14ac:dyDescent="0.2">
      <c r="A68" t="s">
        <v>533</v>
      </c>
    </row>
    <row r="69" spans="1:26" x14ac:dyDescent="0.2">
      <c r="A69" t="s">
        <v>534</v>
      </c>
    </row>
    <row r="70" spans="1:26" x14ac:dyDescent="0.2">
      <c r="A70" t="s">
        <v>535</v>
      </c>
      <c r="B70">
        <v>0.94338699999999998</v>
      </c>
      <c r="C70">
        <f>B67-B70</f>
        <v>0</v>
      </c>
    </row>
    <row r="71" spans="1:26" x14ac:dyDescent="0.2">
      <c r="A71" t="s">
        <v>533</v>
      </c>
    </row>
    <row r="72" spans="1:26" x14ac:dyDescent="0.2">
      <c r="A72" t="s">
        <v>534</v>
      </c>
    </row>
    <row r="73" spans="1:26" x14ac:dyDescent="0.2">
      <c r="A73" t="s">
        <v>535</v>
      </c>
      <c r="B73">
        <v>0.94290300000000005</v>
      </c>
      <c r="C73">
        <f>B70-B73</f>
        <v>4.8399999999992893E-4</v>
      </c>
    </row>
    <row r="74" spans="1:26" x14ac:dyDescent="0.2">
      <c r="A74" t="s">
        <v>533</v>
      </c>
    </row>
    <row r="75" spans="1:26" x14ac:dyDescent="0.2">
      <c r="A75" t="s">
        <v>534</v>
      </c>
    </row>
    <row r="76" spans="1:26" x14ac:dyDescent="0.2">
      <c r="A76" t="s">
        <v>535</v>
      </c>
      <c r="B76">
        <v>0.94209699999999996</v>
      </c>
      <c r="C76">
        <f>B73-B76</f>
        <v>8.0600000000008443E-4</v>
      </c>
    </row>
    <row r="77" spans="1:26" x14ac:dyDescent="0.2">
      <c r="A77" t="s">
        <v>533</v>
      </c>
    </row>
    <row r="78" spans="1:26" x14ac:dyDescent="0.2">
      <c r="A78" t="s">
        <v>534</v>
      </c>
      <c r="W78">
        <v>2.0739999999999998</v>
      </c>
      <c r="X78">
        <v>1.95</v>
      </c>
    </row>
    <row r="79" spans="1:26" x14ac:dyDescent="0.2">
      <c r="A79" t="s">
        <v>535</v>
      </c>
      <c r="B79">
        <v>0.94145100000000004</v>
      </c>
      <c r="C79">
        <f>B76-B79</f>
        <v>6.4599999999992441E-4</v>
      </c>
      <c r="V79">
        <v>76.5</v>
      </c>
      <c r="W79">
        <f>V79/12</f>
        <v>6.375</v>
      </c>
      <c r="X79">
        <v>6</v>
      </c>
      <c r="Y79">
        <v>2.4</v>
      </c>
      <c r="Z79">
        <v>2258</v>
      </c>
    </row>
    <row r="80" spans="1:26" x14ac:dyDescent="0.2">
      <c r="A80" t="s">
        <v>533</v>
      </c>
    </row>
    <row r="81" spans="1:26" x14ac:dyDescent="0.2">
      <c r="A81" t="s">
        <v>534</v>
      </c>
    </row>
    <row r="82" spans="1:26" x14ac:dyDescent="0.2">
      <c r="A82" t="s">
        <v>535</v>
      </c>
      <c r="B82">
        <v>0.94096800000000003</v>
      </c>
      <c r="C82">
        <f>B79-B82</f>
        <v>4.830000000000112E-4</v>
      </c>
      <c r="Y82">
        <v>2.2000000000000002</v>
      </c>
      <c r="Z82">
        <v>2058</v>
      </c>
    </row>
    <row r="83" spans="1:26" x14ac:dyDescent="0.2">
      <c r="A83" t="s">
        <v>533</v>
      </c>
    </row>
    <row r="84" spans="1:26" x14ac:dyDescent="0.2">
      <c r="A84" t="s">
        <v>534</v>
      </c>
    </row>
    <row r="85" spans="1:26" x14ac:dyDescent="0.2">
      <c r="A85" t="s">
        <v>535</v>
      </c>
      <c r="B85">
        <v>0.94048399999999999</v>
      </c>
      <c r="C85">
        <f>B82-B85</f>
        <v>4.8400000000003995E-4</v>
      </c>
      <c r="Y85">
        <v>2</v>
      </c>
      <c r="Z85">
        <v>1800</v>
      </c>
    </row>
    <row r="86" spans="1:26" x14ac:dyDescent="0.2">
      <c r="A86" t="s">
        <v>533</v>
      </c>
    </row>
    <row r="87" spans="1:26" x14ac:dyDescent="0.2">
      <c r="A87" t="s">
        <v>534</v>
      </c>
    </row>
    <row r="88" spans="1:26" x14ac:dyDescent="0.2">
      <c r="A88" t="s">
        <v>535</v>
      </c>
      <c r="B88">
        <v>0.94048399999999999</v>
      </c>
      <c r="C88">
        <f>B85-B88</f>
        <v>0</v>
      </c>
      <c r="Y88">
        <v>1.8</v>
      </c>
      <c r="Z88">
        <v>1650</v>
      </c>
    </row>
    <row r="89" spans="1:26" x14ac:dyDescent="0.2">
      <c r="A89" t="s">
        <v>533</v>
      </c>
    </row>
    <row r="90" spans="1:26" x14ac:dyDescent="0.2">
      <c r="A90" t="s">
        <v>534</v>
      </c>
    </row>
    <row r="91" spans="1:26" x14ac:dyDescent="0.2">
      <c r="A91" t="s">
        <v>535</v>
      </c>
      <c r="B91">
        <v>0.94016100000000002</v>
      </c>
      <c r="C91">
        <f>B88-B91</f>
        <v>3.2299999999996221E-4</v>
      </c>
      <c r="Y91">
        <v>1.6</v>
      </c>
      <c r="Z91">
        <v>1400</v>
      </c>
    </row>
    <row r="92" spans="1:26" x14ac:dyDescent="0.2">
      <c r="A92" t="s">
        <v>533</v>
      </c>
    </row>
    <row r="93" spans="1:26" x14ac:dyDescent="0.2">
      <c r="A93" t="s">
        <v>535</v>
      </c>
      <c r="B93">
        <v>0.93983899999999998</v>
      </c>
      <c r="C93">
        <f>B90-B93</f>
        <v>-0.93983899999999998</v>
      </c>
      <c r="Y93">
        <v>1.4</v>
      </c>
      <c r="Z93">
        <v>1200</v>
      </c>
    </row>
    <row r="94" spans="1:26" x14ac:dyDescent="0.2">
      <c r="A94" t="s">
        <v>534</v>
      </c>
    </row>
    <row r="95" spans="1:26" x14ac:dyDescent="0.2">
      <c r="A95" t="s">
        <v>533</v>
      </c>
    </row>
    <row r="96" spans="1:26" x14ac:dyDescent="0.2">
      <c r="A96" t="s">
        <v>535</v>
      </c>
      <c r="B96">
        <v>0.93983899999999998</v>
      </c>
      <c r="C96">
        <f>B93-B96</f>
        <v>0</v>
      </c>
    </row>
    <row r="97" spans="1:23" x14ac:dyDescent="0.2">
      <c r="A97" t="s">
        <v>534</v>
      </c>
    </row>
    <row r="98" spans="1:23" x14ac:dyDescent="0.2">
      <c r="A98" t="s">
        <v>533</v>
      </c>
    </row>
    <row r="99" spans="1:23" x14ac:dyDescent="0.2">
      <c r="A99" t="s">
        <v>535</v>
      </c>
      <c r="B99">
        <v>0.94</v>
      </c>
    </row>
    <row r="100" spans="1:23" x14ac:dyDescent="0.2">
      <c r="A100" t="s">
        <v>534</v>
      </c>
    </row>
    <row r="101" spans="1:23" x14ac:dyDescent="0.2">
      <c r="A101" t="s">
        <v>533</v>
      </c>
    </row>
    <row r="102" spans="1:23" x14ac:dyDescent="0.2">
      <c r="A102" t="s">
        <v>535</v>
      </c>
      <c r="B102">
        <v>0.94032199999999999</v>
      </c>
      <c r="V102" t="s">
        <v>537</v>
      </c>
      <c r="W102">
        <v>0.34</v>
      </c>
    </row>
    <row r="103" spans="1:23" x14ac:dyDescent="0.2">
      <c r="A103" t="s">
        <v>534</v>
      </c>
    </row>
    <row r="104" spans="1:23" x14ac:dyDescent="0.2">
      <c r="A104" t="s">
        <v>533</v>
      </c>
    </row>
    <row r="105" spans="1:23" x14ac:dyDescent="0.2">
      <c r="A105" t="s">
        <v>535</v>
      </c>
      <c r="B105">
        <v>0.94048399999999999</v>
      </c>
      <c r="V105" t="s">
        <v>538</v>
      </c>
      <c r="W105">
        <v>9.6199999999999994E-2</v>
      </c>
    </row>
    <row r="106" spans="1:23" x14ac:dyDescent="0.2">
      <c r="A106" t="s">
        <v>534</v>
      </c>
    </row>
    <row r="107" spans="1:23" x14ac:dyDescent="0.2">
      <c r="A107" t="s">
        <v>533</v>
      </c>
    </row>
    <row r="108" spans="1:23" x14ac:dyDescent="0.2">
      <c r="A108" t="s">
        <v>535</v>
      </c>
      <c r="B108">
        <v>0.94064499999999995</v>
      </c>
    </row>
    <row r="109" spans="1:23" x14ac:dyDescent="0.2">
      <c r="A109" t="s">
        <v>534</v>
      </c>
    </row>
    <row r="110" spans="1:23" x14ac:dyDescent="0.2">
      <c r="A110" t="s">
        <v>533</v>
      </c>
    </row>
    <row r="111" spans="1:23" x14ac:dyDescent="0.2">
      <c r="A111" t="s">
        <v>535</v>
      </c>
      <c r="B111">
        <v>0.94064499999999995</v>
      </c>
      <c r="V111" s="32" t="s">
        <v>536</v>
      </c>
    </row>
    <row r="112" spans="1:23" x14ac:dyDescent="0.2">
      <c r="A112" t="s">
        <v>533</v>
      </c>
    </row>
    <row r="113" spans="1:22" x14ac:dyDescent="0.2">
      <c r="A113" t="s">
        <v>535</v>
      </c>
      <c r="B113">
        <v>0.94016100000000002</v>
      </c>
      <c r="V113">
        <f>((E4-$W$102)/$W$105)+0.1</f>
        <v>6.3319750519750517</v>
      </c>
    </row>
    <row r="114" spans="1:22" x14ac:dyDescent="0.2">
      <c r="A114" t="s">
        <v>533</v>
      </c>
      <c r="V114">
        <f t="shared" ref="V114:V121" si="0">((E5-$W$102)/$W$105)+0.1</f>
        <v>6.3403638253638244</v>
      </c>
    </row>
    <row r="115" spans="1:22" x14ac:dyDescent="0.2">
      <c r="A115" t="s">
        <v>534</v>
      </c>
      <c r="V115">
        <f t="shared" si="0"/>
        <v>6.3437110187110175</v>
      </c>
    </row>
    <row r="116" spans="1:22" x14ac:dyDescent="0.2">
      <c r="A116" t="s">
        <v>534</v>
      </c>
      <c r="V116">
        <f t="shared" si="0"/>
        <v>6.3504158004157993</v>
      </c>
    </row>
    <row r="117" spans="1:22" x14ac:dyDescent="0.2">
      <c r="A117" t="s">
        <v>535</v>
      </c>
      <c r="B117">
        <v>0.93967699999999998</v>
      </c>
      <c r="V117">
        <f t="shared" si="0"/>
        <v>6.3554469854469859</v>
      </c>
    </row>
    <row r="118" spans="1:22" x14ac:dyDescent="0.2">
      <c r="A118" t="s">
        <v>534</v>
      </c>
      <c r="V118">
        <f t="shared" si="0"/>
        <v>6.3604781704781699</v>
      </c>
    </row>
    <row r="119" spans="1:22" x14ac:dyDescent="0.2">
      <c r="A119" t="s">
        <v>533</v>
      </c>
      <c r="V119">
        <f t="shared" si="0"/>
        <v>6.3638357588357595</v>
      </c>
    </row>
    <row r="120" spans="1:22" x14ac:dyDescent="0.2">
      <c r="A120" t="s">
        <v>535</v>
      </c>
      <c r="B120">
        <v>0.93935500000000005</v>
      </c>
      <c r="V120">
        <f t="shared" si="0"/>
        <v>6.3655093555093547</v>
      </c>
    </row>
    <row r="121" spans="1:22" x14ac:dyDescent="0.2">
      <c r="A121" t="s">
        <v>534</v>
      </c>
      <c r="V121">
        <f t="shared" si="0"/>
        <v>6.3621517671517678</v>
      </c>
    </row>
    <row r="122" spans="1:22" x14ac:dyDescent="0.2">
      <c r="A122" t="s">
        <v>533</v>
      </c>
    </row>
    <row r="123" spans="1:22" x14ac:dyDescent="0.2">
      <c r="A123" t="s">
        <v>535</v>
      </c>
      <c r="B123">
        <v>0.93903199999999998</v>
      </c>
    </row>
    <row r="124" spans="1:22" x14ac:dyDescent="0.2">
      <c r="A124" t="s">
        <v>534</v>
      </c>
    </row>
    <row r="125" spans="1:22" x14ac:dyDescent="0.2">
      <c r="A125" t="s">
        <v>533</v>
      </c>
    </row>
    <row r="126" spans="1:22" x14ac:dyDescent="0.2">
      <c r="A126" t="s">
        <v>535</v>
      </c>
      <c r="B126">
        <v>0.93838699999999997</v>
      </c>
    </row>
    <row r="127" spans="1:22" x14ac:dyDescent="0.2">
      <c r="A127" t="s">
        <v>534</v>
      </c>
    </row>
    <row r="128" spans="1:22" x14ac:dyDescent="0.2">
      <c r="A128" t="s">
        <v>533</v>
      </c>
    </row>
    <row r="129" spans="1:2" x14ac:dyDescent="0.2">
      <c r="A129" t="s">
        <v>535</v>
      </c>
      <c r="B129">
        <v>0.93774199999999996</v>
      </c>
    </row>
    <row r="130" spans="1:2" x14ac:dyDescent="0.2">
      <c r="A130" t="s">
        <v>534</v>
      </c>
    </row>
    <row r="131" spans="1:2" x14ac:dyDescent="0.2">
      <c r="A131" t="s">
        <v>533</v>
      </c>
    </row>
    <row r="132" spans="1:2" x14ac:dyDescent="0.2">
      <c r="A132" t="s">
        <v>535</v>
      </c>
      <c r="B132">
        <v>0.937581</v>
      </c>
    </row>
    <row r="133" spans="1:2" x14ac:dyDescent="0.2">
      <c r="A133" t="s">
        <v>533</v>
      </c>
    </row>
    <row r="134" spans="1:2" x14ac:dyDescent="0.2">
      <c r="A134" t="s">
        <v>534</v>
      </c>
    </row>
    <row r="135" spans="1:2" x14ac:dyDescent="0.2">
      <c r="A135" t="s">
        <v>535</v>
      </c>
      <c r="B135">
        <v>0.937581</v>
      </c>
    </row>
    <row r="136" spans="1:2" x14ac:dyDescent="0.2">
      <c r="A136" t="s">
        <v>533</v>
      </c>
    </row>
    <row r="137" spans="1:2" x14ac:dyDescent="0.2">
      <c r="A137" t="s">
        <v>534</v>
      </c>
    </row>
    <row r="138" spans="1:2" x14ac:dyDescent="0.2">
      <c r="A138" t="s">
        <v>535</v>
      </c>
      <c r="B138">
        <v>0.937419</v>
      </c>
    </row>
    <row r="139" spans="1:2" x14ac:dyDescent="0.2">
      <c r="A139" t="s">
        <v>533</v>
      </c>
    </row>
    <row r="140" spans="1:2" x14ac:dyDescent="0.2">
      <c r="A140" t="s">
        <v>534</v>
      </c>
    </row>
    <row r="141" spans="1:2" x14ac:dyDescent="0.2">
      <c r="A141" t="s">
        <v>535</v>
      </c>
      <c r="B141">
        <v>0.93725800000000004</v>
      </c>
    </row>
  </sheetData>
  <autoFilter ref="A1:B142" xr:uid="{227A706B-9ECB-5744-BC59-C11D58CA612E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1E9D-B2A5-9B45-9750-8B639A717A36}">
  <sheetPr filterMode="1"/>
  <dimension ref="A1:AF567"/>
  <sheetViews>
    <sheetView tabSelected="1" workbookViewId="0">
      <selection activeCell="V26" sqref="V26"/>
    </sheetView>
  </sheetViews>
  <sheetFormatPr baseColWidth="10" defaultRowHeight="16" x14ac:dyDescent="0.2"/>
  <cols>
    <col min="1" max="1" width="32.1640625" customWidth="1"/>
  </cols>
  <sheetData>
    <row r="1" spans="1:23" x14ac:dyDescent="0.2">
      <c r="K1" t="s">
        <v>640</v>
      </c>
      <c r="L1" s="38" t="s">
        <v>640</v>
      </c>
      <c r="N1" s="38" t="s">
        <v>641</v>
      </c>
    </row>
    <row r="2" spans="1:23" x14ac:dyDescent="0.2">
      <c r="A2" s="35" t="s">
        <v>547</v>
      </c>
      <c r="K2">
        <v>13</v>
      </c>
      <c r="L2" s="38">
        <f>HEX2DEC(K2)</f>
        <v>19</v>
      </c>
      <c r="M2" t="s">
        <v>563</v>
      </c>
      <c r="N2" s="38">
        <f>HEX2DEC(M2)</f>
        <v>3017</v>
      </c>
      <c r="O2" t="s">
        <v>564</v>
      </c>
      <c r="Q2">
        <f>((L2/(N2/1000))/0.5)/0.5</f>
        <v>25.190586675505468</v>
      </c>
      <c r="R2">
        <f>((Q2*0.00026417)/(N2/1000))</f>
        <v>2.205700126638475E-3</v>
      </c>
      <c r="S2">
        <f>R2*60</f>
        <v>0.1323420075983085</v>
      </c>
      <c r="T2">
        <f>S2*30</f>
        <v>3.9702602279492547</v>
      </c>
      <c r="U2">
        <f>S2</f>
        <v>0.1323420075983085</v>
      </c>
      <c r="V2">
        <f>R2*W2</f>
        <v>4.3865431752836762E-2</v>
      </c>
      <c r="W2">
        <f>60/(N2/1000)</f>
        <v>19.887305270135897</v>
      </c>
    </row>
    <row r="3" spans="1:23" x14ac:dyDescent="0.2">
      <c r="A3" s="35" t="s">
        <v>548</v>
      </c>
      <c r="K3" t="s">
        <v>572</v>
      </c>
      <c r="L3" s="38">
        <f t="shared" ref="L3:L62" si="0">HEX2DEC(K3)</f>
        <v>28</v>
      </c>
      <c r="M3" t="s">
        <v>573</v>
      </c>
      <c r="N3" s="38">
        <f t="shared" ref="N3:N62" si="1">HEX2DEC(M3)</f>
        <v>3015</v>
      </c>
      <c r="O3" t="s">
        <v>574</v>
      </c>
      <c r="Q3">
        <f>((L3/(N3/1000))/0.5)/0.5</f>
        <v>37.147595356550582</v>
      </c>
      <c r="R3">
        <f t="shared" ref="R3:R25" si="2">((Q3*0.00026417)/(N3/1000))</f>
        <v>3.2548193251542173E-3</v>
      </c>
      <c r="S3">
        <f t="shared" ref="S3:S62" si="3">R3*60</f>
        <v>0.19528915950925305</v>
      </c>
      <c r="T3">
        <f t="shared" ref="T3:T62" si="4">S3*30</f>
        <v>5.8586747852775911</v>
      </c>
      <c r="U3">
        <f>U2+S3</f>
        <v>0.32763116710756157</v>
      </c>
      <c r="V3">
        <f t="shared" ref="V3:V25" si="5">R3*W3</f>
        <v>6.4772523883666014E-2</v>
      </c>
      <c r="W3">
        <f t="shared" ref="W3:W25" si="6">60/(N3/1000)</f>
        <v>19.900497512437809</v>
      </c>
    </row>
    <row r="4" spans="1:23" x14ac:dyDescent="0.2">
      <c r="A4" s="35" t="s">
        <v>549</v>
      </c>
      <c r="K4" t="s">
        <v>577</v>
      </c>
      <c r="L4" s="38">
        <f t="shared" si="0"/>
        <v>122</v>
      </c>
      <c r="M4" t="s">
        <v>573</v>
      </c>
      <c r="N4" s="38">
        <f t="shared" si="1"/>
        <v>3015</v>
      </c>
      <c r="O4" t="s">
        <v>578</v>
      </c>
      <c r="Q4">
        <f t="shared" ref="Q4:Q25" si="7">((L4/(N4/1000))/0.5)/0.5</f>
        <v>161.85737976782752</v>
      </c>
      <c r="R4">
        <f t="shared" si="2"/>
        <v>1.4181712773886234E-2</v>
      </c>
      <c r="S4">
        <f t="shared" si="3"/>
        <v>0.85090276643317397</v>
      </c>
      <c r="T4">
        <f t="shared" si="4"/>
        <v>25.527082992995219</v>
      </c>
      <c r="U4">
        <f t="shared" ref="U4:U25" si="8">U3+S4</f>
        <v>1.1785339335407357</v>
      </c>
      <c r="V4">
        <f t="shared" si="5"/>
        <v>0.28222313977883051</v>
      </c>
      <c r="W4">
        <f t="shared" si="6"/>
        <v>19.900497512437809</v>
      </c>
    </row>
    <row r="5" spans="1:23" x14ac:dyDescent="0.2">
      <c r="A5" s="35" t="s">
        <v>550</v>
      </c>
      <c r="K5">
        <v>77</v>
      </c>
      <c r="L5" s="38">
        <f t="shared" si="0"/>
        <v>119</v>
      </c>
      <c r="M5" t="s">
        <v>563</v>
      </c>
      <c r="N5" s="38">
        <f t="shared" si="1"/>
        <v>3017</v>
      </c>
      <c r="O5" t="s">
        <v>578</v>
      </c>
      <c r="Q5">
        <f t="shared" si="7"/>
        <v>157.77262180974478</v>
      </c>
      <c r="R5">
        <f t="shared" si="2"/>
        <v>1.3814648161577818E-2</v>
      </c>
      <c r="S5">
        <f t="shared" si="3"/>
        <v>0.82887888969466905</v>
      </c>
      <c r="T5">
        <f t="shared" si="4"/>
        <v>24.866366690840071</v>
      </c>
      <c r="U5">
        <f t="shared" si="8"/>
        <v>2.0074128232354047</v>
      </c>
      <c r="V5">
        <f t="shared" si="5"/>
        <v>0.27473612518881974</v>
      </c>
      <c r="W5">
        <f t="shared" si="6"/>
        <v>19.887305270135897</v>
      </c>
    </row>
    <row r="6" spans="1:23" x14ac:dyDescent="0.2">
      <c r="A6" s="35" t="s">
        <v>551</v>
      </c>
      <c r="K6">
        <v>77</v>
      </c>
      <c r="L6" s="38">
        <f t="shared" si="0"/>
        <v>119</v>
      </c>
      <c r="M6" t="s">
        <v>581</v>
      </c>
      <c r="N6" s="38">
        <f t="shared" si="1"/>
        <v>3016</v>
      </c>
      <c r="O6" t="s">
        <v>582</v>
      </c>
      <c r="Q6">
        <f t="shared" si="7"/>
        <v>157.82493368700264</v>
      </c>
      <c r="R6">
        <f t="shared" si="2"/>
        <v>1.3823810587564817E-2</v>
      </c>
      <c r="S6">
        <f t="shared" si="3"/>
        <v>0.82942863525388899</v>
      </c>
      <c r="T6">
        <f t="shared" si="4"/>
        <v>24.88285905761667</v>
      </c>
      <c r="U6">
        <f t="shared" si="8"/>
        <v>2.8368414584892938</v>
      </c>
      <c r="V6">
        <f t="shared" si="5"/>
        <v>0.27500949444757594</v>
      </c>
      <c r="W6">
        <f t="shared" si="6"/>
        <v>19.893899204244033</v>
      </c>
    </row>
    <row r="7" spans="1:23" x14ac:dyDescent="0.2">
      <c r="A7" s="35" t="s">
        <v>539</v>
      </c>
      <c r="K7">
        <v>77</v>
      </c>
      <c r="L7" s="38">
        <f t="shared" si="0"/>
        <v>119</v>
      </c>
      <c r="M7" t="s">
        <v>581</v>
      </c>
      <c r="N7" s="38">
        <f t="shared" si="1"/>
        <v>3016</v>
      </c>
      <c r="O7" t="s">
        <v>579</v>
      </c>
      <c r="Q7">
        <f t="shared" si="7"/>
        <v>157.82493368700264</v>
      </c>
      <c r="R7">
        <f t="shared" si="2"/>
        <v>1.3823810587564817E-2</v>
      </c>
      <c r="S7">
        <f t="shared" si="3"/>
        <v>0.82942863525388899</v>
      </c>
      <c r="T7">
        <f t="shared" si="4"/>
        <v>24.88285905761667</v>
      </c>
      <c r="U7">
        <f t="shared" si="8"/>
        <v>3.6662700937431829</v>
      </c>
      <c r="V7">
        <f t="shared" si="5"/>
        <v>0.27500949444757594</v>
      </c>
      <c r="W7">
        <f t="shared" si="6"/>
        <v>19.893899204244033</v>
      </c>
    </row>
    <row r="8" spans="1:23" x14ac:dyDescent="0.2">
      <c r="A8" s="35" t="s">
        <v>549</v>
      </c>
      <c r="K8">
        <v>76</v>
      </c>
      <c r="L8" s="38">
        <f t="shared" si="0"/>
        <v>118</v>
      </c>
      <c r="M8" t="s">
        <v>581</v>
      </c>
      <c r="N8" s="38">
        <f t="shared" si="1"/>
        <v>3016</v>
      </c>
      <c r="O8" t="s">
        <v>585</v>
      </c>
      <c r="Q8">
        <f t="shared" si="7"/>
        <v>156.49867374005305</v>
      </c>
      <c r="R8">
        <f t="shared" si="2"/>
        <v>1.3707644112039062E-2</v>
      </c>
      <c r="S8">
        <f t="shared" si="3"/>
        <v>0.8224586467223437</v>
      </c>
      <c r="T8">
        <f t="shared" si="4"/>
        <v>24.67375940167031</v>
      </c>
      <c r="U8">
        <f t="shared" si="8"/>
        <v>4.4887287404655263</v>
      </c>
      <c r="V8">
        <f t="shared" si="5"/>
        <v>0.27269849029255427</v>
      </c>
      <c r="W8">
        <f t="shared" si="6"/>
        <v>19.893899204244033</v>
      </c>
    </row>
    <row r="9" spans="1:23" x14ac:dyDescent="0.2">
      <c r="A9" s="35" t="s">
        <v>540</v>
      </c>
      <c r="K9">
        <v>75</v>
      </c>
      <c r="L9" s="38">
        <f t="shared" si="0"/>
        <v>117</v>
      </c>
      <c r="M9" t="s">
        <v>581</v>
      </c>
      <c r="N9" s="38">
        <f t="shared" si="1"/>
        <v>3016</v>
      </c>
      <c r="O9" t="s">
        <v>589</v>
      </c>
      <c r="Q9">
        <f t="shared" si="7"/>
        <v>155.17241379310346</v>
      </c>
      <c r="R9">
        <f t="shared" si="2"/>
        <v>1.3591477636513308E-2</v>
      </c>
      <c r="S9">
        <f t="shared" si="3"/>
        <v>0.81548865819079852</v>
      </c>
      <c r="T9">
        <f t="shared" si="4"/>
        <v>24.464659745723957</v>
      </c>
      <c r="U9">
        <f t="shared" si="8"/>
        <v>5.3042173986563252</v>
      </c>
      <c r="V9">
        <f t="shared" si="5"/>
        <v>0.27038748613753266</v>
      </c>
      <c r="W9">
        <f t="shared" si="6"/>
        <v>19.893899204244033</v>
      </c>
    </row>
    <row r="10" spans="1:23" x14ac:dyDescent="0.2">
      <c r="A10" s="35" t="s">
        <v>552</v>
      </c>
      <c r="D10" s="38"/>
      <c r="E10" s="38"/>
      <c r="G10" s="38" t="s">
        <v>642</v>
      </c>
      <c r="K10">
        <v>74</v>
      </c>
      <c r="L10" s="38">
        <f t="shared" si="0"/>
        <v>116</v>
      </c>
      <c r="M10" t="s">
        <v>581</v>
      </c>
      <c r="N10" s="38">
        <f t="shared" si="1"/>
        <v>3016</v>
      </c>
      <c r="O10" t="s">
        <v>593</v>
      </c>
      <c r="Q10">
        <f t="shared" si="7"/>
        <v>153.84615384615384</v>
      </c>
      <c r="R10">
        <f t="shared" si="2"/>
        <v>1.3475311160987552E-2</v>
      </c>
      <c r="S10">
        <f t="shared" si="3"/>
        <v>0.80851866965925312</v>
      </c>
      <c r="T10">
        <f t="shared" si="4"/>
        <v>24.255560089777592</v>
      </c>
      <c r="U10">
        <f t="shared" si="8"/>
        <v>6.112736068315578</v>
      </c>
      <c r="V10">
        <f t="shared" si="5"/>
        <v>0.26807648198251099</v>
      </c>
      <c r="W10">
        <f t="shared" si="6"/>
        <v>19.893899204244033</v>
      </c>
    </row>
    <row r="11" spans="1:23" x14ac:dyDescent="0.2">
      <c r="A11" s="35" t="s">
        <v>553</v>
      </c>
      <c r="E11" s="38"/>
      <c r="K11">
        <v>71</v>
      </c>
      <c r="L11" s="38">
        <f t="shared" si="0"/>
        <v>113</v>
      </c>
      <c r="M11" t="s">
        <v>581</v>
      </c>
      <c r="N11" s="38">
        <f t="shared" si="1"/>
        <v>3016</v>
      </c>
      <c r="O11" t="s">
        <v>597</v>
      </c>
      <c r="Q11">
        <f t="shared" si="7"/>
        <v>149.86737400530504</v>
      </c>
      <c r="R11">
        <f t="shared" si="2"/>
        <v>1.3126811734410288E-2</v>
      </c>
      <c r="S11">
        <f t="shared" si="3"/>
        <v>0.78760870406461725</v>
      </c>
      <c r="T11">
        <f t="shared" si="4"/>
        <v>23.628261121938518</v>
      </c>
      <c r="U11">
        <f t="shared" si="8"/>
        <v>6.9003447723801949</v>
      </c>
      <c r="V11">
        <f t="shared" si="5"/>
        <v>0.26114346951744605</v>
      </c>
      <c r="W11">
        <f t="shared" si="6"/>
        <v>19.893899204244033</v>
      </c>
    </row>
    <row r="12" spans="1:23" x14ac:dyDescent="0.2">
      <c r="A12" s="40" t="s">
        <v>554</v>
      </c>
      <c r="B12" t="s">
        <v>643</v>
      </c>
      <c r="K12">
        <v>69</v>
      </c>
      <c r="L12" s="38">
        <f t="shared" si="0"/>
        <v>105</v>
      </c>
      <c r="M12" t="s">
        <v>581</v>
      </c>
      <c r="N12" s="38">
        <f t="shared" si="1"/>
        <v>3016</v>
      </c>
      <c r="O12">
        <v>118</v>
      </c>
      <c r="Q12">
        <f t="shared" si="7"/>
        <v>139.25729442970822</v>
      </c>
      <c r="R12">
        <f t="shared" si="2"/>
        <v>1.2197479930204251E-2</v>
      </c>
      <c r="S12">
        <f t="shared" si="3"/>
        <v>0.73184879581225504</v>
      </c>
      <c r="T12">
        <f t="shared" si="4"/>
        <v>21.955463874367652</v>
      </c>
      <c r="U12">
        <f t="shared" si="8"/>
        <v>7.6321935681924504</v>
      </c>
      <c r="V12">
        <f t="shared" si="5"/>
        <v>0.2426554362772729</v>
      </c>
      <c r="W12">
        <f t="shared" si="6"/>
        <v>19.893899204244033</v>
      </c>
    </row>
    <row r="13" spans="1:23" x14ac:dyDescent="0.2">
      <c r="A13" s="35" t="s">
        <v>555</v>
      </c>
      <c r="K13" t="s">
        <v>603</v>
      </c>
      <c r="L13" s="38">
        <f t="shared" si="0"/>
        <v>95</v>
      </c>
      <c r="M13" t="s">
        <v>581</v>
      </c>
      <c r="N13" s="38">
        <f t="shared" si="1"/>
        <v>3016</v>
      </c>
      <c r="O13">
        <v>126</v>
      </c>
      <c r="Q13">
        <f t="shared" si="7"/>
        <v>125.9946949602122</v>
      </c>
      <c r="R13">
        <f t="shared" si="2"/>
        <v>1.1035815174946702E-2</v>
      </c>
      <c r="S13">
        <f t="shared" si="3"/>
        <v>0.66214891049680213</v>
      </c>
      <c r="T13">
        <f t="shared" si="4"/>
        <v>19.864467314904065</v>
      </c>
      <c r="U13">
        <f t="shared" si="8"/>
        <v>8.2943424786892521</v>
      </c>
      <c r="V13">
        <f t="shared" si="5"/>
        <v>0.21954539472705642</v>
      </c>
      <c r="W13">
        <f t="shared" si="6"/>
        <v>19.893899204244033</v>
      </c>
    </row>
    <row r="14" spans="1:23" x14ac:dyDescent="0.2">
      <c r="A14" s="35" t="s">
        <v>556</v>
      </c>
      <c r="K14">
        <v>54</v>
      </c>
      <c r="L14" s="38">
        <f t="shared" si="0"/>
        <v>84</v>
      </c>
      <c r="M14" t="s">
        <v>573</v>
      </c>
      <c r="N14" s="38">
        <f t="shared" si="1"/>
        <v>3015</v>
      </c>
      <c r="O14">
        <v>134</v>
      </c>
      <c r="Q14">
        <f t="shared" si="7"/>
        <v>111.44278606965173</v>
      </c>
      <c r="R14">
        <f t="shared" si="2"/>
        <v>9.7644579754626523E-3</v>
      </c>
      <c r="S14">
        <f t="shared" si="3"/>
        <v>0.58586747852775911</v>
      </c>
      <c r="T14">
        <f t="shared" si="4"/>
        <v>17.576024355832772</v>
      </c>
      <c r="U14">
        <f t="shared" si="8"/>
        <v>8.8802099572170121</v>
      </c>
      <c r="V14">
        <f t="shared" si="5"/>
        <v>0.19431757165099803</v>
      </c>
      <c r="W14">
        <f t="shared" si="6"/>
        <v>19.900497512437809</v>
      </c>
    </row>
    <row r="15" spans="1:23" x14ac:dyDescent="0.2">
      <c r="A15" s="35" t="s">
        <v>557</v>
      </c>
      <c r="K15">
        <v>49</v>
      </c>
      <c r="L15" s="38">
        <f t="shared" si="0"/>
        <v>73</v>
      </c>
      <c r="M15" t="s">
        <v>573</v>
      </c>
      <c r="N15" s="38">
        <f t="shared" si="1"/>
        <v>3015</v>
      </c>
      <c r="O15" t="s">
        <v>609</v>
      </c>
      <c r="Q15">
        <f t="shared" si="7"/>
        <v>96.849087893864009</v>
      </c>
      <c r="R15">
        <f t="shared" si="2"/>
        <v>8.485778954866352E-3</v>
      </c>
      <c r="S15">
        <f t="shared" si="3"/>
        <v>0.50914673729198112</v>
      </c>
      <c r="T15">
        <f t="shared" si="4"/>
        <v>15.274402118759433</v>
      </c>
      <c r="U15">
        <f t="shared" si="8"/>
        <v>9.3893566945089937</v>
      </c>
      <c r="V15">
        <f t="shared" si="5"/>
        <v>0.16887122298241494</v>
      </c>
      <c r="W15">
        <f t="shared" si="6"/>
        <v>19.900497512437809</v>
      </c>
    </row>
    <row r="16" spans="1:23" x14ac:dyDescent="0.2">
      <c r="A16" s="35" t="s">
        <v>558</v>
      </c>
      <c r="K16">
        <v>44</v>
      </c>
      <c r="L16" s="38">
        <f t="shared" si="0"/>
        <v>68</v>
      </c>
      <c r="M16" t="s">
        <v>581</v>
      </c>
      <c r="N16" s="38">
        <f t="shared" si="1"/>
        <v>3016</v>
      </c>
      <c r="O16" t="s">
        <v>613</v>
      </c>
      <c r="Q16">
        <f t="shared" si="7"/>
        <v>90.185676392572944</v>
      </c>
      <c r="R16">
        <f t="shared" si="2"/>
        <v>7.8993203357513239E-3</v>
      </c>
      <c r="S16">
        <f t="shared" si="3"/>
        <v>0.47395922014507941</v>
      </c>
      <c r="T16">
        <f t="shared" si="4"/>
        <v>14.218776604352382</v>
      </c>
      <c r="U16">
        <f t="shared" si="8"/>
        <v>9.8633159146540734</v>
      </c>
      <c r="V16">
        <f t="shared" si="5"/>
        <v>0.15714828254147198</v>
      </c>
      <c r="W16">
        <f t="shared" si="6"/>
        <v>19.893899204244033</v>
      </c>
    </row>
    <row r="17" spans="1:23" x14ac:dyDescent="0.2">
      <c r="A17" s="35" t="s">
        <v>400</v>
      </c>
      <c r="K17">
        <v>43</v>
      </c>
      <c r="L17" s="38">
        <f t="shared" si="0"/>
        <v>67</v>
      </c>
      <c r="M17" t="s">
        <v>581</v>
      </c>
      <c r="N17" s="38">
        <f t="shared" si="1"/>
        <v>3016</v>
      </c>
      <c r="O17" t="s">
        <v>611</v>
      </c>
      <c r="Q17">
        <f t="shared" si="7"/>
        <v>88.859416445623339</v>
      </c>
      <c r="R17">
        <f t="shared" si="2"/>
        <v>7.7831538602255697E-3</v>
      </c>
      <c r="S17">
        <f t="shared" si="3"/>
        <v>0.46698923161353417</v>
      </c>
      <c r="T17">
        <f t="shared" si="4"/>
        <v>14.009676948406025</v>
      </c>
      <c r="U17">
        <f t="shared" si="8"/>
        <v>10.330305146267607</v>
      </c>
      <c r="V17">
        <f t="shared" si="5"/>
        <v>0.15483727838645034</v>
      </c>
      <c r="W17">
        <f t="shared" si="6"/>
        <v>19.893899204244033</v>
      </c>
    </row>
    <row r="18" spans="1:23" x14ac:dyDescent="0.2">
      <c r="A18" s="35" t="s">
        <v>559</v>
      </c>
      <c r="K18">
        <v>43</v>
      </c>
      <c r="L18" s="38">
        <f t="shared" si="0"/>
        <v>67</v>
      </c>
      <c r="M18" t="s">
        <v>573</v>
      </c>
      <c r="N18" s="38">
        <f t="shared" si="1"/>
        <v>3015</v>
      </c>
      <c r="O18" t="s">
        <v>619</v>
      </c>
      <c r="Q18">
        <f t="shared" si="7"/>
        <v>88.888888888888886</v>
      </c>
      <c r="R18">
        <f t="shared" si="2"/>
        <v>7.788317670904734E-3</v>
      </c>
      <c r="S18">
        <f t="shared" si="3"/>
        <v>0.46729906025428403</v>
      </c>
      <c r="T18">
        <f t="shared" si="4"/>
        <v>14.018971807628521</v>
      </c>
      <c r="U18">
        <f t="shared" si="8"/>
        <v>10.797604206521891</v>
      </c>
      <c r="V18">
        <f t="shared" si="5"/>
        <v>0.15499139643591509</v>
      </c>
      <c r="W18">
        <f t="shared" si="6"/>
        <v>19.900497512437809</v>
      </c>
    </row>
    <row r="19" spans="1:23" x14ac:dyDescent="0.2">
      <c r="A19" s="35" t="s">
        <v>560</v>
      </c>
      <c r="K19">
        <v>43</v>
      </c>
      <c r="L19" s="38">
        <f t="shared" si="0"/>
        <v>67</v>
      </c>
      <c r="M19" t="s">
        <v>573</v>
      </c>
      <c r="N19" s="38">
        <f t="shared" si="1"/>
        <v>3015</v>
      </c>
      <c r="O19">
        <v>140</v>
      </c>
      <c r="Q19">
        <f t="shared" si="7"/>
        <v>88.888888888888886</v>
      </c>
      <c r="R19">
        <f t="shared" si="2"/>
        <v>7.788317670904734E-3</v>
      </c>
      <c r="S19">
        <f t="shared" si="3"/>
        <v>0.46729906025428403</v>
      </c>
      <c r="T19">
        <f t="shared" si="4"/>
        <v>14.018971807628521</v>
      </c>
      <c r="U19">
        <f t="shared" si="8"/>
        <v>11.264903266776175</v>
      </c>
      <c r="V19">
        <f t="shared" si="5"/>
        <v>0.15499139643591509</v>
      </c>
      <c r="W19">
        <f t="shared" si="6"/>
        <v>19.900497512437809</v>
      </c>
    </row>
    <row r="20" spans="1:23" x14ac:dyDescent="0.2">
      <c r="A20" s="35" t="s">
        <v>561</v>
      </c>
      <c r="K20">
        <v>43</v>
      </c>
      <c r="L20" s="38">
        <f t="shared" si="0"/>
        <v>67</v>
      </c>
      <c r="M20" t="s">
        <v>581</v>
      </c>
      <c r="N20" s="38">
        <f t="shared" si="1"/>
        <v>3016</v>
      </c>
      <c r="O20" t="s">
        <v>619</v>
      </c>
      <c r="Q20">
        <f t="shared" si="7"/>
        <v>88.859416445623339</v>
      </c>
      <c r="R20">
        <f t="shared" si="2"/>
        <v>7.7831538602255697E-3</v>
      </c>
      <c r="S20">
        <f t="shared" si="3"/>
        <v>0.46698923161353417</v>
      </c>
      <c r="T20">
        <f t="shared" si="4"/>
        <v>14.009676948406025</v>
      </c>
      <c r="U20">
        <f t="shared" si="8"/>
        <v>11.731892498389708</v>
      </c>
      <c r="V20">
        <f t="shared" si="5"/>
        <v>0.15483727838645034</v>
      </c>
      <c r="W20">
        <f t="shared" si="6"/>
        <v>19.893899204244033</v>
      </c>
    </row>
    <row r="21" spans="1:23" x14ac:dyDescent="0.2">
      <c r="A21" s="35" t="s">
        <v>541</v>
      </c>
      <c r="K21">
        <v>43</v>
      </c>
      <c r="L21" s="38">
        <f t="shared" si="0"/>
        <v>67</v>
      </c>
      <c r="M21" t="s">
        <v>573</v>
      </c>
      <c r="N21" s="38">
        <f t="shared" si="1"/>
        <v>3015</v>
      </c>
      <c r="O21">
        <v>140</v>
      </c>
      <c r="Q21">
        <f t="shared" si="7"/>
        <v>88.888888888888886</v>
      </c>
      <c r="R21">
        <f t="shared" si="2"/>
        <v>7.788317670904734E-3</v>
      </c>
      <c r="S21">
        <f t="shared" si="3"/>
        <v>0.46729906025428403</v>
      </c>
      <c r="T21">
        <f t="shared" si="4"/>
        <v>14.018971807628521</v>
      </c>
      <c r="U21">
        <f t="shared" si="8"/>
        <v>12.199191558643992</v>
      </c>
      <c r="V21">
        <f t="shared" si="5"/>
        <v>0.15499139643591509</v>
      </c>
      <c r="W21">
        <f t="shared" si="6"/>
        <v>19.900497512437809</v>
      </c>
    </row>
    <row r="22" spans="1:23" x14ac:dyDescent="0.2">
      <c r="A22" s="35" t="s">
        <v>400</v>
      </c>
      <c r="K22">
        <v>43</v>
      </c>
      <c r="L22" s="38">
        <f t="shared" si="0"/>
        <v>67</v>
      </c>
      <c r="M22" t="s">
        <v>581</v>
      </c>
      <c r="N22" s="38">
        <f t="shared" si="1"/>
        <v>3016</v>
      </c>
      <c r="O22" t="s">
        <v>611</v>
      </c>
      <c r="Q22">
        <f t="shared" si="7"/>
        <v>88.859416445623339</v>
      </c>
      <c r="R22">
        <f t="shared" si="2"/>
        <v>7.7831538602255697E-3</v>
      </c>
      <c r="S22">
        <f t="shared" si="3"/>
        <v>0.46698923161353417</v>
      </c>
      <c r="T22">
        <f t="shared" si="4"/>
        <v>14.009676948406025</v>
      </c>
      <c r="U22">
        <f t="shared" si="8"/>
        <v>12.666180790257526</v>
      </c>
      <c r="V22">
        <f t="shared" si="5"/>
        <v>0.15483727838645034</v>
      </c>
      <c r="W22">
        <f t="shared" si="6"/>
        <v>19.893899204244033</v>
      </c>
    </row>
    <row r="23" spans="1:23" x14ac:dyDescent="0.2">
      <c r="A23" s="35" t="s">
        <v>562</v>
      </c>
      <c r="K23">
        <v>43</v>
      </c>
      <c r="L23" s="38">
        <f t="shared" si="0"/>
        <v>67</v>
      </c>
      <c r="M23" t="s">
        <v>581</v>
      </c>
      <c r="N23" s="38">
        <f t="shared" si="1"/>
        <v>3016</v>
      </c>
      <c r="O23" t="s">
        <v>611</v>
      </c>
      <c r="Q23">
        <f t="shared" si="7"/>
        <v>88.859416445623339</v>
      </c>
      <c r="R23">
        <f t="shared" si="2"/>
        <v>7.7831538602255697E-3</v>
      </c>
      <c r="S23">
        <f t="shared" si="3"/>
        <v>0.46698923161353417</v>
      </c>
      <c r="T23">
        <f t="shared" si="4"/>
        <v>14.009676948406025</v>
      </c>
      <c r="U23">
        <f t="shared" si="8"/>
        <v>13.133170021871059</v>
      </c>
      <c r="V23">
        <f t="shared" si="5"/>
        <v>0.15483727838645034</v>
      </c>
      <c r="W23">
        <f t="shared" si="6"/>
        <v>19.893899204244033</v>
      </c>
    </row>
    <row r="24" spans="1:23" x14ac:dyDescent="0.2">
      <c r="A24" s="35" t="s">
        <v>0</v>
      </c>
      <c r="K24">
        <v>43</v>
      </c>
      <c r="L24" s="38">
        <f t="shared" si="0"/>
        <v>67</v>
      </c>
      <c r="M24" t="s">
        <v>581</v>
      </c>
      <c r="N24" s="38">
        <f t="shared" si="1"/>
        <v>3016</v>
      </c>
      <c r="O24" t="s">
        <v>611</v>
      </c>
      <c r="Q24">
        <f t="shared" si="7"/>
        <v>88.859416445623339</v>
      </c>
      <c r="R24">
        <f t="shared" si="2"/>
        <v>7.7831538602255697E-3</v>
      </c>
      <c r="S24">
        <f t="shared" si="3"/>
        <v>0.46698923161353417</v>
      </c>
      <c r="T24">
        <f t="shared" si="4"/>
        <v>14.009676948406025</v>
      </c>
      <c r="U24">
        <f t="shared" si="8"/>
        <v>13.600159253484593</v>
      </c>
      <c r="V24">
        <f t="shared" si="5"/>
        <v>0.15483727838645034</v>
      </c>
      <c r="W24">
        <f t="shared" si="6"/>
        <v>19.893899204244033</v>
      </c>
    </row>
    <row r="25" spans="1:23" x14ac:dyDescent="0.2">
      <c r="A25" s="35" t="s">
        <v>542</v>
      </c>
      <c r="K25">
        <v>42</v>
      </c>
      <c r="L25" s="38">
        <f t="shared" si="0"/>
        <v>66</v>
      </c>
      <c r="M25" t="s">
        <v>636</v>
      </c>
      <c r="N25" s="38">
        <f t="shared" si="1"/>
        <v>3014</v>
      </c>
      <c r="O25" t="s">
        <v>611</v>
      </c>
      <c r="Q25">
        <f t="shared" si="7"/>
        <v>87.591240875912419</v>
      </c>
      <c r="R25">
        <f t="shared" si="2"/>
        <v>7.6771659264066967E-3</v>
      </c>
      <c r="S25">
        <f t="shared" si="3"/>
        <v>0.46062995558440178</v>
      </c>
      <c r="T25">
        <f t="shared" si="4"/>
        <v>13.818898667532054</v>
      </c>
      <c r="U25">
        <f t="shared" si="8"/>
        <v>14.060789209068995</v>
      </c>
      <c r="V25">
        <f t="shared" si="5"/>
        <v>0.15283011134187188</v>
      </c>
      <c r="W25">
        <f t="shared" si="6"/>
        <v>19.907100199071003</v>
      </c>
    </row>
    <row r="26" spans="1:23" x14ac:dyDescent="0.2">
      <c r="A26" s="35" t="s">
        <v>543</v>
      </c>
      <c r="K26">
        <v>14</v>
      </c>
      <c r="L26" s="41">
        <f t="shared" si="0"/>
        <v>20</v>
      </c>
      <c r="M26" t="s">
        <v>644</v>
      </c>
      <c r="N26" s="41">
        <f t="shared" si="1"/>
        <v>2038</v>
      </c>
      <c r="Q26" s="41">
        <f t="shared" ref="Q26" si="9">((L26/(N26/1000))/0.5)/0.5</f>
        <v>39.254170755642789</v>
      </c>
      <c r="R26" s="41">
        <f t="shared" ref="R26" si="10">((Q26*0.00026417)/(N26/1000))</f>
        <v>5.0882111327370735E-3</v>
      </c>
      <c r="S26" s="41">
        <f t="shared" si="3"/>
        <v>0.30529266796422438</v>
      </c>
      <c r="T26" s="41">
        <f t="shared" si="4"/>
        <v>9.1587800389267322</v>
      </c>
      <c r="U26" s="41">
        <f>S26</f>
        <v>0.30529266796422438</v>
      </c>
      <c r="V26" s="41">
        <f t="shared" ref="V26" si="11">R26*W26</f>
        <v>0.14980013148391777</v>
      </c>
      <c r="W26" s="41">
        <f t="shared" ref="W26" si="12">60/(N26/1000)</f>
        <v>29.440628066732092</v>
      </c>
    </row>
    <row r="27" spans="1:23" x14ac:dyDescent="0.2">
      <c r="A27" s="35" t="s">
        <v>544</v>
      </c>
      <c r="K27">
        <v>14</v>
      </c>
      <c r="L27" s="41">
        <f t="shared" si="0"/>
        <v>20</v>
      </c>
      <c r="M27" t="s">
        <v>644</v>
      </c>
      <c r="N27" s="41">
        <f t="shared" si="1"/>
        <v>2038</v>
      </c>
      <c r="Q27" s="41">
        <f t="shared" ref="Q27" si="13">((L27/(N27/1000))/0.5)/0.5</f>
        <v>39.254170755642789</v>
      </c>
      <c r="R27" s="41">
        <f t="shared" ref="R27" si="14">((Q27*0.00026417)/(N27/1000))</f>
        <v>5.0882111327370735E-3</v>
      </c>
      <c r="S27" s="41">
        <f t="shared" si="3"/>
        <v>0.30529266796422438</v>
      </c>
      <c r="T27" s="41">
        <f t="shared" si="4"/>
        <v>9.1587800389267322</v>
      </c>
      <c r="U27" s="41">
        <f>S27+U26</f>
        <v>0.61058533592844877</v>
      </c>
      <c r="V27" s="41">
        <f t="shared" ref="V27" si="15">R27*W27</f>
        <v>0.14980013148391777</v>
      </c>
      <c r="W27" s="41">
        <f t="shared" ref="W27" si="16">60/(N27/1000)</f>
        <v>29.440628066732092</v>
      </c>
    </row>
    <row r="28" spans="1:23" x14ac:dyDescent="0.2">
      <c r="A28" s="35" t="s">
        <v>545</v>
      </c>
      <c r="K28">
        <v>14</v>
      </c>
      <c r="L28" s="41">
        <f t="shared" si="0"/>
        <v>20</v>
      </c>
      <c r="M28" t="s">
        <v>644</v>
      </c>
      <c r="N28" s="41">
        <f t="shared" si="1"/>
        <v>2038</v>
      </c>
      <c r="Q28" s="41">
        <f t="shared" ref="Q28:Q62" si="17">((L28/(N28/1000))/0.5)/0.5</f>
        <v>39.254170755642789</v>
      </c>
      <c r="R28" s="41">
        <f t="shared" ref="R28:R62" si="18">((Q28*0.00026417)/(N28/1000))</f>
        <v>5.0882111327370735E-3</v>
      </c>
      <c r="S28" s="41">
        <f t="shared" si="3"/>
        <v>0.30529266796422438</v>
      </c>
      <c r="T28" s="41">
        <f t="shared" si="4"/>
        <v>9.1587800389267322</v>
      </c>
      <c r="U28" s="41">
        <f t="shared" ref="U28:U62" si="19">S28+U27</f>
        <v>0.91587800389267315</v>
      </c>
      <c r="V28" s="41">
        <f t="shared" ref="V28:V62" si="20">R28*W28</f>
        <v>0.14980013148391777</v>
      </c>
      <c r="W28" s="41">
        <f t="shared" ref="W28:W62" si="21">60/(N28/1000)</f>
        <v>29.440628066732092</v>
      </c>
    </row>
    <row r="29" spans="1:23" x14ac:dyDescent="0.2">
      <c r="A29" s="35" t="s">
        <v>2</v>
      </c>
      <c r="K29">
        <v>14</v>
      </c>
      <c r="L29" s="41">
        <f t="shared" si="0"/>
        <v>20</v>
      </c>
      <c r="M29" t="s">
        <v>644</v>
      </c>
      <c r="N29" s="41">
        <f t="shared" si="1"/>
        <v>2038</v>
      </c>
      <c r="Q29" s="41">
        <f t="shared" si="17"/>
        <v>39.254170755642789</v>
      </c>
      <c r="R29" s="41">
        <f t="shared" si="18"/>
        <v>5.0882111327370735E-3</v>
      </c>
      <c r="S29" s="41">
        <f t="shared" si="3"/>
        <v>0.30529266796422438</v>
      </c>
      <c r="T29" s="41">
        <f t="shared" si="4"/>
        <v>9.1587800389267322</v>
      </c>
      <c r="U29" s="41">
        <f t="shared" si="19"/>
        <v>1.2211706718568975</v>
      </c>
      <c r="V29" s="41">
        <f t="shared" si="20"/>
        <v>0.14980013148391777</v>
      </c>
      <c r="W29" s="41">
        <f t="shared" si="21"/>
        <v>29.440628066732092</v>
      </c>
    </row>
    <row r="30" spans="1:23" x14ac:dyDescent="0.2">
      <c r="A30" s="35" t="s">
        <v>546</v>
      </c>
      <c r="K30">
        <v>14</v>
      </c>
      <c r="L30" s="41">
        <f t="shared" si="0"/>
        <v>20</v>
      </c>
      <c r="M30" t="s">
        <v>644</v>
      </c>
      <c r="N30" s="41">
        <f t="shared" si="1"/>
        <v>2038</v>
      </c>
      <c r="Q30" s="41">
        <f t="shared" si="17"/>
        <v>39.254170755642789</v>
      </c>
      <c r="R30" s="41">
        <f t="shared" si="18"/>
        <v>5.0882111327370735E-3</v>
      </c>
      <c r="S30" s="41">
        <f t="shared" si="3"/>
        <v>0.30529266796422438</v>
      </c>
      <c r="T30" s="41">
        <f t="shared" si="4"/>
        <v>9.1587800389267322</v>
      </c>
      <c r="U30" s="41">
        <f t="shared" si="19"/>
        <v>1.526463339821122</v>
      </c>
      <c r="V30" s="41">
        <f t="shared" si="20"/>
        <v>0.14980013148391777</v>
      </c>
      <c r="W30" s="41">
        <f t="shared" si="21"/>
        <v>29.440628066732092</v>
      </c>
    </row>
    <row r="31" spans="1:23" x14ac:dyDescent="0.2">
      <c r="A31" s="35"/>
      <c r="K31">
        <v>14</v>
      </c>
      <c r="L31" s="41">
        <f t="shared" si="0"/>
        <v>20</v>
      </c>
      <c r="M31" t="s">
        <v>644</v>
      </c>
      <c r="N31" s="41">
        <f t="shared" si="1"/>
        <v>2038</v>
      </c>
      <c r="Q31" s="41">
        <f t="shared" si="17"/>
        <v>39.254170755642789</v>
      </c>
      <c r="R31" s="41">
        <f t="shared" si="18"/>
        <v>5.0882111327370735E-3</v>
      </c>
      <c r="S31" s="41">
        <f t="shared" si="3"/>
        <v>0.30529266796422438</v>
      </c>
      <c r="T31" s="41">
        <f t="shared" si="4"/>
        <v>9.1587800389267322</v>
      </c>
      <c r="U31" s="41">
        <f t="shared" si="19"/>
        <v>1.8317560077853465</v>
      </c>
      <c r="V31" s="41">
        <f t="shared" si="20"/>
        <v>0.14980013148391777</v>
      </c>
      <c r="W31" s="41">
        <f t="shared" si="21"/>
        <v>29.440628066732092</v>
      </c>
    </row>
    <row r="32" spans="1:23" x14ac:dyDescent="0.2">
      <c r="A32" s="35"/>
      <c r="K32">
        <v>13</v>
      </c>
      <c r="L32" s="41">
        <f t="shared" si="0"/>
        <v>19</v>
      </c>
      <c r="M32" t="s">
        <v>644</v>
      </c>
      <c r="N32" s="41">
        <f t="shared" si="1"/>
        <v>2038</v>
      </c>
      <c r="Q32" s="41">
        <f t="shared" si="17"/>
        <v>37.291462217860648</v>
      </c>
      <c r="R32" s="41">
        <f t="shared" si="18"/>
        <v>4.8338005761002197E-3</v>
      </c>
      <c r="S32" s="41">
        <f t="shared" si="3"/>
        <v>0.29002803456601317</v>
      </c>
      <c r="T32" s="41">
        <f t="shared" si="4"/>
        <v>8.7008410369803943</v>
      </c>
      <c r="U32" s="41">
        <f t="shared" si="19"/>
        <v>2.1217840423513596</v>
      </c>
      <c r="V32" s="41">
        <f t="shared" si="20"/>
        <v>0.14231012490972189</v>
      </c>
      <c r="W32" s="41">
        <f t="shared" si="21"/>
        <v>29.440628066732092</v>
      </c>
    </row>
    <row r="33" spans="1:23" x14ac:dyDescent="0.2">
      <c r="A33" s="35"/>
      <c r="K33">
        <v>14</v>
      </c>
      <c r="L33" s="41">
        <f t="shared" si="0"/>
        <v>20</v>
      </c>
      <c r="M33" t="s">
        <v>644</v>
      </c>
      <c r="N33" s="41">
        <f t="shared" si="1"/>
        <v>2038</v>
      </c>
      <c r="Q33" s="41">
        <f t="shared" si="17"/>
        <v>39.254170755642789</v>
      </c>
      <c r="R33" s="41">
        <f t="shared" si="18"/>
        <v>5.0882111327370735E-3</v>
      </c>
      <c r="S33" s="41">
        <f t="shared" si="3"/>
        <v>0.30529266796422438</v>
      </c>
      <c r="T33" s="41">
        <f t="shared" si="4"/>
        <v>9.1587800389267322</v>
      </c>
      <c r="U33" s="41">
        <f t="shared" si="19"/>
        <v>2.4270767103155841</v>
      </c>
      <c r="V33" s="41">
        <f t="shared" si="20"/>
        <v>0.14980013148391777</v>
      </c>
      <c r="W33" s="41">
        <f t="shared" si="21"/>
        <v>29.440628066732092</v>
      </c>
    </row>
    <row r="34" spans="1:23" x14ac:dyDescent="0.2">
      <c r="A34" s="35"/>
      <c r="K34">
        <v>14</v>
      </c>
      <c r="L34" s="41">
        <f t="shared" si="0"/>
        <v>20</v>
      </c>
      <c r="M34" t="s">
        <v>644</v>
      </c>
      <c r="N34" s="41">
        <f t="shared" si="1"/>
        <v>2038</v>
      </c>
      <c r="Q34" s="41">
        <f t="shared" si="17"/>
        <v>39.254170755642789</v>
      </c>
      <c r="R34" s="41">
        <f t="shared" si="18"/>
        <v>5.0882111327370735E-3</v>
      </c>
      <c r="S34" s="41">
        <f t="shared" si="3"/>
        <v>0.30529266796422438</v>
      </c>
      <c r="T34" s="41">
        <f t="shared" si="4"/>
        <v>9.1587800389267322</v>
      </c>
      <c r="U34" s="41">
        <f t="shared" si="19"/>
        <v>2.7323693782798086</v>
      </c>
      <c r="V34" s="41">
        <f t="shared" si="20"/>
        <v>0.14980013148391777</v>
      </c>
      <c r="W34" s="41">
        <f t="shared" si="21"/>
        <v>29.440628066732092</v>
      </c>
    </row>
    <row r="35" spans="1:23" x14ac:dyDescent="0.2">
      <c r="A35" s="35"/>
      <c r="K35">
        <v>14</v>
      </c>
      <c r="L35" s="41">
        <f t="shared" si="0"/>
        <v>20</v>
      </c>
      <c r="M35" t="s">
        <v>689</v>
      </c>
      <c r="N35" s="41">
        <f t="shared" si="1"/>
        <v>2041</v>
      </c>
      <c r="Q35" s="41">
        <f t="shared" si="17"/>
        <v>39.196472317491427</v>
      </c>
      <c r="R35" s="41">
        <f t="shared" si="18"/>
        <v>5.0732641313629154E-3</v>
      </c>
      <c r="S35" s="41">
        <f t="shared" si="3"/>
        <v>0.30439584788177493</v>
      </c>
      <c r="T35" s="41">
        <f t="shared" si="4"/>
        <v>9.1318754364532477</v>
      </c>
      <c r="U35" s="41">
        <f t="shared" si="19"/>
        <v>3.0367652261615836</v>
      </c>
      <c r="V35" s="41">
        <f t="shared" si="20"/>
        <v>0.14914054281321654</v>
      </c>
      <c r="W35" s="41">
        <f t="shared" si="21"/>
        <v>29.39735423811857</v>
      </c>
    </row>
    <row r="36" spans="1:23" x14ac:dyDescent="0.2">
      <c r="A36" s="35"/>
      <c r="K36">
        <v>14</v>
      </c>
      <c r="L36" s="41">
        <f t="shared" si="0"/>
        <v>20</v>
      </c>
      <c r="M36" t="s">
        <v>694</v>
      </c>
      <c r="N36" s="41">
        <f t="shared" si="1"/>
        <v>2039</v>
      </c>
      <c r="Q36" s="41">
        <f t="shared" si="17"/>
        <v>39.234919077979399</v>
      </c>
      <c r="R36" s="41">
        <f t="shared" si="18"/>
        <v>5.0832214677929456E-3</v>
      </c>
      <c r="S36" s="41">
        <f t="shared" si="3"/>
        <v>0.30499328806757675</v>
      </c>
      <c r="T36" s="41">
        <f t="shared" si="4"/>
        <v>9.149798642027303</v>
      </c>
      <c r="U36" s="41">
        <f t="shared" si="19"/>
        <v>3.3417585142291601</v>
      </c>
      <c r="V36" s="41">
        <f t="shared" si="20"/>
        <v>0.1495798372082279</v>
      </c>
      <c r="W36" s="41">
        <f t="shared" si="21"/>
        <v>29.426189308484549</v>
      </c>
    </row>
    <row r="37" spans="1:23" x14ac:dyDescent="0.2">
      <c r="A37" s="35"/>
      <c r="K37">
        <v>14</v>
      </c>
      <c r="L37" s="41">
        <f t="shared" si="0"/>
        <v>20</v>
      </c>
      <c r="M37" t="s">
        <v>694</v>
      </c>
      <c r="N37" s="41">
        <f t="shared" si="1"/>
        <v>2039</v>
      </c>
      <c r="Q37" s="41">
        <f t="shared" si="17"/>
        <v>39.234919077979399</v>
      </c>
      <c r="R37" s="41">
        <f t="shared" si="18"/>
        <v>5.0832214677929456E-3</v>
      </c>
      <c r="S37" s="41">
        <f t="shared" si="3"/>
        <v>0.30499328806757675</v>
      </c>
      <c r="T37" s="41">
        <f t="shared" si="4"/>
        <v>9.149798642027303</v>
      </c>
      <c r="U37" s="41">
        <f t="shared" si="19"/>
        <v>3.6467518022967367</v>
      </c>
      <c r="V37" s="41">
        <f t="shared" si="20"/>
        <v>0.1495798372082279</v>
      </c>
      <c r="W37" s="41">
        <f t="shared" si="21"/>
        <v>29.426189308484549</v>
      </c>
    </row>
    <row r="38" spans="1:23" x14ac:dyDescent="0.2">
      <c r="A38" s="35"/>
      <c r="K38">
        <v>14</v>
      </c>
      <c r="L38" s="41">
        <f t="shared" si="0"/>
        <v>20</v>
      </c>
      <c r="M38" t="s">
        <v>644</v>
      </c>
      <c r="N38" s="41">
        <f t="shared" si="1"/>
        <v>2038</v>
      </c>
      <c r="Q38" s="41">
        <f t="shared" si="17"/>
        <v>39.254170755642789</v>
      </c>
      <c r="R38" s="41">
        <f t="shared" si="18"/>
        <v>5.0882111327370735E-3</v>
      </c>
      <c r="S38" s="41">
        <f t="shared" si="3"/>
        <v>0.30529266796422438</v>
      </c>
      <c r="T38" s="41">
        <f t="shared" si="4"/>
        <v>9.1587800389267322</v>
      </c>
      <c r="U38" s="41">
        <f t="shared" si="19"/>
        <v>3.9520444702609612</v>
      </c>
      <c r="V38" s="41">
        <f t="shared" si="20"/>
        <v>0.14980013148391777</v>
      </c>
      <c r="W38" s="41">
        <f t="shared" si="21"/>
        <v>29.440628066732092</v>
      </c>
    </row>
    <row r="39" spans="1:23" x14ac:dyDescent="0.2">
      <c r="A39" s="35"/>
      <c r="K39">
        <v>13</v>
      </c>
      <c r="L39" s="41">
        <f t="shared" si="0"/>
        <v>19</v>
      </c>
      <c r="M39" t="s">
        <v>644</v>
      </c>
      <c r="N39" s="41">
        <f t="shared" si="1"/>
        <v>2038</v>
      </c>
      <c r="Q39" s="41">
        <f t="shared" si="17"/>
        <v>37.291462217860648</v>
      </c>
      <c r="R39" s="41">
        <f t="shared" si="18"/>
        <v>4.8338005761002197E-3</v>
      </c>
      <c r="S39" s="41">
        <f t="shared" si="3"/>
        <v>0.29002803456601317</v>
      </c>
      <c r="T39" s="41">
        <f t="shared" si="4"/>
        <v>8.7008410369803943</v>
      </c>
      <c r="U39" s="41">
        <f t="shared" si="19"/>
        <v>4.2420725048269743</v>
      </c>
      <c r="V39" s="41">
        <f t="shared" si="20"/>
        <v>0.14231012490972189</v>
      </c>
      <c r="W39" s="41">
        <f t="shared" si="21"/>
        <v>29.440628066732092</v>
      </c>
    </row>
    <row r="40" spans="1:23" x14ac:dyDescent="0.2">
      <c r="A40" s="35"/>
      <c r="K40">
        <v>14</v>
      </c>
      <c r="L40" s="41">
        <f t="shared" si="0"/>
        <v>20</v>
      </c>
      <c r="M40" t="s">
        <v>644</v>
      </c>
      <c r="N40" s="41">
        <f t="shared" si="1"/>
        <v>2038</v>
      </c>
      <c r="Q40" s="41">
        <f t="shared" si="17"/>
        <v>39.254170755642789</v>
      </c>
      <c r="R40" s="41">
        <f t="shared" si="18"/>
        <v>5.0882111327370735E-3</v>
      </c>
      <c r="S40" s="41">
        <f t="shared" si="3"/>
        <v>0.30529266796422438</v>
      </c>
      <c r="T40" s="41">
        <f t="shared" si="4"/>
        <v>9.1587800389267322</v>
      </c>
      <c r="U40" s="41">
        <f t="shared" si="19"/>
        <v>4.5473651727911983</v>
      </c>
      <c r="V40" s="41">
        <f t="shared" si="20"/>
        <v>0.14980013148391777</v>
      </c>
      <c r="W40" s="41">
        <f t="shared" si="21"/>
        <v>29.440628066732092</v>
      </c>
    </row>
    <row r="41" spans="1:23" x14ac:dyDescent="0.2">
      <c r="A41" s="35"/>
      <c r="K41">
        <v>14</v>
      </c>
      <c r="L41" s="41">
        <f t="shared" si="0"/>
        <v>20</v>
      </c>
      <c r="M41" t="s">
        <v>644</v>
      </c>
      <c r="N41" s="41">
        <f t="shared" si="1"/>
        <v>2038</v>
      </c>
      <c r="Q41" s="41">
        <f t="shared" si="17"/>
        <v>39.254170755642789</v>
      </c>
      <c r="R41" s="41">
        <f t="shared" si="18"/>
        <v>5.0882111327370735E-3</v>
      </c>
      <c r="S41" s="41">
        <f t="shared" si="3"/>
        <v>0.30529266796422438</v>
      </c>
      <c r="T41" s="41">
        <f t="shared" si="4"/>
        <v>9.1587800389267322</v>
      </c>
      <c r="U41" s="41">
        <f t="shared" si="19"/>
        <v>4.8526578407554224</v>
      </c>
      <c r="V41" s="41">
        <f t="shared" si="20"/>
        <v>0.14980013148391777</v>
      </c>
      <c r="W41" s="41">
        <f t="shared" si="21"/>
        <v>29.440628066732092</v>
      </c>
    </row>
    <row r="42" spans="1:23" x14ac:dyDescent="0.2">
      <c r="A42" s="35"/>
      <c r="K42">
        <v>14</v>
      </c>
      <c r="L42" s="41">
        <f t="shared" si="0"/>
        <v>20</v>
      </c>
      <c r="M42" t="s">
        <v>644</v>
      </c>
      <c r="N42" s="41">
        <f t="shared" si="1"/>
        <v>2038</v>
      </c>
      <c r="Q42" s="41">
        <f t="shared" si="17"/>
        <v>39.254170755642789</v>
      </c>
      <c r="R42" s="41">
        <f t="shared" si="18"/>
        <v>5.0882111327370735E-3</v>
      </c>
      <c r="S42" s="41">
        <f t="shared" si="3"/>
        <v>0.30529266796422438</v>
      </c>
      <c r="T42" s="41">
        <f t="shared" si="4"/>
        <v>9.1587800389267322</v>
      </c>
      <c r="U42" s="41">
        <f t="shared" si="19"/>
        <v>5.1579505087196464</v>
      </c>
      <c r="V42" s="41">
        <f t="shared" si="20"/>
        <v>0.14980013148391777</v>
      </c>
      <c r="W42" s="41">
        <f t="shared" si="21"/>
        <v>29.440628066732092</v>
      </c>
    </row>
    <row r="43" spans="1:23" x14ac:dyDescent="0.2">
      <c r="A43" s="35"/>
      <c r="K43">
        <v>14</v>
      </c>
      <c r="L43" s="41">
        <f t="shared" si="0"/>
        <v>20</v>
      </c>
      <c r="M43" t="s">
        <v>644</v>
      </c>
      <c r="N43" s="41">
        <f t="shared" si="1"/>
        <v>2038</v>
      </c>
      <c r="Q43" s="41">
        <f t="shared" si="17"/>
        <v>39.254170755642789</v>
      </c>
      <c r="R43" s="41">
        <f t="shared" si="18"/>
        <v>5.0882111327370735E-3</v>
      </c>
      <c r="S43" s="41">
        <f t="shared" si="3"/>
        <v>0.30529266796422438</v>
      </c>
      <c r="T43" s="41">
        <f t="shared" si="4"/>
        <v>9.1587800389267322</v>
      </c>
      <c r="U43" s="41">
        <f t="shared" si="19"/>
        <v>5.4632431766838705</v>
      </c>
      <c r="V43" s="41">
        <f t="shared" si="20"/>
        <v>0.14980013148391777</v>
      </c>
      <c r="W43" s="41">
        <f t="shared" si="21"/>
        <v>29.440628066732092</v>
      </c>
    </row>
    <row r="44" spans="1:23" x14ac:dyDescent="0.2">
      <c r="A44" s="35"/>
      <c r="K44">
        <v>13</v>
      </c>
      <c r="L44" s="41">
        <f t="shared" si="0"/>
        <v>19</v>
      </c>
      <c r="M44" t="s">
        <v>644</v>
      </c>
      <c r="N44" s="41">
        <f t="shared" si="1"/>
        <v>2038</v>
      </c>
      <c r="Q44" s="41">
        <f t="shared" si="17"/>
        <v>37.291462217860648</v>
      </c>
      <c r="R44" s="41">
        <f t="shared" si="18"/>
        <v>4.8338005761002197E-3</v>
      </c>
      <c r="S44" s="41">
        <f t="shared" si="3"/>
        <v>0.29002803456601317</v>
      </c>
      <c r="T44" s="41">
        <f t="shared" si="4"/>
        <v>8.7008410369803943</v>
      </c>
      <c r="U44" s="41">
        <f t="shared" si="19"/>
        <v>5.7532712112498841</v>
      </c>
      <c r="V44" s="41">
        <f t="shared" si="20"/>
        <v>0.14231012490972189</v>
      </c>
      <c r="W44" s="41">
        <f t="shared" si="21"/>
        <v>29.440628066732092</v>
      </c>
    </row>
    <row r="45" spans="1:23" x14ac:dyDescent="0.2">
      <c r="A45" s="35"/>
      <c r="K45">
        <v>14</v>
      </c>
      <c r="L45" s="41">
        <f t="shared" si="0"/>
        <v>20</v>
      </c>
      <c r="M45" t="s">
        <v>644</v>
      </c>
      <c r="N45" s="41">
        <f t="shared" si="1"/>
        <v>2038</v>
      </c>
      <c r="Q45" s="41">
        <f t="shared" si="17"/>
        <v>39.254170755642789</v>
      </c>
      <c r="R45" s="41">
        <f t="shared" si="18"/>
        <v>5.0882111327370735E-3</v>
      </c>
      <c r="S45" s="41">
        <f t="shared" si="3"/>
        <v>0.30529266796422438</v>
      </c>
      <c r="T45" s="41">
        <f t="shared" si="4"/>
        <v>9.1587800389267322</v>
      </c>
      <c r="U45" s="41">
        <f t="shared" si="19"/>
        <v>6.0585638792141081</v>
      </c>
      <c r="V45" s="41">
        <f t="shared" si="20"/>
        <v>0.14980013148391777</v>
      </c>
      <c r="W45" s="41">
        <f t="shared" si="21"/>
        <v>29.440628066732092</v>
      </c>
    </row>
    <row r="46" spans="1:23" x14ac:dyDescent="0.2">
      <c r="A46" s="35"/>
      <c r="K46">
        <v>13</v>
      </c>
      <c r="L46" s="41">
        <f t="shared" si="0"/>
        <v>19</v>
      </c>
      <c r="M46" t="s">
        <v>644</v>
      </c>
      <c r="N46" s="41">
        <f t="shared" si="1"/>
        <v>2038</v>
      </c>
      <c r="Q46" s="41">
        <f t="shared" si="17"/>
        <v>37.291462217860648</v>
      </c>
      <c r="R46" s="41">
        <f t="shared" si="18"/>
        <v>4.8338005761002197E-3</v>
      </c>
      <c r="S46" s="41">
        <f t="shared" si="3"/>
        <v>0.29002803456601317</v>
      </c>
      <c r="T46" s="41">
        <f t="shared" si="4"/>
        <v>8.7008410369803943</v>
      </c>
      <c r="U46" s="41">
        <f t="shared" si="19"/>
        <v>6.3485919137801217</v>
      </c>
      <c r="V46" s="41">
        <f t="shared" si="20"/>
        <v>0.14231012490972189</v>
      </c>
      <c r="W46" s="41">
        <f t="shared" si="21"/>
        <v>29.440628066732092</v>
      </c>
    </row>
    <row r="47" spans="1:23" x14ac:dyDescent="0.2">
      <c r="A47" s="35"/>
      <c r="K47">
        <v>14</v>
      </c>
      <c r="L47" s="41">
        <f t="shared" si="0"/>
        <v>20</v>
      </c>
      <c r="M47" t="s">
        <v>644</v>
      </c>
      <c r="N47" s="41">
        <f t="shared" si="1"/>
        <v>2038</v>
      </c>
      <c r="Q47" s="41">
        <f t="shared" si="17"/>
        <v>39.254170755642789</v>
      </c>
      <c r="R47" s="41">
        <f t="shared" si="18"/>
        <v>5.0882111327370735E-3</v>
      </c>
      <c r="S47" s="41">
        <f t="shared" si="3"/>
        <v>0.30529266796422438</v>
      </c>
      <c r="T47" s="41">
        <f t="shared" si="4"/>
        <v>9.1587800389267322</v>
      </c>
      <c r="U47" s="41">
        <f t="shared" si="19"/>
        <v>6.6538845817443457</v>
      </c>
      <c r="V47" s="41">
        <f t="shared" si="20"/>
        <v>0.14980013148391777</v>
      </c>
      <c r="W47" s="41">
        <f t="shared" si="21"/>
        <v>29.440628066732092</v>
      </c>
    </row>
    <row r="48" spans="1:23" x14ac:dyDescent="0.2">
      <c r="A48" s="35"/>
      <c r="K48">
        <v>14</v>
      </c>
      <c r="L48" s="41">
        <f t="shared" si="0"/>
        <v>20</v>
      </c>
      <c r="M48" t="s">
        <v>714</v>
      </c>
      <c r="N48" s="41">
        <f t="shared" si="1"/>
        <v>2040</v>
      </c>
      <c r="Q48" s="41">
        <f t="shared" si="17"/>
        <v>39.215686274509807</v>
      </c>
      <c r="R48" s="41">
        <f t="shared" si="18"/>
        <v>5.0782391387927716E-3</v>
      </c>
      <c r="S48" s="41">
        <f t="shared" si="3"/>
        <v>0.30469434832756631</v>
      </c>
      <c r="T48" s="41">
        <f t="shared" si="4"/>
        <v>9.1408304498269892</v>
      </c>
      <c r="U48" s="41">
        <f t="shared" si="19"/>
        <v>6.9585789300719121</v>
      </c>
      <c r="V48" s="41">
        <f t="shared" si="20"/>
        <v>0.14935997467037562</v>
      </c>
      <c r="W48" s="41">
        <f t="shared" si="21"/>
        <v>29.411764705882351</v>
      </c>
    </row>
    <row r="49" spans="1:23" x14ac:dyDescent="0.2">
      <c r="A49" s="35"/>
      <c r="K49">
        <v>14</v>
      </c>
      <c r="L49" s="41">
        <f t="shared" si="0"/>
        <v>20</v>
      </c>
      <c r="M49" t="s">
        <v>694</v>
      </c>
      <c r="N49" s="41">
        <f t="shared" si="1"/>
        <v>2039</v>
      </c>
      <c r="Q49" s="41">
        <f t="shared" si="17"/>
        <v>39.234919077979399</v>
      </c>
      <c r="R49" s="41">
        <f t="shared" si="18"/>
        <v>5.0832214677929456E-3</v>
      </c>
      <c r="S49" s="41">
        <f t="shared" si="3"/>
        <v>0.30499328806757675</v>
      </c>
      <c r="T49" s="41">
        <f t="shared" si="4"/>
        <v>9.149798642027303</v>
      </c>
      <c r="U49" s="41">
        <f t="shared" si="19"/>
        <v>7.2635722181394886</v>
      </c>
      <c r="V49" s="41">
        <f t="shared" si="20"/>
        <v>0.1495798372082279</v>
      </c>
      <c r="W49" s="41">
        <f t="shared" si="21"/>
        <v>29.426189308484549</v>
      </c>
    </row>
    <row r="50" spans="1:23" x14ac:dyDescent="0.2">
      <c r="A50" s="35"/>
      <c r="K50">
        <v>14</v>
      </c>
      <c r="L50" s="41">
        <f t="shared" si="0"/>
        <v>20</v>
      </c>
      <c r="M50" t="s">
        <v>644</v>
      </c>
      <c r="N50" s="41">
        <f t="shared" si="1"/>
        <v>2038</v>
      </c>
      <c r="Q50" s="41">
        <f t="shared" si="17"/>
        <v>39.254170755642789</v>
      </c>
      <c r="R50" s="41">
        <f t="shared" si="18"/>
        <v>5.0882111327370735E-3</v>
      </c>
      <c r="S50" s="41">
        <f t="shared" si="3"/>
        <v>0.30529266796422438</v>
      </c>
      <c r="T50" s="41">
        <f t="shared" si="4"/>
        <v>9.1587800389267322</v>
      </c>
      <c r="U50" s="41">
        <f t="shared" si="19"/>
        <v>7.5688648861037127</v>
      </c>
      <c r="V50" s="41">
        <f t="shared" si="20"/>
        <v>0.14980013148391777</v>
      </c>
      <c r="W50" s="41">
        <f t="shared" si="21"/>
        <v>29.440628066732092</v>
      </c>
    </row>
    <row r="51" spans="1:23" x14ac:dyDescent="0.2">
      <c r="A51" s="35"/>
      <c r="K51">
        <v>13</v>
      </c>
      <c r="L51" s="41">
        <f t="shared" si="0"/>
        <v>19</v>
      </c>
      <c r="M51" t="s">
        <v>644</v>
      </c>
      <c r="N51" s="41">
        <f t="shared" si="1"/>
        <v>2038</v>
      </c>
      <c r="Q51" s="41">
        <f t="shared" si="17"/>
        <v>37.291462217860648</v>
      </c>
      <c r="R51" s="41">
        <f t="shared" si="18"/>
        <v>4.8338005761002197E-3</v>
      </c>
      <c r="S51" s="41">
        <f t="shared" si="3"/>
        <v>0.29002803456601317</v>
      </c>
      <c r="T51" s="41">
        <f t="shared" si="4"/>
        <v>8.7008410369803943</v>
      </c>
      <c r="U51" s="41">
        <f t="shared" si="19"/>
        <v>7.8588929206697262</v>
      </c>
      <c r="V51" s="41">
        <f t="shared" si="20"/>
        <v>0.14231012490972189</v>
      </c>
      <c r="W51" s="41">
        <f t="shared" si="21"/>
        <v>29.440628066732092</v>
      </c>
    </row>
    <row r="52" spans="1:23" x14ac:dyDescent="0.2">
      <c r="A52" s="35"/>
      <c r="K52">
        <v>14</v>
      </c>
      <c r="L52" s="41">
        <f t="shared" si="0"/>
        <v>20</v>
      </c>
      <c r="M52" t="s">
        <v>694</v>
      </c>
      <c r="N52" s="41">
        <f t="shared" si="1"/>
        <v>2039</v>
      </c>
      <c r="Q52" s="41">
        <f t="shared" si="17"/>
        <v>39.234919077979399</v>
      </c>
      <c r="R52" s="41">
        <f t="shared" si="18"/>
        <v>5.0832214677929456E-3</v>
      </c>
      <c r="S52" s="41">
        <f t="shared" si="3"/>
        <v>0.30499328806757675</v>
      </c>
      <c r="T52" s="41">
        <f t="shared" si="4"/>
        <v>9.149798642027303</v>
      </c>
      <c r="U52" s="41">
        <f t="shared" si="19"/>
        <v>8.1638862087373028</v>
      </c>
      <c r="V52" s="41">
        <f t="shared" si="20"/>
        <v>0.1495798372082279</v>
      </c>
      <c r="W52" s="41">
        <f t="shared" si="21"/>
        <v>29.426189308484549</v>
      </c>
    </row>
    <row r="53" spans="1:23" x14ac:dyDescent="0.2">
      <c r="A53" s="35"/>
      <c r="K53">
        <v>14</v>
      </c>
      <c r="L53" s="41">
        <f t="shared" si="0"/>
        <v>20</v>
      </c>
      <c r="M53" t="s">
        <v>644</v>
      </c>
      <c r="N53" s="41">
        <f t="shared" si="1"/>
        <v>2038</v>
      </c>
      <c r="Q53" s="41">
        <f t="shared" si="17"/>
        <v>39.254170755642789</v>
      </c>
      <c r="R53" s="41">
        <f t="shared" si="18"/>
        <v>5.0882111327370735E-3</v>
      </c>
      <c r="S53" s="41">
        <f t="shared" si="3"/>
        <v>0.30529266796422438</v>
      </c>
      <c r="T53" s="41">
        <f t="shared" si="4"/>
        <v>9.1587800389267322</v>
      </c>
      <c r="U53" s="41">
        <f t="shared" si="19"/>
        <v>8.4691788767015268</v>
      </c>
      <c r="V53" s="41">
        <f t="shared" si="20"/>
        <v>0.14980013148391777</v>
      </c>
      <c r="W53" s="41">
        <f t="shared" si="21"/>
        <v>29.440628066732092</v>
      </c>
    </row>
    <row r="54" spans="1:23" x14ac:dyDescent="0.2">
      <c r="A54" s="35"/>
      <c r="K54">
        <v>14</v>
      </c>
      <c r="L54" s="41">
        <f t="shared" si="0"/>
        <v>20</v>
      </c>
      <c r="M54" t="s">
        <v>644</v>
      </c>
      <c r="N54" s="41">
        <f t="shared" si="1"/>
        <v>2038</v>
      </c>
      <c r="Q54" s="41">
        <f t="shared" si="17"/>
        <v>39.254170755642789</v>
      </c>
      <c r="R54" s="41">
        <f t="shared" si="18"/>
        <v>5.0882111327370735E-3</v>
      </c>
      <c r="S54" s="41">
        <f t="shared" si="3"/>
        <v>0.30529266796422438</v>
      </c>
      <c r="T54" s="41">
        <f t="shared" si="4"/>
        <v>9.1587800389267322</v>
      </c>
      <c r="U54" s="41">
        <f t="shared" si="19"/>
        <v>8.7744715446657509</v>
      </c>
      <c r="V54" s="41">
        <f t="shared" si="20"/>
        <v>0.14980013148391777</v>
      </c>
      <c r="W54" s="41">
        <f t="shared" si="21"/>
        <v>29.440628066732092</v>
      </c>
    </row>
    <row r="55" spans="1:23" x14ac:dyDescent="0.2">
      <c r="A55" s="35"/>
      <c r="K55">
        <v>14</v>
      </c>
      <c r="L55" s="41">
        <f t="shared" si="0"/>
        <v>20</v>
      </c>
      <c r="M55" t="s">
        <v>644</v>
      </c>
      <c r="N55" s="41">
        <f t="shared" si="1"/>
        <v>2038</v>
      </c>
      <c r="Q55" s="41">
        <f t="shared" si="17"/>
        <v>39.254170755642789</v>
      </c>
      <c r="R55" s="41">
        <f t="shared" si="18"/>
        <v>5.0882111327370735E-3</v>
      </c>
      <c r="S55" s="41">
        <f t="shared" si="3"/>
        <v>0.30529266796422438</v>
      </c>
      <c r="T55" s="41">
        <f t="shared" si="4"/>
        <v>9.1587800389267322</v>
      </c>
      <c r="U55" s="41">
        <f t="shared" si="19"/>
        <v>9.0797642126299749</v>
      </c>
      <c r="V55" s="41">
        <f t="shared" si="20"/>
        <v>0.14980013148391777</v>
      </c>
      <c r="W55" s="41">
        <f t="shared" si="21"/>
        <v>29.440628066732092</v>
      </c>
    </row>
    <row r="56" spans="1:23" x14ac:dyDescent="0.2">
      <c r="A56" s="35"/>
      <c r="K56">
        <v>13</v>
      </c>
      <c r="L56" s="41">
        <f t="shared" si="0"/>
        <v>19</v>
      </c>
      <c r="M56" t="s">
        <v>644</v>
      </c>
      <c r="N56" s="41">
        <f t="shared" si="1"/>
        <v>2038</v>
      </c>
      <c r="Q56" s="41">
        <f t="shared" si="17"/>
        <v>37.291462217860648</v>
      </c>
      <c r="R56" s="41">
        <f t="shared" si="18"/>
        <v>4.8338005761002197E-3</v>
      </c>
      <c r="S56" s="41">
        <f t="shared" si="3"/>
        <v>0.29002803456601317</v>
      </c>
      <c r="T56" s="41">
        <f t="shared" si="4"/>
        <v>8.7008410369803943</v>
      </c>
      <c r="U56" s="41">
        <f t="shared" si="19"/>
        <v>9.3697922471959885</v>
      </c>
      <c r="V56" s="41">
        <f t="shared" si="20"/>
        <v>0.14231012490972189</v>
      </c>
      <c r="W56" s="41">
        <f t="shared" si="21"/>
        <v>29.440628066732092</v>
      </c>
    </row>
    <row r="57" spans="1:23" x14ac:dyDescent="0.2">
      <c r="A57" s="35"/>
      <c r="K57">
        <v>14</v>
      </c>
      <c r="L57" s="41">
        <f t="shared" si="0"/>
        <v>20</v>
      </c>
      <c r="M57" t="s">
        <v>644</v>
      </c>
      <c r="N57" s="41">
        <f t="shared" si="1"/>
        <v>2038</v>
      </c>
      <c r="Q57" s="41">
        <f t="shared" si="17"/>
        <v>39.254170755642789</v>
      </c>
      <c r="R57" s="41">
        <f t="shared" si="18"/>
        <v>5.0882111327370735E-3</v>
      </c>
      <c r="S57" s="41">
        <f t="shared" si="3"/>
        <v>0.30529266796422438</v>
      </c>
      <c r="T57" s="41">
        <f t="shared" si="4"/>
        <v>9.1587800389267322</v>
      </c>
      <c r="U57" s="41">
        <f t="shared" si="19"/>
        <v>9.6750849151602125</v>
      </c>
      <c r="V57" s="41">
        <f t="shared" si="20"/>
        <v>0.14980013148391777</v>
      </c>
      <c r="W57" s="41">
        <f t="shared" si="21"/>
        <v>29.440628066732092</v>
      </c>
    </row>
    <row r="58" spans="1:23" x14ac:dyDescent="0.2">
      <c r="A58" s="35"/>
      <c r="K58">
        <v>14</v>
      </c>
      <c r="L58" s="41">
        <f t="shared" si="0"/>
        <v>20</v>
      </c>
      <c r="M58" t="s">
        <v>644</v>
      </c>
      <c r="N58" s="41">
        <f t="shared" si="1"/>
        <v>2038</v>
      </c>
      <c r="Q58" s="41">
        <f t="shared" si="17"/>
        <v>39.254170755642789</v>
      </c>
      <c r="R58" s="41">
        <f t="shared" si="18"/>
        <v>5.0882111327370735E-3</v>
      </c>
      <c r="S58" s="41">
        <f t="shared" si="3"/>
        <v>0.30529266796422438</v>
      </c>
      <c r="T58" s="41">
        <f t="shared" si="4"/>
        <v>9.1587800389267322</v>
      </c>
      <c r="U58" s="41">
        <f t="shared" si="19"/>
        <v>9.9803775831244366</v>
      </c>
      <c r="V58" s="41">
        <f t="shared" si="20"/>
        <v>0.14980013148391777</v>
      </c>
      <c r="W58" s="41">
        <f t="shared" si="21"/>
        <v>29.440628066732092</v>
      </c>
    </row>
    <row r="59" spans="1:23" x14ac:dyDescent="0.2">
      <c r="A59" s="35"/>
      <c r="K59">
        <v>14</v>
      </c>
      <c r="L59" s="41">
        <f t="shared" si="0"/>
        <v>20</v>
      </c>
      <c r="M59" t="s">
        <v>694</v>
      </c>
      <c r="N59" s="41">
        <f t="shared" si="1"/>
        <v>2039</v>
      </c>
      <c r="Q59" s="41">
        <f t="shared" si="17"/>
        <v>39.234919077979399</v>
      </c>
      <c r="R59" s="41">
        <f t="shared" si="18"/>
        <v>5.0832214677929456E-3</v>
      </c>
      <c r="S59" s="41">
        <f t="shared" si="3"/>
        <v>0.30499328806757675</v>
      </c>
      <c r="T59" s="41">
        <f t="shared" si="4"/>
        <v>9.149798642027303</v>
      </c>
      <c r="U59" s="41">
        <f t="shared" si="19"/>
        <v>10.285370871192013</v>
      </c>
      <c r="V59" s="41">
        <f t="shared" si="20"/>
        <v>0.1495798372082279</v>
      </c>
      <c r="W59" s="41">
        <f t="shared" si="21"/>
        <v>29.426189308484549</v>
      </c>
    </row>
    <row r="60" spans="1:23" x14ac:dyDescent="0.2">
      <c r="A60" s="35"/>
      <c r="K60">
        <v>14</v>
      </c>
      <c r="L60" s="41">
        <f t="shared" si="0"/>
        <v>20</v>
      </c>
      <c r="M60" t="s">
        <v>694</v>
      </c>
      <c r="N60" s="41">
        <f t="shared" si="1"/>
        <v>2039</v>
      </c>
      <c r="Q60" s="41">
        <f t="shared" si="17"/>
        <v>39.234919077979399</v>
      </c>
      <c r="R60" s="41">
        <f t="shared" si="18"/>
        <v>5.0832214677929456E-3</v>
      </c>
      <c r="S60" s="41">
        <f t="shared" si="3"/>
        <v>0.30499328806757675</v>
      </c>
      <c r="T60" s="41">
        <f t="shared" si="4"/>
        <v>9.149798642027303</v>
      </c>
      <c r="U60" s="41">
        <f t="shared" si="19"/>
        <v>10.59036415925959</v>
      </c>
      <c r="V60" s="41">
        <f t="shared" si="20"/>
        <v>0.1495798372082279</v>
      </c>
      <c r="W60" s="41">
        <f t="shared" si="21"/>
        <v>29.426189308484549</v>
      </c>
    </row>
    <row r="61" spans="1:23" x14ac:dyDescent="0.2">
      <c r="A61" s="35"/>
      <c r="K61">
        <v>14</v>
      </c>
      <c r="L61" s="41">
        <f t="shared" si="0"/>
        <v>20</v>
      </c>
      <c r="M61" t="s">
        <v>689</v>
      </c>
      <c r="N61" s="41">
        <f t="shared" si="1"/>
        <v>2041</v>
      </c>
      <c r="Q61" s="41">
        <f t="shared" si="17"/>
        <v>39.196472317491427</v>
      </c>
      <c r="R61" s="41">
        <f t="shared" si="18"/>
        <v>5.0732641313629154E-3</v>
      </c>
      <c r="S61" s="41">
        <f t="shared" si="3"/>
        <v>0.30439584788177493</v>
      </c>
      <c r="T61" s="41">
        <f t="shared" si="4"/>
        <v>9.1318754364532477</v>
      </c>
      <c r="U61" s="41">
        <f t="shared" si="19"/>
        <v>10.894760007141365</v>
      </c>
      <c r="V61" s="41">
        <f t="shared" si="20"/>
        <v>0.14914054281321654</v>
      </c>
      <c r="W61" s="41">
        <f t="shared" si="21"/>
        <v>29.39735423811857</v>
      </c>
    </row>
    <row r="62" spans="1:23" x14ac:dyDescent="0.2">
      <c r="A62" s="35"/>
      <c r="K62">
        <v>14</v>
      </c>
      <c r="L62" s="41">
        <f t="shared" si="0"/>
        <v>20</v>
      </c>
      <c r="M62" t="s">
        <v>694</v>
      </c>
      <c r="N62" s="41">
        <f t="shared" si="1"/>
        <v>2039</v>
      </c>
      <c r="Q62" s="41">
        <f t="shared" si="17"/>
        <v>39.234919077979399</v>
      </c>
      <c r="R62" s="41">
        <f t="shared" si="18"/>
        <v>5.0832214677929456E-3</v>
      </c>
      <c r="S62" s="41">
        <f t="shared" si="3"/>
        <v>0.30499328806757675</v>
      </c>
      <c r="T62" s="41">
        <f t="shared" si="4"/>
        <v>9.149798642027303</v>
      </c>
      <c r="U62" s="41">
        <f t="shared" si="19"/>
        <v>11.199753295208941</v>
      </c>
      <c r="V62" s="41">
        <f t="shared" si="20"/>
        <v>0.1495798372082279</v>
      </c>
      <c r="W62" s="41">
        <f t="shared" si="21"/>
        <v>29.426189308484549</v>
      </c>
    </row>
    <row r="63" spans="1:23" x14ac:dyDescent="0.2">
      <c r="A63" s="35"/>
    </row>
    <row r="64" spans="1:23" x14ac:dyDescent="0.2">
      <c r="A64" s="35"/>
    </row>
    <row r="65" spans="1:27" x14ac:dyDescent="0.2">
      <c r="A65" s="35"/>
    </row>
    <row r="66" spans="1:27" x14ac:dyDescent="0.2">
      <c r="A66" s="35"/>
    </row>
    <row r="67" spans="1:27" x14ac:dyDescent="0.2">
      <c r="A67" s="35"/>
    </row>
    <row r="68" spans="1:27" x14ac:dyDescent="0.2">
      <c r="A68" s="35"/>
    </row>
    <row r="69" spans="1:27" x14ac:dyDescent="0.2">
      <c r="A69" s="35"/>
    </row>
    <row r="70" spans="1:27" x14ac:dyDescent="0.2">
      <c r="A70" s="35"/>
    </row>
    <row r="71" spans="1:27" x14ac:dyDescent="0.2">
      <c r="A71" s="35"/>
    </row>
    <row r="72" spans="1:27" x14ac:dyDescent="0.2">
      <c r="A72" s="35"/>
    </row>
    <row r="73" spans="1:27" x14ac:dyDescent="0.2">
      <c r="A73" s="35"/>
    </row>
    <row r="74" spans="1:27" x14ac:dyDescent="0.2">
      <c r="A74" s="35"/>
    </row>
    <row r="75" spans="1:27" x14ac:dyDescent="0.2">
      <c r="A75" s="35"/>
    </row>
    <row r="76" spans="1:27" x14ac:dyDescent="0.2">
      <c r="A76" s="35"/>
    </row>
    <row r="77" spans="1:27" x14ac:dyDescent="0.2">
      <c r="A77" s="35"/>
    </row>
    <row r="78" spans="1:27" x14ac:dyDescent="0.2">
      <c r="A78" s="35"/>
    </row>
    <row r="80" spans="1:27" x14ac:dyDescent="0.2">
      <c r="A80" s="38">
        <v>13</v>
      </c>
      <c r="B80" t="s">
        <v>563</v>
      </c>
      <c r="C80">
        <v>1</v>
      </c>
      <c r="D80" t="s">
        <v>564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565</v>
      </c>
      <c r="N80">
        <v>0</v>
      </c>
      <c r="O80">
        <v>0</v>
      </c>
      <c r="P80">
        <v>0</v>
      </c>
      <c r="Q80">
        <v>0</v>
      </c>
      <c r="R80" t="s">
        <v>566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 t="s">
        <v>567</v>
      </c>
    </row>
    <row r="81" spans="1:32" hidden="1" x14ac:dyDescent="0.2">
      <c r="A81" t="s">
        <v>568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 t="s">
        <v>533</v>
      </c>
    </row>
    <row r="82" spans="1:32" hidden="1" x14ac:dyDescent="0.2">
      <c r="A82">
        <v>0</v>
      </c>
      <c r="B82">
        <v>0.126802</v>
      </c>
      <c r="C82">
        <v>7.4149589999999996</v>
      </c>
      <c r="D82">
        <v>81.724997999999999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766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 t="s">
        <v>569</v>
      </c>
      <c r="AC82" t="s">
        <v>570</v>
      </c>
      <c r="AD82">
        <v>3</v>
      </c>
      <c r="AE82" s="39">
        <v>0.55931712962962965</v>
      </c>
      <c r="AF82">
        <v>2023</v>
      </c>
    </row>
    <row r="83" spans="1:32" hidden="1" x14ac:dyDescent="0.2">
      <c r="A83" t="s">
        <v>568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533</v>
      </c>
    </row>
    <row r="84" spans="1:32" hidden="1" x14ac:dyDescent="0.2">
      <c r="A84">
        <v>13</v>
      </c>
      <c r="B84" t="s">
        <v>563</v>
      </c>
      <c r="C84">
        <v>0</v>
      </c>
      <c r="D84" t="s">
        <v>564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t="s">
        <v>571</v>
      </c>
      <c r="N84">
        <v>0</v>
      </c>
      <c r="O84">
        <v>0</v>
      </c>
      <c r="P84">
        <v>0</v>
      </c>
      <c r="Q84">
        <v>0</v>
      </c>
      <c r="R84" t="s">
        <v>566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567</v>
      </c>
    </row>
    <row r="85" spans="1:32" hidden="1" x14ac:dyDescent="0.2">
      <c r="A85">
        <v>0</v>
      </c>
      <c r="B85">
        <v>0.126802</v>
      </c>
      <c r="C85">
        <v>7.4149589999999996</v>
      </c>
      <c r="D85">
        <v>81.724997999999999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767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 t="s">
        <v>569</v>
      </c>
      <c r="AC85" t="s">
        <v>570</v>
      </c>
      <c r="AD85">
        <v>3</v>
      </c>
      <c r="AE85" s="36">
        <v>0.55932870370370369</v>
      </c>
      <c r="AF85">
        <v>2023</v>
      </c>
    </row>
    <row r="86" spans="1:32" hidden="1" x14ac:dyDescent="0.2">
      <c r="A86" t="s">
        <v>568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 t="s">
        <v>533</v>
      </c>
    </row>
    <row r="87" spans="1:32" hidden="1" x14ac:dyDescent="0.2">
      <c r="A87">
        <v>0</v>
      </c>
      <c r="B87">
        <v>0.126802</v>
      </c>
      <c r="C87">
        <v>7.4149589999999996</v>
      </c>
      <c r="D87">
        <v>81.724997999999999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767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 t="s">
        <v>569</v>
      </c>
      <c r="AC87" t="s">
        <v>570</v>
      </c>
      <c r="AD87">
        <v>3</v>
      </c>
      <c r="AE87" s="36">
        <v>0.55934027777777773</v>
      </c>
      <c r="AF87">
        <v>2023</v>
      </c>
    </row>
    <row r="88" spans="1:32" x14ac:dyDescent="0.2">
      <c r="A88" t="s">
        <v>572</v>
      </c>
      <c r="B88" t="s">
        <v>573</v>
      </c>
      <c r="C88">
        <v>1</v>
      </c>
      <c r="D88" t="s">
        <v>574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300</v>
      </c>
      <c r="N88">
        <v>0</v>
      </c>
      <c r="O88">
        <v>0</v>
      </c>
      <c r="P88">
        <v>0</v>
      </c>
      <c r="Q88">
        <v>0</v>
      </c>
      <c r="R88" t="s">
        <v>575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567</v>
      </c>
    </row>
    <row r="89" spans="1:32" hidden="1" x14ac:dyDescent="0.2">
      <c r="A89" t="s">
        <v>568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 t="s">
        <v>533</v>
      </c>
    </row>
    <row r="90" spans="1:32" hidden="1" x14ac:dyDescent="0.2">
      <c r="A90">
        <v>0.57060699999999998</v>
      </c>
      <c r="B90">
        <v>0.31700400000000001</v>
      </c>
      <c r="C90">
        <v>7.3173940000000002</v>
      </c>
      <c r="D90">
        <v>81.837494000000007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768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 t="s">
        <v>569</v>
      </c>
      <c r="AC90" t="s">
        <v>570</v>
      </c>
      <c r="AD90">
        <v>3</v>
      </c>
      <c r="AE90" s="36">
        <v>0.55935185185185188</v>
      </c>
      <c r="AF90">
        <v>2023</v>
      </c>
    </row>
    <row r="91" spans="1:32" hidden="1" x14ac:dyDescent="0.2">
      <c r="A91" t="s">
        <v>568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533</v>
      </c>
    </row>
    <row r="92" spans="1:32" hidden="1" x14ac:dyDescent="0.2">
      <c r="A92" t="s">
        <v>572</v>
      </c>
      <c r="B92" t="s">
        <v>573</v>
      </c>
      <c r="C92">
        <v>0</v>
      </c>
      <c r="D92" t="s">
        <v>576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301</v>
      </c>
      <c r="N92">
        <v>0</v>
      </c>
      <c r="O92">
        <v>0</v>
      </c>
      <c r="P92">
        <v>0</v>
      </c>
      <c r="Q92">
        <v>0</v>
      </c>
      <c r="R92" t="s">
        <v>575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567</v>
      </c>
    </row>
    <row r="93" spans="1:32" hidden="1" x14ac:dyDescent="0.2">
      <c r="A93">
        <v>0.57060699999999998</v>
      </c>
      <c r="B93">
        <v>0.31700400000000001</v>
      </c>
      <c r="C93">
        <v>23.708355000000001</v>
      </c>
      <c r="D93">
        <v>81.837494000000007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769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 t="s">
        <v>569</v>
      </c>
      <c r="AC93" t="s">
        <v>570</v>
      </c>
      <c r="AD93">
        <v>3</v>
      </c>
      <c r="AE93" s="36">
        <v>0.55936342592592592</v>
      </c>
      <c r="AF93">
        <v>2023</v>
      </c>
    </row>
    <row r="94" spans="1:32" hidden="1" x14ac:dyDescent="0.2">
      <c r="A94" t="s">
        <v>568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 t="s">
        <v>533</v>
      </c>
    </row>
    <row r="95" spans="1:32" hidden="1" x14ac:dyDescent="0.2">
      <c r="A95">
        <v>0.57060699999999998</v>
      </c>
      <c r="B95">
        <v>0.31700400000000001</v>
      </c>
      <c r="C95">
        <v>23.708355000000001</v>
      </c>
      <c r="D95">
        <v>81.837494000000007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769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 t="s">
        <v>569</v>
      </c>
      <c r="AC95" t="s">
        <v>570</v>
      </c>
      <c r="AD95">
        <v>3</v>
      </c>
      <c r="AE95" s="36">
        <v>0.55937500000000007</v>
      </c>
      <c r="AF95">
        <v>2023</v>
      </c>
    </row>
    <row r="96" spans="1:32" x14ac:dyDescent="0.2">
      <c r="A96" t="s">
        <v>577</v>
      </c>
      <c r="B96" t="s">
        <v>573</v>
      </c>
      <c r="C96">
        <v>1</v>
      </c>
      <c r="D96" t="s">
        <v>578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302</v>
      </c>
      <c r="N96">
        <v>0</v>
      </c>
      <c r="O96">
        <v>0</v>
      </c>
      <c r="P96">
        <v>0</v>
      </c>
      <c r="Q96">
        <v>0</v>
      </c>
      <c r="R96" t="s">
        <v>575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567</v>
      </c>
    </row>
    <row r="97" spans="1:32" hidden="1" x14ac:dyDescent="0.2">
      <c r="A97" t="s">
        <v>568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 t="s">
        <v>533</v>
      </c>
    </row>
    <row r="98" spans="1:32" hidden="1" x14ac:dyDescent="0.2">
      <c r="A98">
        <v>3.1066389999999999</v>
      </c>
      <c r="B98">
        <v>1.1623479999999999</v>
      </c>
      <c r="C98">
        <v>23.805921999999999</v>
      </c>
      <c r="D98">
        <v>81.837494000000007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770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 t="s">
        <v>569</v>
      </c>
      <c r="AC98" t="s">
        <v>570</v>
      </c>
      <c r="AD98">
        <v>3</v>
      </c>
      <c r="AE98" s="36">
        <v>0.55938657407407411</v>
      </c>
      <c r="AF98">
        <v>2023</v>
      </c>
    </row>
    <row r="99" spans="1:32" hidden="1" x14ac:dyDescent="0.2">
      <c r="A99" t="s">
        <v>568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533</v>
      </c>
    </row>
    <row r="100" spans="1:32" hidden="1" x14ac:dyDescent="0.2">
      <c r="A100" t="s">
        <v>577</v>
      </c>
      <c r="B100" t="s">
        <v>573</v>
      </c>
      <c r="C100">
        <v>0</v>
      </c>
      <c r="D100" t="s">
        <v>579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303</v>
      </c>
      <c r="N100">
        <v>0</v>
      </c>
      <c r="O100">
        <v>0</v>
      </c>
      <c r="P100">
        <v>0</v>
      </c>
      <c r="Q100">
        <v>0</v>
      </c>
      <c r="R100" t="s">
        <v>575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 t="s">
        <v>567</v>
      </c>
    </row>
    <row r="101" spans="1:32" hidden="1" x14ac:dyDescent="0.2">
      <c r="A101">
        <v>3.1066389999999999</v>
      </c>
      <c r="B101">
        <v>1.1623479999999999</v>
      </c>
      <c r="C101">
        <v>24.293747</v>
      </c>
      <c r="D101">
        <v>81.837494000000007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771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 t="s">
        <v>569</v>
      </c>
      <c r="AC101" t="s">
        <v>570</v>
      </c>
      <c r="AD101">
        <v>3</v>
      </c>
      <c r="AE101" s="36">
        <v>0.55939814814814814</v>
      </c>
      <c r="AF101">
        <v>2023</v>
      </c>
    </row>
    <row r="102" spans="1:32" hidden="1" x14ac:dyDescent="0.2">
      <c r="A102" t="s">
        <v>568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 t="s">
        <v>533</v>
      </c>
    </row>
    <row r="103" spans="1:32" hidden="1" x14ac:dyDescent="0.2">
      <c r="A103">
        <v>3.1066389999999999</v>
      </c>
      <c r="B103">
        <v>1.1623479999999999</v>
      </c>
      <c r="C103">
        <v>24.293747</v>
      </c>
      <c r="D103">
        <v>81.837494000000007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771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 t="s">
        <v>569</v>
      </c>
      <c r="AC103" t="s">
        <v>570</v>
      </c>
      <c r="AD103">
        <v>3</v>
      </c>
      <c r="AE103" s="36">
        <v>0.55940972222222218</v>
      </c>
      <c r="AF103">
        <v>2023</v>
      </c>
    </row>
    <row r="104" spans="1:32" x14ac:dyDescent="0.2">
      <c r="A104">
        <v>77</v>
      </c>
      <c r="B104" t="s">
        <v>563</v>
      </c>
      <c r="C104">
        <v>1</v>
      </c>
      <c r="D104" t="s">
        <v>578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304</v>
      </c>
      <c r="N104">
        <v>0</v>
      </c>
      <c r="O104">
        <v>0</v>
      </c>
      <c r="P104">
        <v>0</v>
      </c>
      <c r="Q104">
        <v>0</v>
      </c>
      <c r="R104" t="s">
        <v>566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 t="s">
        <v>567</v>
      </c>
    </row>
    <row r="105" spans="1:32" hidden="1" x14ac:dyDescent="0.2">
      <c r="A105" t="s">
        <v>568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 t="s">
        <v>533</v>
      </c>
    </row>
    <row r="106" spans="1:32" hidden="1" x14ac:dyDescent="0.2">
      <c r="A106">
        <v>5.5792700000000002</v>
      </c>
      <c r="B106">
        <v>1.986558</v>
      </c>
      <c r="C106">
        <v>23.805921999999999</v>
      </c>
      <c r="D106">
        <v>81.724997999999999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772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 t="s">
        <v>569</v>
      </c>
      <c r="AC106" t="s">
        <v>570</v>
      </c>
      <c r="AD106">
        <v>3</v>
      </c>
      <c r="AE106" s="36">
        <v>0.55942129629629633</v>
      </c>
      <c r="AF106">
        <v>2023</v>
      </c>
    </row>
    <row r="107" spans="1:32" hidden="1" x14ac:dyDescent="0.2">
      <c r="A107" t="s">
        <v>568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 t="s">
        <v>533</v>
      </c>
    </row>
    <row r="108" spans="1:32" hidden="1" x14ac:dyDescent="0.2">
      <c r="A108">
        <v>77</v>
      </c>
      <c r="B108" t="s">
        <v>563</v>
      </c>
      <c r="C108">
        <v>0</v>
      </c>
      <c r="D108" t="s">
        <v>580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305</v>
      </c>
      <c r="N108">
        <v>0</v>
      </c>
      <c r="O108">
        <v>0</v>
      </c>
      <c r="P108">
        <v>0</v>
      </c>
      <c r="Q108">
        <v>0</v>
      </c>
      <c r="R108" t="s">
        <v>566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 t="s">
        <v>567</v>
      </c>
    </row>
    <row r="109" spans="1:32" hidden="1" x14ac:dyDescent="0.2">
      <c r="A109">
        <v>5.5792700000000002</v>
      </c>
      <c r="B109">
        <v>1.986558</v>
      </c>
      <c r="C109">
        <v>24.391311999999999</v>
      </c>
      <c r="D109">
        <v>81.724997999999999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773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 t="s">
        <v>569</v>
      </c>
      <c r="AC109" t="s">
        <v>570</v>
      </c>
      <c r="AD109">
        <v>3</v>
      </c>
      <c r="AE109" s="36">
        <v>0.55943287037037037</v>
      </c>
      <c r="AF109">
        <v>2023</v>
      </c>
    </row>
    <row r="110" spans="1:32" hidden="1" x14ac:dyDescent="0.2">
      <c r="A110" t="s">
        <v>568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 t="s">
        <v>533</v>
      </c>
    </row>
    <row r="111" spans="1:32" hidden="1" x14ac:dyDescent="0.2">
      <c r="A111">
        <v>5.5792700000000002</v>
      </c>
      <c r="B111">
        <v>1.986558</v>
      </c>
      <c r="C111">
        <v>24.391311999999999</v>
      </c>
      <c r="D111">
        <v>81.724997999999999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773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 t="s">
        <v>569</v>
      </c>
      <c r="AC111" t="s">
        <v>570</v>
      </c>
      <c r="AD111">
        <v>3</v>
      </c>
      <c r="AE111" s="36">
        <v>0.55944444444444441</v>
      </c>
      <c r="AF111">
        <v>2023</v>
      </c>
    </row>
    <row r="112" spans="1:32" x14ac:dyDescent="0.2">
      <c r="A112">
        <v>77</v>
      </c>
      <c r="B112" t="s">
        <v>581</v>
      </c>
      <c r="C112">
        <v>1</v>
      </c>
      <c r="D112" t="s">
        <v>582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306</v>
      </c>
      <c r="N112">
        <v>0</v>
      </c>
      <c r="O112">
        <v>0</v>
      </c>
      <c r="P112">
        <v>0</v>
      </c>
      <c r="Q112">
        <v>0</v>
      </c>
      <c r="R112" t="s">
        <v>583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 t="s">
        <v>567</v>
      </c>
    </row>
    <row r="113" spans="1:32" hidden="1" x14ac:dyDescent="0.2">
      <c r="A113" t="s">
        <v>568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 t="s">
        <v>533</v>
      </c>
    </row>
    <row r="114" spans="1:32" hidden="1" x14ac:dyDescent="0.2">
      <c r="A114">
        <v>8.0519020000000001</v>
      </c>
      <c r="B114">
        <v>2.8107690000000001</v>
      </c>
      <c r="C114">
        <v>23.903486000000001</v>
      </c>
      <c r="D114">
        <v>81.612503000000004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774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 t="s">
        <v>569</v>
      </c>
      <c r="AC114" t="s">
        <v>570</v>
      </c>
      <c r="AD114">
        <v>3</v>
      </c>
      <c r="AE114" s="36">
        <v>0.55945601851851856</v>
      </c>
      <c r="AF114">
        <v>2023</v>
      </c>
    </row>
    <row r="115" spans="1:32" hidden="1" x14ac:dyDescent="0.2">
      <c r="A115" t="s">
        <v>568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 t="s">
        <v>533</v>
      </c>
    </row>
    <row r="116" spans="1:32" hidden="1" x14ac:dyDescent="0.2">
      <c r="A116">
        <v>77</v>
      </c>
      <c r="B116" t="s">
        <v>581</v>
      </c>
      <c r="C116">
        <v>0</v>
      </c>
      <c r="D116" t="s">
        <v>580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307</v>
      </c>
      <c r="N116">
        <v>0</v>
      </c>
      <c r="O116">
        <v>0</v>
      </c>
      <c r="P116">
        <v>0</v>
      </c>
      <c r="Q116">
        <v>0</v>
      </c>
      <c r="R116" t="s">
        <v>583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 t="s">
        <v>567</v>
      </c>
    </row>
    <row r="117" spans="1:32" hidden="1" x14ac:dyDescent="0.2">
      <c r="A117">
        <v>8.0519020000000001</v>
      </c>
      <c r="B117">
        <v>2.8107690000000001</v>
      </c>
      <c r="C117">
        <v>24.391311999999999</v>
      </c>
      <c r="D117">
        <v>81.612503000000004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775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 t="s">
        <v>569</v>
      </c>
      <c r="AC117" t="s">
        <v>570</v>
      </c>
      <c r="AD117">
        <v>3</v>
      </c>
      <c r="AE117" s="36">
        <v>0.5594675925925926</v>
      </c>
      <c r="AF117">
        <v>2023</v>
      </c>
    </row>
    <row r="118" spans="1:32" hidden="1" x14ac:dyDescent="0.2">
      <c r="A118" t="s">
        <v>568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 t="s">
        <v>533</v>
      </c>
    </row>
    <row r="119" spans="1:32" hidden="1" x14ac:dyDescent="0.2">
      <c r="A119">
        <v>8.0519020000000001</v>
      </c>
      <c r="B119">
        <v>2.8107690000000001</v>
      </c>
      <c r="C119">
        <v>24.391311999999999</v>
      </c>
      <c r="D119">
        <v>81.612503000000004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775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 t="s">
        <v>569</v>
      </c>
      <c r="AC119" t="s">
        <v>570</v>
      </c>
      <c r="AD119">
        <v>3</v>
      </c>
      <c r="AE119" s="36">
        <v>0.55947916666666664</v>
      </c>
      <c r="AF119">
        <v>2023</v>
      </c>
    </row>
    <row r="120" spans="1:32" x14ac:dyDescent="0.2">
      <c r="A120">
        <v>77</v>
      </c>
      <c r="B120" t="s">
        <v>581</v>
      </c>
      <c r="C120">
        <v>1</v>
      </c>
      <c r="D120" t="s">
        <v>579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308</v>
      </c>
      <c r="N120">
        <v>0</v>
      </c>
      <c r="O120">
        <v>0</v>
      </c>
      <c r="P120">
        <v>0</v>
      </c>
      <c r="Q120">
        <v>0</v>
      </c>
      <c r="R120" t="s">
        <v>584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 t="s">
        <v>567</v>
      </c>
    </row>
    <row r="121" spans="1:32" hidden="1" x14ac:dyDescent="0.2">
      <c r="A121" t="s">
        <v>568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 t="s">
        <v>533</v>
      </c>
    </row>
    <row r="122" spans="1:32" hidden="1" x14ac:dyDescent="0.2">
      <c r="A122">
        <v>10.524533</v>
      </c>
      <c r="B122">
        <v>3.634979</v>
      </c>
      <c r="C122">
        <v>24.293747</v>
      </c>
      <c r="D122">
        <v>81.5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776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 t="s">
        <v>569</v>
      </c>
      <c r="AC122" t="s">
        <v>570</v>
      </c>
      <c r="AD122">
        <v>3</v>
      </c>
      <c r="AE122" s="36">
        <v>0.55949074074074068</v>
      </c>
      <c r="AF122">
        <v>2023</v>
      </c>
    </row>
    <row r="123" spans="1:32" hidden="1" x14ac:dyDescent="0.2">
      <c r="A123" t="s">
        <v>568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 t="s">
        <v>533</v>
      </c>
    </row>
    <row r="124" spans="1:32" hidden="1" x14ac:dyDescent="0.2">
      <c r="A124">
        <v>77</v>
      </c>
      <c r="B124" t="s">
        <v>581</v>
      </c>
      <c r="C124">
        <v>0</v>
      </c>
      <c r="D124" t="s">
        <v>579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309</v>
      </c>
      <c r="N124">
        <v>0</v>
      </c>
      <c r="O124">
        <v>0</v>
      </c>
      <c r="P124">
        <v>0</v>
      </c>
      <c r="Q124">
        <v>0</v>
      </c>
      <c r="R124" t="s">
        <v>584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 t="s">
        <v>567</v>
      </c>
    </row>
    <row r="125" spans="1:32" hidden="1" x14ac:dyDescent="0.2">
      <c r="A125">
        <v>10.524533</v>
      </c>
      <c r="B125">
        <v>3.634979</v>
      </c>
      <c r="C125">
        <v>24.293747</v>
      </c>
      <c r="D125">
        <v>81.5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777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 t="s">
        <v>569</v>
      </c>
      <c r="AC125" t="s">
        <v>570</v>
      </c>
      <c r="AD125">
        <v>3</v>
      </c>
      <c r="AE125" s="36">
        <v>0.55950231481481483</v>
      </c>
      <c r="AF125">
        <v>2023</v>
      </c>
    </row>
    <row r="126" spans="1:32" hidden="1" x14ac:dyDescent="0.2">
      <c r="A126" t="s">
        <v>568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t="s">
        <v>533</v>
      </c>
    </row>
    <row r="127" spans="1:32" hidden="1" x14ac:dyDescent="0.2">
      <c r="A127">
        <v>10.524533</v>
      </c>
      <c r="B127">
        <v>3.634979</v>
      </c>
      <c r="C127">
        <v>24.293747</v>
      </c>
      <c r="D127">
        <v>81.5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777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 t="s">
        <v>569</v>
      </c>
      <c r="AC127" t="s">
        <v>570</v>
      </c>
      <c r="AD127">
        <v>3</v>
      </c>
      <c r="AE127" s="36">
        <v>0.55951388888888887</v>
      </c>
      <c r="AF127">
        <v>2023</v>
      </c>
    </row>
    <row r="128" spans="1:32" x14ac:dyDescent="0.2">
      <c r="A128">
        <v>76</v>
      </c>
      <c r="B128" t="s">
        <v>581</v>
      </c>
      <c r="C128">
        <v>1</v>
      </c>
      <c r="D128" t="s">
        <v>585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586</v>
      </c>
      <c r="N128">
        <v>0</v>
      </c>
      <c r="O128">
        <v>0</v>
      </c>
      <c r="P128">
        <v>0</v>
      </c>
      <c r="Q128">
        <v>0</v>
      </c>
      <c r="R128" t="s">
        <v>584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t="s">
        <v>567</v>
      </c>
    </row>
    <row r="129" spans="1:32" hidden="1" x14ac:dyDescent="0.2">
      <c r="A129" t="s">
        <v>568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t="s">
        <v>533</v>
      </c>
    </row>
    <row r="130" spans="1:32" hidden="1" x14ac:dyDescent="0.2">
      <c r="A130">
        <v>12.997165000000001</v>
      </c>
      <c r="B130">
        <v>4.4591890000000003</v>
      </c>
      <c r="C130">
        <v>24.586442999999999</v>
      </c>
      <c r="D130">
        <v>81.5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778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 t="s">
        <v>569</v>
      </c>
      <c r="AC130" t="s">
        <v>570</v>
      </c>
      <c r="AD130">
        <v>3</v>
      </c>
      <c r="AE130" s="36">
        <v>0.55952546296296302</v>
      </c>
      <c r="AF130">
        <v>2023</v>
      </c>
    </row>
    <row r="131" spans="1:32" hidden="1" x14ac:dyDescent="0.2">
      <c r="A131" t="s">
        <v>568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t="s">
        <v>533</v>
      </c>
    </row>
    <row r="132" spans="1:32" hidden="1" x14ac:dyDescent="0.2">
      <c r="A132">
        <v>76</v>
      </c>
      <c r="B132" t="s">
        <v>581</v>
      </c>
      <c r="C132">
        <v>0</v>
      </c>
      <c r="D132" t="s">
        <v>580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587</v>
      </c>
      <c r="N132">
        <v>0</v>
      </c>
      <c r="O132">
        <v>0</v>
      </c>
      <c r="P132">
        <v>0</v>
      </c>
      <c r="Q132">
        <v>0</v>
      </c>
      <c r="R132" t="s">
        <v>588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t="s">
        <v>567</v>
      </c>
    </row>
    <row r="133" spans="1:32" hidden="1" x14ac:dyDescent="0.2">
      <c r="A133">
        <v>12.997165000000001</v>
      </c>
      <c r="B133">
        <v>4.4591890000000003</v>
      </c>
      <c r="C133">
        <v>24.391311999999999</v>
      </c>
      <c r="D133">
        <v>81.274994000000007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779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 t="s">
        <v>569</v>
      </c>
      <c r="AC133" t="s">
        <v>570</v>
      </c>
      <c r="AD133">
        <v>3</v>
      </c>
      <c r="AE133" s="36">
        <v>0.55953703703703705</v>
      </c>
      <c r="AF133">
        <v>2023</v>
      </c>
    </row>
    <row r="134" spans="1:32" hidden="1" x14ac:dyDescent="0.2">
      <c r="A134" t="s">
        <v>568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t="s">
        <v>533</v>
      </c>
    </row>
    <row r="135" spans="1:32" hidden="1" x14ac:dyDescent="0.2">
      <c r="A135">
        <v>12.997165000000001</v>
      </c>
      <c r="B135">
        <v>4.4591890000000003</v>
      </c>
      <c r="C135">
        <v>24.391311999999999</v>
      </c>
      <c r="D135">
        <v>81.274994000000007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779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 t="s">
        <v>569</v>
      </c>
      <c r="AC135" t="s">
        <v>570</v>
      </c>
      <c r="AD135">
        <v>3</v>
      </c>
      <c r="AE135" s="36">
        <v>0.55954861111111109</v>
      </c>
      <c r="AF135">
        <v>2023</v>
      </c>
    </row>
    <row r="136" spans="1:32" x14ac:dyDescent="0.2">
      <c r="A136">
        <v>75</v>
      </c>
      <c r="B136" t="s">
        <v>581</v>
      </c>
      <c r="C136">
        <v>1</v>
      </c>
      <c r="D136" t="s">
        <v>589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590</v>
      </c>
      <c r="N136">
        <v>0</v>
      </c>
      <c r="O136">
        <v>0</v>
      </c>
      <c r="P136">
        <v>0</v>
      </c>
      <c r="Q136">
        <v>0</v>
      </c>
      <c r="R136" t="s">
        <v>591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t="s">
        <v>567</v>
      </c>
    </row>
    <row r="137" spans="1:32" hidden="1" x14ac:dyDescent="0.2">
      <c r="A137" t="s">
        <v>568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t="s">
        <v>533</v>
      </c>
    </row>
    <row r="138" spans="1:32" hidden="1" x14ac:dyDescent="0.2">
      <c r="A138">
        <v>15.469797</v>
      </c>
      <c r="B138">
        <v>5.2834000000000003</v>
      </c>
      <c r="C138">
        <v>24.196182</v>
      </c>
      <c r="D138">
        <v>81.162497999999999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780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 t="s">
        <v>569</v>
      </c>
      <c r="AC138" t="s">
        <v>570</v>
      </c>
      <c r="AD138">
        <v>3</v>
      </c>
      <c r="AE138" s="36">
        <v>0.55956018518518513</v>
      </c>
      <c r="AF138">
        <v>2023</v>
      </c>
    </row>
    <row r="139" spans="1:32" hidden="1" x14ac:dyDescent="0.2">
      <c r="A139" t="s">
        <v>568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 t="s">
        <v>533</v>
      </c>
    </row>
    <row r="140" spans="1:32" hidden="1" x14ac:dyDescent="0.2">
      <c r="A140">
        <v>75</v>
      </c>
      <c r="B140" t="s">
        <v>581</v>
      </c>
      <c r="C140">
        <v>0</v>
      </c>
      <c r="D140" t="s">
        <v>585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592</v>
      </c>
      <c r="N140">
        <v>0</v>
      </c>
      <c r="O140">
        <v>0</v>
      </c>
      <c r="P140">
        <v>0</v>
      </c>
      <c r="Q140">
        <v>0</v>
      </c>
      <c r="R140" t="s">
        <v>591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 t="s">
        <v>567</v>
      </c>
    </row>
    <row r="141" spans="1:32" hidden="1" x14ac:dyDescent="0.2">
      <c r="A141">
        <v>15.469797</v>
      </c>
      <c r="B141">
        <v>5.2834000000000003</v>
      </c>
      <c r="C141">
        <v>24.586442999999999</v>
      </c>
      <c r="D141">
        <v>81.162497999999999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781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 t="s">
        <v>569</v>
      </c>
      <c r="AC141" t="s">
        <v>570</v>
      </c>
      <c r="AD141">
        <v>3</v>
      </c>
      <c r="AE141" s="36">
        <v>0.55957175925925928</v>
      </c>
      <c r="AF141">
        <v>2023</v>
      </c>
    </row>
    <row r="142" spans="1:32" hidden="1" x14ac:dyDescent="0.2">
      <c r="A142" t="s">
        <v>568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t="s">
        <v>533</v>
      </c>
    </row>
    <row r="143" spans="1:32" hidden="1" x14ac:dyDescent="0.2">
      <c r="A143">
        <v>15.469797</v>
      </c>
      <c r="B143">
        <v>5.2834000000000003</v>
      </c>
      <c r="C143">
        <v>24.586442999999999</v>
      </c>
      <c r="D143">
        <v>81.162497999999999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781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 t="s">
        <v>569</v>
      </c>
      <c r="AC143" t="s">
        <v>570</v>
      </c>
      <c r="AD143">
        <v>3</v>
      </c>
      <c r="AE143" s="36">
        <v>0.55958333333333332</v>
      </c>
      <c r="AF143">
        <v>2023</v>
      </c>
    </row>
    <row r="144" spans="1:32" x14ac:dyDescent="0.2">
      <c r="A144">
        <v>74</v>
      </c>
      <c r="B144" t="s">
        <v>581</v>
      </c>
      <c r="C144">
        <v>1</v>
      </c>
      <c r="D144" t="s">
        <v>593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 t="s">
        <v>594</v>
      </c>
      <c r="N144">
        <v>0</v>
      </c>
      <c r="O144">
        <v>0</v>
      </c>
      <c r="P144">
        <v>0</v>
      </c>
      <c r="Q144">
        <v>0</v>
      </c>
      <c r="R144" t="s">
        <v>591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t="s">
        <v>567</v>
      </c>
    </row>
    <row r="145" spans="1:32" hidden="1" x14ac:dyDescent="0.2">
      <c r="A145" t="s">
        <v>568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t="s">
        <v>533</v>
      </c>
    </row>
    <row r="146" spans="1:32" hidden="1" x14ac:dyDescent="0.2">
      <c r="A146">
        <v>17.879026</v>
      </c>
      <c r="B146">
        <v>6.0864760000000002</v>
      </c>
      <c r="C146">
        <v>24.781573999999999</v>
      </c>
      <c r="D146">
        <v>81.162497999999999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782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 t="s">
        <v>569</v>
      </c>
      <c r="AC146" t="s">
        <v>570</v>
      </c>
      <c r="AD146">
        <v>3</v>
      </c>
      <c r="AE146" s="36">
        <v>0.55959490740740747</v>
      </c>
      <c r="AF146">
        <v>2023</v>
      </c>
    </row>
    <row r="147" spans="1:32" hidden="1" x14ac:dyDescent="0.2">
      <c r="A147" t="s">
        <v>568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t="s">
        <v>533</v>
      </c>
    </row>
    <row r="148" spans="1:32" hidden="1" x14ac:dyDescent="0.2">
      <c r="A148">
        <v>74</v>
      </c>
      <c r="B148" t="s">
        <v>581</v>
      </c>
      <c r="C148">
        <v>0</v>
      </c>
      <c r="D148">
        <v>102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595</v>
      </c>
      <c r="N148">
        <v>0</v>
      </c>
      <c r="O148">
        <v>0</v>
      </c>
      <c r="P148">
        <v>0</v>
      </c>
      <c r="Q148">
        <v>0</v>
      </c>
      <c r="R148" t="s">
        <v>596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t="s">
        <v>567</v>
      </c>
    </row>
    <row r="149" spans="1:32" hidden="1" x14ac:dyDescent="0.2">
      <c r="A149">
        <v>17.879026</v>
      </c>
      <c r="B149">
        <v>6.0864760000000002</v>
      </c>
      <c r="C149">
        <v>25.171835000000002</v>
      </c>
      <c r="D149">
        <v>81.050003000000004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783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 t="s">
        <v>569</v>
      </c>
      <c r="AC149" t="s">
        <v>570</v>
      </c>
      <c r="AD149">
        <v>3</v>
      </c>
      <c r="AE149" s="36">
        <v>0.55960648148148151</v>
      </c>
      <c r="AF149">
        <v>2023</v>
      </c>
    </row>
    <row r="150" spans="1:32" hidden="1" x14ac:dyDescent="0.2">
      <c r="A150" t="s">
        <v>568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t="s">
        <v>533</v>
      </c>
    </row>
    <row r="151" spans="1:32" hidden="1" x14ac:dyDescent="0.2">
      <c r="A151">
        <v>17.879026</v>
      </c>
      <c r="B151">
        <v>6.0864760000000002</v>
      </c>
      <c r="C151">
        <v>25.171835000000002</v>
      </c>
      <c r="D151">
        <v>81.050003000000004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783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 t="s">
        <v>569</v>
      </c>
      <c r="AC151" t="s">
        <v>570</v>
      </c>
      <c r="AD151">
        <v>3</v>
      </c>
      <c r="AE151" s="36">
        <v>0.55961805555555555</v>
      </c>
      <c r="AF151">
        <v>2023</v>
      </c>
    </row>
    <row r="152" spans="1:32" x14ac:dyDescent="0.2">
      <c r="A152">
        <v>71</v>
      </c>
      <c r="B152" t="s">
        <v>581</v>
      </c>
      <c r="C152">
        <v>1</v>
      </c>
      <c r="D152" t="s">
        <v>597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310</v>
      </c>
      <c r="N152">
        <v>0</v>
      </c>
      <c r="O152">
        <v>0</v>
      </c>
      <c r="P152">
        <v>0</v>
      </c>
      <c r="Q152">
        <v>0</v>
      </c>
      <c r="R152" t="s">
        <v>598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t="s">
        <v>567</v>
      </c>
    </row>
    <row r="153" spans="1:32" hidden="1" x14ac:dyDescent="0.2">
      <c r="A153" t="s">
        <v>568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t="s">
        <v>533</v>
      </c>
    </row>
    <row r="154" spans="1:32" hidden="1" x14ac:dyDescent="0.2">
      <c r="A154">
        <v>20.224857</v>
      </c>
      <c r="B154">
        <v>6.8684200000000004</v>
      </c>
      <c r="C154">
        <v>25.952356000000002</v>
      </c>
      <c r="D154">
        <v>80.9375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784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 t="s">
        <v>569</v>
      </c>
      <c r="AC154" t="s">
        <v>570</v>
      </c>
      <c r="AD154">
        <v>3</v>
      </c>
      <c r="AE154" s="36">
        <v>0.55962962962962959</v>
      </c>
      <c r="AF154">
        <v>2023</v>
      </c>
    </row>
    <row r="155" spans="1:32" hidden="1" x14ac:dyDescent="0.2">
      <c r="A155" t="s">
        <v>568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 t="s">
        <v>533</v>
      </c>
    </row>
    <row r="156" spans="1:32" hidden="1" x14ac:dyDescent="0.2">
      <c r="A156">
        <v>71</v>
      </c>
      <c r="B156" t="s">
        <v>581</v>
      </c>
      <c r="C156">
        <v>0</v>
      </c>
      <c r="D156" t="s">
        <v>599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311</v>
      </c>
      <c r="N156">
        <v>0</v>
      </c>
      <c r="O156">
        <v>0</v>
      </c>
      <c r="P156">
        <v>0</v>
      </c>
      <c r="Q156">
        <v>0</v>
      </c>
      <c r="R156" t="s">
        <v>600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 t="s">
        <v>567</v>
      </c>
    </row>
    <row r="157" spans="1:32" hidden="1" x14ac:dyDescent="0.2">
      <c r="A157">
        <v>20.224857</v>
      </c>
      <c r="B157">
        <v>6.8684200000000004</v>
      </c>
      <c r="C157">
        <v>26.245052000000001</v>
      </c>
      <c r="D157">
        <v>80.824996999999996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785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 t="s">
        <v>569</v>
      </c>
      <c r="AC157" t="s">
        <v>570</v>
      </c>
      <c r="AD157">
        <v>3</v>
      </c>
      <c r="AE157" s="36">
        <v>0.55964120370370374</v>
      </c>
      <c r="AF157">
        <v>2023</v>
      </c>
    </row>
    <row r="158" spans="1:32" hidden="1" x14ac:dyDescent="0.2">
      <c r="A158" t="s">
        <v>568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t="s">
        <v>533</v>
      </c>
    </row>
    <row r="159" spans="1:32" hidden="1" x14ac:dyDescent="0.2">
      <c r="A159">
        <v>20.224857</v>
      </c>
      <c r="B159">
        <v>6.8684200000000004</v>
      </c>
      <c r="C159">
        <v>26.245052000000001</v>
      </c>
      <c r="D159">
        <v>80.824996999999996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785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 t="s">
        <v>569</v>
      </c>
      <c r="AC159" t="s">
        <v>570</v>
      </c>
      <c r="AD159">
        <v>3</v>
      </c>
      <c r="AE159" s="36">
        <v>0.55965277777777778</v>
      </c>
      <c r="AF159">
        <v>2023</v>
      </c>
    </row>
    <row r="160" spans="1:32" x14ac:dyDescent="0.2">
      <c r="A160">
        <v>69</v>
      </c>
      <c r="B160" t="s">
        <v>581</v>
      </c>
      <c r="C160">
        <v>1</v>
      </c>
      <c r="D160">
        <v>118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312</v>
      </c>
      <c r="N160">
        <v>0</v>
      </c>
      <c r="O160">
        <v>0</v>
      </c>
      <c r="P160">
        <v>0</v>
      </c>
      <c r="Q160">
        <v>0</v>
      </c>
      <c r="R160" t="s">
        <v>601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t="s">
        <v>567</v>
      </c>
    </row>
    <row r="161" spans="1:32" hidden="1" x14ac:dyDescent="0.2">
      <c r="A161" t="s">
        <v>568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t="s">
        <v>533</v>
      </c>
    </row>
    <row r="162" spans="1:32" hidden="1" x14ac:dyDescent="0.2">
      <c r="A162">
        <v>22.443884000000001</v>
      </c>
      <c r="B162">
        <v>7.6080959999999997</v>
      </c>
      <c r="C162">
        <v>27.318269999999998</v>
      </c>
      <c r="D162">
        <v>80.712494000000007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786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 t="s">
        <v>569</v>
      </c>
      <c r="AC162" t="s">
        <v>570</v>
      </c>
      <c r="AD162">
        <v>3</v>
      </c>
      <c r="AE162" s="36">
        <v>0.55966435185185182</v>
      </c>
      <c r="AF162">
        <v>2023</v>
      </c>
    </row>
    <row r="163" spans="1:32" hidden="1" x14ac:dyDescent="0.2">
      <c r="A163" t="s">
        <v>568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533</v>
      </c>
    </row>
    <row r="164" spans="1:32" hidden="1" x14ac:dyDescent="0.2">
      <c r="A164">
        <v>69</v>
      </c>
      <c r="B164" t="s">
        <v>581</v>
      </c>
      <c r="C164">
        <v>0</v>
      </c>
      <c r="D164" t="s">
        <v>602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313</v>
      </c>
      <c r="N164">
        <v>0</v>
      </c>
      <c r="O164">
        <v>0</v>
      </c>
      <c r="P164">
        <v>0</v>
      </c>
      <c r="Q164">
        <v>0</v>
      </c>
      <c r="R164" t="s">
        <v>601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t="s">
        <v>567</v>
      </c>
    </row>
    <row r="165" spans="1:32" hidden="1" x14ac:dyDescent="0.2">
      <c r="A165">
        <v>22.443884000000001</v>
      </c>
      <c r="B165">
        <v>7.6080959999999997</v>
      </c>
      <c r="C165">
        <v>27.70853</v>
      </c>
      <c r="D165">
        <v>80.712494000000007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787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 t="s">
        <v>569</v>
      </c>
      <c r="AC165" t="s">
        <v>570</v>
      </c>
      <c r="AD165">
        <v>3</v>
      </c>
      <c r="AE165" s="36">
        <v>0.55967592592592597</v>
      </c>
      <c r="AF165">
        <v>2023</v>
      </c>
    </row>
    <row r="166" spans="1:32" hidden="1" x14ac:dyDescent="0.2">
      <c r="A166" t="s">
        <v>568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t="s">
        <v>533</v>
      </c>
    </row>
    <row r="167" spans="1:32" hidden="1" x14ac:dyDescent="0.2">
      <c r="A167">
        <v>22.443884000000001</v>
      </c>
      <c r="B167">
        <v>7.6080959999999997</v>
      </c>
      <c r="C167">
        <v>27.70853</v>
      </c>
      <c r="D167">
        <v>80.712494000000007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787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 t="s">
        <v>569</v>
      </c>
      <c r="AC167" t="s">
        <v>570</v>
      </c>
      <c r="AD167">
        <v>3</v>
      </c>
      <c r="AE167" s="36">
        <v>0.5596875</v>
      </c>
      <c r="AF167">
        <v>2023</v>
      </c>
    </row>
    <row r="168" spans="1:32" x14ac:dyDescent="0.2">
      <c r="A168" t="s">
        <v>603</v>
      </c>
      <c r="B168" t="s">
        <v>581</v>
      </c>
      <c r="C168">
        <v>1</v>
      </c>
      <c r="D168">
        <v>126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314</v>
      </c>
      <c r="N168">
        <v>0</v>
      </c>
      <c r="O168">
        <v>0</v>
      </c>
      <c r="P168">
        <v>0</v>
      </c>
      <c r="Q168">
        <v>0</v>
      </c>
      <c r="R168" t="s">
        <v>604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t="s">
        <v>567</v>
      </c>
    </row>
    <row r="169" spans="1:32" hidden="1" x14ac:dyDescent="0.2">
      <c r="A169" t="s">
        <v>568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t="s">
        <v>533</v>
      </c>
    </row>
    <row r="170" spans="1:32" hidden="1" x14ac:dyDescent="0.2">
      <c r="A170">
        <v>23.838701</v>
      </c>
      <c r="B170">
        <v>8.2632370000000002</v>
      </c>
      <c r="C170">
        <v>28.684183000000001</v>
      </c>
      <c r="D170">
        <v>80.599997999999999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788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 t="s">
        <v>569</v>
      </c>
      <c r="AC170" t="s">
        <v>570</v>
      </c>
      <c r="AD170">
        <v>3</v>
      </c>
      <c r="AE170" s="36">
        <v>0.55969907407407404</v>
      </c>
      <c r="AF170">
        <v>2023</v>
      </c>
    </row>
    <row r="171" spans="1:32" hidden="1" x14ac:dyDescent="0.2">
      <c r="A171" t="s">
        <v>568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 t="s">
        <v>533</v>
      </c>
    </row>
    <row r="172" spans="1:32" hidden="1" x14ac:dyDescent="0.2">
      <c r="A172" t="s">
        <v>603</v>
      </c>
      <c r="B172" t="s">
        <v>581</v>
      </c>
      <c r="C172">
        <v>0</v>
      </c>
      <c r="D172" t="s">
        <v>605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315</v>
      </c>
      <c r="N172">
        <v>0</v>
      </c>
      <c r="O172">
        <v>0</v>
      </c>
      <c r="P172">
        <v>0</v>
      </c>
      <c r="Q172">
        <v>0</v>
      </c>
      <c r="R172" t="s">
        <v>606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 t="s">
        <v>567</v>
      </c>
    </row>
    <row r="173" spans="1:32" hidden="1" x14ac:dyDescent="0.2">
      <c r="A173">
        <v>23.838701</v>
      </c>
      <c r="B173">
        <v>8.2632370000000002</v>
      </c>
      <c r="C173">
        <v>29.367139999999999</v>
      </c>
      <c r="D173">
        <v>80.487503000000004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789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 t="s">
        <v>569</v>
      </c>
      <c r="AC173" t="s">
        <v>570</v>
      </c>
      <c r="AD173">
        <v>3</v>
      </c>
      <c r="AE173" s="36">
        <v>0.55971064814814808</v>
      </c>
      <c r="AF173">
        <v>2023</v>
      </c>
    </row>
    <row r="174" spans="1:32" hidden="1" x14ac:dyDescent="0.2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t="s">
        <v>533</v>
      </c>
    </row>
    <row r="175" spans="1:32" hidden="1" x14ac:dyDescent="0.2">
      <c r="A175">
        <v>23.838701</v>
      </c>
      <c r="B175">
        <v>8.2632370000000002</v>
      </c>
      <c r="C175">
        <v>29.367139999999999</v>
      </c>
      <c r="D175">
        <v>80.487503000000004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789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 t="s">
        <v>569</v>
      </c>
      <c r="AC175" t="s">
        <v>570</v>
      </c>
      <c r="AD175">
        <v>3</v>
      </c>
      <c r="AE175" s="36">
        <v>0.55972222222222223</v>
      </c>
      <c r="AF175">
        <v>2023</v>
      </c>
    </row>
    <row r="176" spans="1:32" x14ac:dyDescent="0.2">
      <c r="A176">
        <v>54</v>
      </c>
      <c r="B176" t="s">
        <v>573</v>
      </c>
      <c r="C176">
        <v>1</v>
      </c>
      <c r="D176">
        <v>134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316</v>
      </c>
      <c r="N176">
        <v>0</v>
      </c>
      <c r="O176">
        <v>0</v>
      </c>
      <c r="P176">
        <v>0</v>
      </c>
      <c r="Q176">
        <v>0</v>
      </c>
      <c r="R176" t="s">
        <v>607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t="s">
        <v>567</v>
      </c>
    </row>
    <row r="177" spans="1:32" hidden="1" x14ac:dyDescent="0.2">
      <c r="A177" t="s">
        <v>568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t="s">
        <v>533</v>
      </c>
    </row>
    <row r="178" spans="1:32" hidden="1" x14ac:dyDescent="0.2">
      <c r="A178">
        <v>23.077891999999999</v>
      </c>
      <c r="B178">
        <v>8.8549779999999991</v>
      </c>
      <c r="C178">
        <v>30.050097000000001</v>
      </c>
      <c r="D178">
        <v>80.375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790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 t="s">
        <v>569</v>
      </c>
      <c r="AC178" t="s">
        <v>570</v>
      </c>
      <c r="AD178">
        <v>3</v>
      </c>
      <c r="AE178" s="36">
        <v>0.55973379629629627</v>
      </c>
      <c r="AF178">
        <v>2023</v>
      </c>
    </row>
    <row r="179" spans="1:32" hidden="1" x14ac:dyDescent="0.2">
      <c r="A179" t="s">
        <v>568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t="s">
        <v>533</v>
      </c>
    </row>
    <row r="180" spans="1:32" hidden="1" x14ac:dyDescent="0.2">
      <c r="A180">
        <v>22.380482000000001</v>
      </c>
      <c r="B180">
        <v>9.4467180000000006</v>
      </c>
      <c r="C180">
        <v>30.050097000000001</v>
      </c>
      <c r="D180">
        <v>80.375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790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 t="s">
        <v>569</v>
      </c>
      <c r="AC180" t="s">
        <v>570</v>
      </c>
      <c r="AD180">
        <v>3</v>
      </c>
      <c r="AE180" s="36">
        <v>0.55974537037037042</v>
      </c>
      <c r="AF180">
        <v>2023</v>
      </c>
    </row>
    <row r="181" spans="1:32" hidden="1" x14ac:dyDescent="0.2">
      <c r="A181">
        <v>54</v>
      </c>
      <c r="B181" t="s">
        <v>573</v>
      </c>
      <c r="C181">
        <v>0</v>
      </c>
      <c r="D181">
        <v>139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317</v>
      </c>
      <c r="N181">
        <v>0</v>
      </c>
      <c r="O181">
        <v>0</v>
      </c>
      <c r="P181">
        <v>0</v>
      </c>
      <c r="Q181">
        <v>0</v>
      </c>
      <c r="R181" t="s">
        <v>608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t="s">
        <v>567</v>
      </c>
    </row>
    <row r="182" spans="1:32" hidden="1" x14ac:dyDescent="0.2">
      <c r="A182" t="s">
        <v>568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t="s">
        <v>533</v>
      </c>
    </row>
    <row r="183" spans="1:32" hidden="1" x14ac:dyDescent="0.2">
      <c r="A183">
        <v>22.380482000000001</v>
      </c>
      <c r="B183">
        <v>9.4467180000000006</v>
      </c>
      <c r="C183">
        <v>30.537924</v>
      </c>
      <c r="D183">
        <v>80.262496999999996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791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 t="s">
        <v>569</v>
      </c>
      <c r="AC183" t="s">
        <v>570</v>
      </c>
      <c r="AD183">
        <v>3</v>
      </c>
      <c r="AE183" s="36">
        <v>0.55975694444444446</v>
      </c>
      <c r="AF183">
        <v>2023</v>
      </c>
    </row>
    <row r="184" spans="1:32" hidden="1" x14ac:dyDescent="0.2">
      <c r="A184" t="s">
        <v>568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t="s">
        <v>533</v>
      </c>
    </row>
    <row r="185" spans="1:32" x14ac:dyDescent="0.2">
      <c r="A185">
        <v>49</v>
      </c>
      <c r="B185" t="s">
        <v>573</v>
      </c>
      <c r="C185">
        <v>1</v>
      </c>
      <c r="D185" t="s">
        <v>609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318</v>
      </c>
      <c r="N185">
        <v>0</v>
      </c>
      <c r="O185">
        <v>0</v>
      </c>
      <c r="P185">
        <v>0</v>
      </c>
      <c r="Q185">
        <v>0</v>
      </c>
      <c r="R185" t="s">
        <v>610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t="s">
        <v>567</v>
      </c>
    </row>
    <row r="186" spans="1:32" hidden="1" x14ac:dyDescent="0.2">
      <c r="A186">
        <v>21.429469999999998</v>
      </c>
      <c r="B186">
        <v>9.9539240000000007</v>
      </c>
      <c r="C186">
        <v>30.83062</v>
      </c>
      <c r="D186">
        <v>80.149994000000007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792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 t="s">
        <v>569</v>
      </c>
      <c r="AC186" t="s">
        <v>570</v>
      </c>
      <c r="AD186">
        <v>3</v>
      </c>
      <c r="AE186" s="36">
        <v>0.5597685185185185</v>
      </c>
      <c r="AF186">
        <v>2023</v>
      </c>
    </row>
    <row r="187" spans="1:32" hidden="1" x14ac:dyDescent="0.2">
      <c r="A187" t="s">
        <v>568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 t="s">
        <v>533</v>
      </c>
    </row>
    <row r="188" spans="1:32" hidden="1" x14ac:dyDescent="0.2">
      <c r="A188">
        <v>20.478458</v>
      </c>
      <c r="B188">
        <v>10.461130000000001</v>
      </c>
      <c r="C188">
        <v>30.83062</v>
      </c>
      <c r="D188">
        <v>80.149994000000007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792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 t="s">
        <v>569</v>
      </c>
      <c r="AC188" t="s">
        <v>570</v>
      </c>
      <c r="AD188">
        <v>3</v>
      </c>
      <c r="AE188" s="36">
        <v>0.55978009259259254</v>
      </c>
      <c r="AF188">
        <v>2023</v>
      </c>
    </row>
    <row r="189" spans="1:32" hidden="1" x14ac:dyDescent="0.2">
      <c r="A189">
        <v>49</v>
      </c>
      <c r="B189" t="s">
        <v>573</v>
      </c>
      <c r="C189">
        <v>0</v>
      </c>
      <c r="D189" t="s">
        <v>611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319</v>
      </c>
      <c r="N189">
        <v>0</v>
      </c>
      <c r="O189">
        <v>0</v>
      </c>
      <c r="P189">
        <v>0</v>
      </c>
      <c r="Q189">
        <v>0</v>
      </c>
      <c r="R189" t="s">
        <v>612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 t="s">
        <v>567</v>
      </c>
    </row>
    <row r="190" spans="1:32" hidden="1" x14ac:dyDescent="0.2">
      <c r="A190" t="s">
        <v>568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 t="s">
        <v>533</v>
      </c>
    </row>
    <row r="191" spans="1:32" hidden="1" x14ac:dyDescent="0.2">
      <c r="A191">
        <v>20.478458</v>
      </c>
      <c r="B191">
        <v>10.461130000000001</v>
      </c>
      <c r="C191">
        <v>31.025749000000001</v>
      </c>
      <c r="D191">
        <v>80.037497999999999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793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 t="s">
        <v>569</v>
      </c>
      <c r="AC191" t="s">
        <v>570</v>
      </c>
      <c r="AD191">
        <v>3</v>
      </c>
      <c r="AE191" s="36">
        <v>0.55979166666666669</v>
      </c>
      <c r="AF191">
        <v>2023</v>
      </c>
    </row>
    <row r="192" spans="1:32" hidden="1" x14ac:dyDescent="0.2">
      <c r="A192" t="s">
        <v>568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 t="s">
        <v>533</v>
      </c>
    </row>
    <row r="193" spans="1:32" x14ac:dyDescent="0.2">
      <c r="A193">
        <v>44</v>
      </c>
      <c r="B193" t="s">
        <v>581</v>
      </c>
      <c r="C193">
        <v>1</v>
      </c>
      <c r="D193" t="s">
        <v>613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614</v>
      </c>
      <c r="N193">
        <v>0</v>
      </c>
      <c r="O193">
        <v>0</v>
      </c>
      <c r="P193">
        <v>0</v>
      </c>
      <c r="Q193">
        <v>0</v>
      </c>
      <c r="R193" t="s">
        <v>615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 t="s">
        <v>567</v>
      </c>
    </row>
    <row r="194" spans="1:32" hidden="1" x14ac:dyDescent="0.2">
      <c r="A194">
        <v>19.400644</v>
      </c>
      <c r="B194">
        <v>10.926069</v>
      </c>
      <c r="C194">
        <v>30.928184999999999</v>
      </c>
      <c r="D194">
        <v>79.925003000000004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794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 t="s">
        <v>569</v>
      </c>
      <c r="AC194" t="s">
        <v>570</v>
      </c>
      <c r="AD194">
        <v>3</v>
      </c>
      <c r="AE194" s="36">
        <v>0.55980324074074073</v>
      </c>
      <c r="AF194">
        <v>2023</v>
      </c>
    </row>
    <row r="195" spans="1:32" hidden="1" x14ac:dyDescent="0.2">
      <c r="A195" t="s">
        <v>568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 t="s">
        <v>533</v>
      </c>
    </row>
    <row r="196" spans="1:32" hidden="1" x14ac:dyDescent="0.2">
      <c r="A196">
        <v>18.32283</v>
      </c>
      <c r="B196">
        <v>11.391007999999999</v>
      </c>
      <c r="C196">
        <v>30.928184999999999</v>
      </c>
      <c r="D196">
        <v>79.925003000000004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794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 t="s">
        <v>569</v>
      </c>
      <c r="AC196" t="s">
        <v>570</v>
      </c>
      <c r="AD196">
        <v>3</v>
      </c>
      <c r="AE196" s="36">
        <v>0.55981481481481488</v>
      </c>
      <c r="AF196">
        <v>2023</v>
      </c>
    </row>
    <row r="197" spans="1:32" hidden="1" x14ac:dyDescent="0.2">
      <c r="A197">
        <v>44</v>
      </c>
      <c r="B197" t="s">
        <v>581</v>
      </c>
      <c r="C197">
        <v>0</v>
      </c>
      <c r="D197">
        <v>140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616</v>
      </c>
      <c r="N197">
        <v>0</v>
      </c>
      <c r="O197">
        <v>0</v>
      </c>
      <c r="P197">
        <v>0</v>
      </c>
      <c r="Q197">
        <v>0</v>
      </c>
      <c r="R197" t="s">
        <v>615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 t="s">
        <v>567</v>
      </c>
    </row>
    <row r="198" spans="1:32" hidden="1" x14ac:dyDescent="0.2">
      <c r="A198" t="s">
        <v>568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 t="s">
        <v>533</v>
      </c>
    </row>
    <row r="199" spans="1:32" hidden="1" x14ac:dyDescent="0.2">
      <c r="A199">
        <v>18.32283</v>
      </c>
      <c r="B199">
        <v>11.391007999999999</v>
      </c>
      <c r="C199">
        <v>31.220880999999999</v>
      </c>
      <c r="D199">
        <v>79.925003000000004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795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 t="s">
        <v>569</v>
      </c>
      <c r="AC199" t="s">
        <v>570</v>
      </c>
      <c r="AD199">
        <v>3</v>
      </c>
      <c r="AE199" s="36">
        <v>0.55982638888888892</v>
      </c>
      <c r="AF199">
        <v>2023</v>
      </c>
    </row>
    <row r="200" spans="1:32" hidden="1" x14ac:dyDescent="0.2">
      <c r="A200" t="s">
        <v>568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 t="s">
        <v>533</v>
      </c>
    </row>
    <row r="201" spans="1:32" x14ac:dyDescent="0.2">
      <c r="A201">
        <v>43</v>
      </c>
      <c r="B201" t="s">
        <v>581</v>
      </c>
      <c r="C201">
        <v>1</v>
      </c>
      <c r="D201" t="s">
        <v>611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617</v>
      </c>
      <c r="N201">
        <v>0</v>
      </c>
      <c r="O201">
        <v>0</v>
      </c>
      <c r="P201">
        <v>0</v>
      </c>
      <c r="Q201">
        <v>0</v>
      </c>
      <c r="R201" t="s">
        <v>618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 t="s">
        <v>567</v>
      </c>
    </row>
    <row r="202" spans="1:32" hidden="1" x14ac:dyDescent="0.2">
      <c r="A202">
        <v>17.308416000000001</v>
      </c>
      <c r="B202">
        <v>11.855947</v>
      </c>
      <c r="C202">
        <v>31.025749000000001</v>
      </c>
      <c r="D202">
        <v>79.8125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796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 t="s">
        <v>569</v>
      </c>
      <c r="AC202" t="s">
        <v>570</v>
      </c>
      <c r="AD202">
        <v>3</v>
      </c>
      <c r="AE202" s="36">
        <v>0.55983796296296295</v>
      </c>
      <c r="AF202">
        <v>2023</v>
      </c>
    </row>
    <row r="203" spans="1:32" hidden="1" x14ac:dyDescent="0.2">
      <c r="A203" t="s">
        <v>568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 t="s">
        <v>533</v>
      </c>
    </row>
    <row r="204" spans="1:32" hidden="1" x14ac:dyDescent="0.2">
      <c r="A204">
        <v>16.357405</v>
      </c>
      <c r="B204">
        <v>12.320887000000001</v>
      </c>
      <c r="C204">
        <v>31.025749000000001</v>
      </c>
      <c r="D204">
        <v>79.8125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796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 t="s">
        <v>569</v>
      </c>
      <c r="AC204" t="s">
        <v>570</v>
      </c>
      <c r="AD204">
        <v>3</v>
      </c>
      <c r="AE204" s="36">
        <v>0.55984953703703699</v>
      </c>
      <c r="AF204">
        <v>2023</v>
      </c>
    </row>
    <row r="205" spans="1:32" hidden="1" x14ac:dyDescent="0.2">
      <c r="A205">
        <v>43</v>
      </c>
      <c r="B205" t="s">
        <v>581</v>
      </c>
      <c r="C205">
        <v>0</v>
      </c>
      <c r="D205" t="s">
        <v>619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620</v>
      </c>
      <c r="N205">
        <v>0</v>
      </c>
      <c r="O205">
        <v>0</v>
      </c>
      <c r="P205">
        <v>0</v>
      </c>
      <c r="Q205">
        <v>0</v>
      </c>
      <c r="R205" t="s">
        <v>621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 t="s">
        <v>567</v>
      </c>
    </row>
    <row r="206" spans="1:32" hidden="1" x14ac:dyDescent="0.2">
      <c r="A206" t="s">
        <v>568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 t="s">
        <v>533</v>
      </c>
    </row>
    <row r="207" spans="1:32" hidden="1" x14ac:dyDescent="0.2">
      <c r="A207">
        <v>16.357405</v>
      </c>
      <c r="B207">
        <v>12.320887000000001</v>
      </c>
      <c r="C207">
        <v>31.123314000000001</v>
      </c>
      <c r="D207">
        <v>79.699996999999996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797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 t="s">
        <v>569</v>
      </c>
      <c r="AC207" t="s">
        <v>570</v>
      </c>
      <c r="AD207">
        <v>3</v>
      </c>
      <c r="AE207" s="36">
        <v>0.55986111111111114</v>
      </c>
      <c r="AF207">
        <v>2023</v>
      </c>
    </row>
    <row r="208" spans="1:32" hidden="1" x14ac:dyDescent="0.2">
      <c r="A208" t="s">
        <v>568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 t="s">
        <v>533</v>
      </c>
    </row>
    <row r="209" spans="1:32" x14ac:dyDescent="0.2">
      <c r="A209">
        <v>43</v>
      </c>
      <c r="B209" t="s">
        <v>573</v>
      </c>
      <c r="C209">
        <v>1</v>
      </c>
      <c r="D209" t="s">
        <v>619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622</v>
      </c>
      <c r="N209">
        <v>0</v>
      </c>
      <c r="O209">
        <v>0</v>
      </c>
      <c r="P209">
        <v>0</v>
      </c>
      <c r="Q209">
        <v>0</v>
      </c>
      <c r="R209" t="s">
        <v>621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 t="s">
        <v>567</v>
      </c>
    </row>
    <row r="210" spans="1:32" hidden="1" x14ac:dyDescent="0.2">
      <c r="A210">
        <v>15.533194999999999</v>
      </c>
      <c r="B210">
        <v>12.785826</v>
      </c>
      <c r="C210">
        <v>31.123314000000001</v>
      </c>
      <c r="D210">
        <v>79.699996999999996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798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 t="s">
        <v>569</v>
      </c>
      <c r="AC210" t="s">
        <v>570</v>
      </c>
      <c r="AD210">
        <v>3</v>
      </c>
      <c r="AE210" s="36">
        <v>0.55987268518518518</v>
      </c>
      <c r="AF210">
        <v>2023</v>
      </c>
    </row>
    <row r="211" spans="1:32" hidden="1" x14ac:dyDescent="0.2">
      <c r="A211" t="s">
        <v>568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 t="s">
        <v>533</v>
      </c>
    </row>
    <row r="212" spans="1:32" hidden="1" x14ac:dyDescent="0.2">
      <c r="A212">
        <v>14.962588</v>
      </c>
      <c r="B212">
        <v>13.250764999999999</v>
      </c>
      <c r="C212">
        <v>31.123314000000001</v>
      </c>
      <c r="D212">
        <v>79.699996999999996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798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 t="s">
        <v>569</v>
      </c>
      <c r="AC212" t="s">
        <v>570</v>
      </c>
      <c r="AD212">
        <v>3</v>
      </c>
      <c r="AE212" s="36">
        <v>0.55988425925925933</v>
      </c>
      <c r="AF212">
        <v>2023</v>
      </c>
    </row>
    <row r="213" spans="1:32" hidden="1" x14ac:dyDescent="0.2">
      <c r="A213">
        <v>43</v>
      </c>
      <c r="B213" t="s">
        <v>573</v>
      </c>
      <c r="C213">
        <v>0</v>
      </c>
      <c r="D213">
        <v>140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623</v>
      </c>
      <c r="N213">
        <v>0</v>
      </c>
      <c r="O213">
        <v>0</v>
      </c>
      <c r="P213">
        <v>0</v>
      </c>
      <c r="Q213">
        <v>0</v>
      </c>
      <c r="R213" t="s">
        <v>624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 t="s">
        <v>567</v>
      </c>
    </row>
    <row r="214" spans="1:32" hidden="1" x14ac:dyDescent="0.2">
      <c r="A214" t="s">
        <v>568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 t="s">
        <v>533</v>
      </c>
    </row>
    <row r="215" spans="1:32" hidden="1" x14ac:dyDescent="0.2">
      <c r="A215">
        <v>14.962588</v>
      </c>
      <c r="B215">
        <v>13.250764999999999</v>
      </c>
      <c r="C215">
        <v>31.220880999999999</v>
      </c>
      <c r="D215">
        <v>79.587494000000007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799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 t="s">
        <v>569</v>
      </c>
      <c r="AC215" t="s">
        <v>570</v>
      </c>
      <c r="AD215">
        <v>3</v>
      </c>
      <c r="AE215" s="36">
        <v>0.55989583333333337</v>
      </c>
      <c r="AF215">
        <v>2023</v>
      </c>
    </row>
    <row r="216" spans="1:32" hidden="1" x14ac:dyDescent="0.2">
      <c r="A216" t="s">
        <v>568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 t="s">
        <v>533</v>
      </c>
    </row>
    <row r="217" spans="1:32" x14ac:dyDescent="0.2">
      <c r="A217">
        <v>43</v>
      </c>
      <c r="B217" t="s">
        <v>573</v>
      </c>
      <c r="C217">
        <v>1</v>
      </c>
      <c r="D217">
        <v>140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320</v>
      </c>
      <c r="N217">
        <v>0</v>
      </c>
      <c r="O217">
        <v>0</v>
      </c>
      <c r="P217">
        <v>0</v>
      </c>
      <c r="Q217">
        <v>0</v>
      </c>
      <c r="R217" t="s">
        <v>625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 t="s">
        <v>567</v>
      </c>
    </row>
    <row r="218" spans="1:32" hidden="1" x14ac:dyDescent="0.2">
      <c r="A218">
        <v>14.582184</v>
      </c>
      <c r="B218">
        <v>13.715704000000001</v>
      </c>
      <c r="C218">
        <v>31.220880999999999</v>
      </c>
      <c r="D218">
        <v>79.474997999999999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800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 t="s">
        <v>569</v>
      </c>
      <c r="AC218" t="s">
        <v>570</v>
      </c>
      <c r="AD218">
        <v>3</v>
      </c>
      <c r="AE218" s="36">
        <v>0.55990740740740741</v>
      </c>
      <c r="AF218">
        <v>2023</v>
      </c>
    </row>
    <row r="219" spans="1:32" hidden="1" x14ac:dyDescent="0.2">
      <c r="A219" t="s">
        <v>568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 t="s">
        <v>533</v>
      </c>
    </row>
    <row r="220" spans="1:32" hidden="1" x14ac:dyDescent="0.2">
      <c r="A220">
        <v>14.201779</v>
      </c>
      <c r="B220">
        <v>14.180643</v>
      </c>
      <c r="C220">
        <v>31.220880999999999</v>
      </c>
      <c r="D220">
        <v>79.474997999999999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800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 t="s">
        <v>569</v>
      </c>
      <c r="AC220" t="s">
        <v>570</v>
      </c>
      <c r="AD220">
        <v>3</v>
      </c>
      <c r="AE220" s="36">
        <v>0.55991898148148145</v>
      </c>
      <c r="AF220">
        <v>2023</v>
      </c>
    </row>
    <row r="221" spans="1:32" hidden="1" x14ac:dyDescent="0.2">
      <c r="A221">
        <v>43</v>
      </c>
      <c r="B221" t="s">
        <v>573</v>
      </c>
      <c r="C221">
        <v>0</v>
      </c>
      <c r="D221" t="s">
        <v>611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321</v>
      </c>
      <c r="N221">
        <v>0</v>
      </c>
      <c r="O221">
        <v>0</v>
      </c>
      <c r="P221">
        <v>0</v>
      </c>
      <c r="Q221">
        <v>0</v>
      </c>
      <c r="R221" t="s">
        <v>626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 t="s">
        <v>567</v>
      </c>
    </row>
    <row r="222" spans="1:32" hidden="1" x14ac:dyDescent="0.2">
      <c r="A222" t="s">
        <v>568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 t="s">
        <v>533</v>
      </c>
    </row>
    <row r="223" spans="1:32" hidden="1" x14ac:dyDescent="0.2">
      <c r="A223">
        <v>14.201779</v>
      </c>
      <c r="B223">
        <v>14.180643</v>
      </c>
      <c r="C223">
        <v>31.025749000000001</v>
      </c>
      <c r="D223">
        <v>79.362503000000004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801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 t="s">
        <v>569</v>
      </c>
      <c r="AC223" t="s">
        <v>570</v>
      </c>
      <c r="AD223">
        <v>3</v>
      </c>
      <c r="AE223" s="36">
        <v>0.55993055555555549</v>
      </c>
      <c r="AF223">
        <v>2023</v>
      </c>
    </row>
    <row r="224" spans="1:32" hidden="1" x14ac:dyDescent="0.2">
      <c r="A224" t="s">
        <v>568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 t="s">
        <v>533</v>
      </c>
    </row>
    <row r="225" spans="1:32" x14ac:dyDescent="0.2">
      <c r="A225">
        <v>43</v>
      </c>
      <c r="B225" t="s">
        <v>581</v>
      </c>
      <c r="C225">
        <v>1</v>
      </c>
      <c r="D225" t="s">
        <v>619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322</v>
      </c>
      <c r="N225">
        <v>0</v>
      </c>
      <c r="O225">
        <v>0</v>
      </c>
      <c r="P225">
        <v>0</v>
      </c>
      <c r="Q225">
        <v>0</v>
      </c>
      <c r="R225" s="37" t="s">
        <v>627</v>
      </c>
      <c r="S225" s="37"/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 t="s">
        <v>567</v>
      </c>
    </row>
    <row r="226" spans="1:32" hidden="1" x14ac:dyDescent="0.2">
      <c r="A226">
        <v>14.074977000000001</v>
      </c>
      <c r="B226">
        <v>14.645581999999999</v>
      </c>
      <c r="C226">
        <v>31.123314000000001</v>
      </c>
      <c r="D226">
        <v>79.25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802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 t="s">
        <v>569</v>
      </c>
      <c r="AC226" t="s">
        <v>570</v>
      </c>
      <c r="AD226">
        <v>3</v>
      </c>
      <c r="AE226" s="36">
        <v>0.55994212962962964</v>
      </c>
      <c r="AF226">
        <v>2023</v>
      </c>
    </row>
    <row r="227" spans="1:32" hidden="1" x14ac:dyDescent="0.2">
      <c r="A227" t="s">
        <v>568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 t="s">
        <v>533</v>
      </c>
    </row>
    <row r="228" spans="1:32" hidden="1" x14ac:dyDescent="0.2">
      <c r="A228">
        <v>13.948175000000001</v>
      </c>
      <c r="B228">
        <v>15.110521</v>
      </c>
      <c r="C228">
        <v>31.123314000000001</v>
      </c>
      <c r="D228">
        <v>79.25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802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 t="s">
        <v>569</v>
      </c>
      <c r="AC228" t="s">
        <v>570</v>
      </c>
      <c r="AD228">
        <v>3</v>
      </c>
      <c r="AE228" s="36">
        <v>0.55995370370370368</v>
      </c>
      <c r="AF228">
        <v>2023</v>
      </c>
    </row>
    <row r="229" spans="1:32" hidden="1" x14ac:dyDescent="0.2">
      <c r="A229">
        <v>43</v>
      </c>
      <c r="B229" t="s">
        <v>581</v>
      </c>
      <c r="C229">
        <v>0</v>
      </c>
      <c r="D229" t="s">
        <v>611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323</v>
      </c>
      <c r="N229">
        <v>0</v>
      </c>
      <c r="O229">
        <v>0</v>
      </c>
      <c r="P229">
        <v>0</v>
      </c>
      <c r="Q229">
        <v>0</v>
      </c>
      <c r="R229" s="37" t="s">
        <v>628</v>
      </c>
      <c r="S229" s="37"/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 t="s">
        <v>567</v>
      </c>
    </row>
    <row r="230" spans="1:32" hidden="1" x14ac:dyDescent="0.2">
      <c r="A230" t="s">
        <v>568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 t="s">
        <v>533</v>
      </c>
    </row>
    <row r="231" spans="1:32" hidden="1" x14ac:dyDescent="0.2">
      <c r="A231">
        <v>13.948175000000001</v>
      </c>
      <c r="B231">
        <v>15.110521</v>
      </c>
      <c r="C231">
        <v>31.025749000000001</v>
      </c>
      <c r="D231">
        <v>79.137496999999996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803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 t="s">
        <v>569</v>
      </c>
      <c r="AC231" t="s">
        <v>570</v>
      </c>
      <c r="AD231">
        <v>3</v>
      </c>
      <c r="AE231" s="36">
        <v>0.55996527777777783</v>
      </c>
      <c r="AF231">
        <v>2023</v>
      </c>
    </row>
    <row r="232" spans="1:32" hidden="1" x14ac:dyDescent="0.2">
      <c r="A232" t="s">
        <v>568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 t="s">
        <v>533</v>
      </c>
    </row>
    <row r="233" spans="1:32" x14ac:dyDescent="0.2">
      <c r="A233">
        <v>43</v>
      </c>
      <c r="B233" t="s">
        <v>573</v>
      </c>
      <c r="C233">
        <v>1</v>
      </c>
      <c r="D233">
        <v>140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324</v>
      </c>
      <c r="N233">
        <v>0</v>
      </c>
      <c r="O233">
        <v>0</v>
      </c>
      <c r="P233">
        <v>0</v>
      </c>
      <c r="Q233">
        <v>0</v>
      </c>
      <c r="R233" s="37" t="s">
        <v>628</v>
      </c>
      <c r="S233" s="37"/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 t="s">
        <v>567</v>
      </c>
    </row>
    <row r="234" spans="1:32" hidden="1" x14ac:dyDescent="0.2">
      <c r="A234">
        <v>13.948175000000001</v>
      </c>
      <c r="B234">
        <v>15.57546</v>
      </c>
      <c r="C234">
        <v>31.220880999999999</v>
      </c>
      <c r="D234">
        <v>79.137496999999996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804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 t="s">
        <v>569</v>
      </c>
      <c r="AC234" t="s">
        <v>570</v>
      </c>
      <c r="AD234">
        <v>3</v>
      </c>
      <c r="AE234" s="36">
        <v>0.55997685185185186</v>
      </c>
      <c r="AF234">
        <v>2023</v>
      </c>
    </row>
    <row r="235" spans="1:32" hidden="1" x14ac:dyDescent="0.2">
      <c r="A235" t="s">
        <v>568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 t="s">
        <v>533</v>
      </c>
    </row>
    <row r="236" spans="1:32" hidden="1" x14ac:dyDescent="0.2">
      <c r="A236">
        <v>13.948175000000001</v>
      </c>
      <c r="B236">
        <v>16.040400000000002</v>
      </c>
      <c r="C236">
        <v>31.220880999999999</v>
      </c>
      <c r="D236">
        <v>79.137496999999996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804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 t="s">
        <v>569</v>
      </c>
      <c r="AC236" t="s">
        <v>570</v>
      </c>
      <c r="AD236">
        <v>3</v>
      </c>
      <c r="AE236" s="36">
        <v>0.5599884259259259</v>
      </c>
      <c r="AF236">
        <v>2023</v>
      </c>
    </row>
    <row r="237" spans="1:32" hidden="1" x14ac:dyDescent="0.2">
      <c r="A237">
        <v>43</v>
      </c>
      <c r="B237" t="s">
        <v>573</v>
      </c>
      <c r="C237">
        <v>0</v>
      </c>
      <c r="D237" t="s">
        <v>613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325</v>
      </c>
      <c r="N237">
        <v>0</v>
      </c>
      <c r="O237">
        <v>0</v>
      </c>
      <c r="P237">
        <v>0</v>
      </c>
      <c r="Q237">
        <v>0</v>
      </c>
      <c r="R237" t="s">
        <v>629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 t="s">
        <v>567</v>
      </c>
    </row>
    <row r="238" spans="1:32" hidden="1" x14ac:dyDescent="0.2">
      <c r="A238" t="s">
        <v>568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 t="s">
        <v>533</v>
      </c>
    </row>
    <row r="239" spans="1:32" hidden="1" x14ac:dyDescent="0.2">
      <c r="A239">
        <v>13.948175000000001</v>
      </c>
      <c r="B239">
        <v>16.040400000000002</v>
      </c>
      <c r="C239">
        <v>30.928184999999999</v>
      </c>
      <c r="D239">
        <v>79.024994000000007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805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 t="s">
        <v>569</v>
      </c>
      <c r="AC239" t="s">
        <v>570</v>
      </c>
      <c r="AD239">
        <v>3</v>
      </c>
      <c r="AE239" s="36">
        <v>0.55999999999999994</v>
      </c>
      <c r="AF239">
        <v>2023</v>
      </c>
    </row>
    <row r="240" spans="1:32" hidden="1" x14ac:dyDescent="0.2">
      <c r="A240" t="s">
        <v>568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 t="s">
        <v>533</v>
      </c>
    </row>
    <row r="241" spans="1:32" x14ac:dyDescent="0.2">
      <c r="A241">
        <v>43</v>
      </c>
      <c r="B241" t="s">
        <v>581</v>
      </c>
      <c r="C241">
        <v>1</v>
      </c>
      <c r="D241" t="s">
        <v>611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326</v>
      </c>
      <c r="N241">
        <v>0</v>
      </c>
      <c r="O241">
        <v>0</v>
      </c>
      <c r="P241">
        <v>0</v>
      </c>
      <c r="Q241">
        <v>0</v>
      </c>
      <c r="R241" t="s">
        <v>630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 t="s">
        <v>567</v>
      </c>
    </row>
    <row r="242" spans="1:32" hidden="1" x14ac:dyDescent="0.2">
      <c r="A242">
        <v>13.948175000000001</v>
      </c>
      <c r="B242">
        <v>16.505338999999999</v>
      </c>
      <c r="C242">
        <v>31.025749000000001</v>
      </c>
      <c r="D242">
        <v>78.912497999999999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806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 t="s">
        <v>569</v>
      </c>
      <c r="AC242" t="s">
        <v>570</v>
      </c>
      <c r="AD242">
        <v>3</v>
      </c>
      <c r="AE242" s="36">
        <v>0.56001157407407409</v>
      </c>
      <c r="AF242">
        <v>2023</v>
      </c>
    </row>
    <row r="243" spans="1:32" hidden="1" x14ac:dyDescent="0.2">
      <c r="A243" t="s">
        <v>568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 t="s">
        <v>533</v>
      </c>
    </row>
    <row r="244" spans="1:32" hidden="1" x14ac:dyDescent="0.2">
      <c r="A244">
        <v>13.948175000000001</v>
      </c>
      <c r="B244">
        <v>16.970278</v>
      </c>
      <c r="C244">
        <v>31.025749000000001</v>
      </c>
      <c r="D244">
        <v>78.912497999999999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806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 t="s">
        <v>569</v>
      </c>
      <c r="AC244" t="s">
        <v>570</v>
      </c>
      <c r="AD244">
        <v>3</v>
      </c>
      <c r="AE244" s="36">
        <v>0.56002314814814813</v>
      </c>
      <c r="AF244">
        <v>2023</v>
      </c>
    </row>
    <row r="245" spans="1:32" hidden="1" x14ac:dyDescent="0.2">
      <c r="A245">
        <v>43</v>
      </c>
      <c r="B245" t="s">
        <v>581</v>
      </c>
      <c r="C245">
        <v>0</v>
      </c>
      <c r="D245" t="s">
        <v>611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327</v>
      </c>
      <c r="N245">
        <v>0</v>
      </c>
      <c r="O245">
        <v>0</v>
      </c>
      <c r="P245">
        <v>0</v>
      </c>
      <c r="Q245">
        <v>0</v>
      </c>
      <c r="R245" t="s">
        <v>631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 t="s">
        <v>567</v>
      </c>
    </row>
    <row r="246" spans="1:32" hidden="1" x14ac:dyDescent="0.2">
      <c r="A246" t="s">
        <v>568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 t="s">
        <v>533</v>
      </c>
    </row>
    <row r="247" spans="1:32" hidden="1" x14ac:dyDescent="0.2">
      <c r="A247">
        <v>13.948175000000001</v>
      </c>
      <c r="B247">
        <v>16.970278</v>
      </c>
      <c r="C247">
        <v>31.025749000000001</v>
      </c>
      <c r="D247">
        <v>78.800003000000004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807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 t="s">
        <v>569</v>
      </c>
      <c r="AC247" t="s">
        <v>570</v>
      </c>
      <c r="AD247">
        <v>3</v>
      </c>
      <c r="AE247" s="36">
        <v>0.56003472222222228</v>
      </c>
      <c r="AF247">
        <v>2023</v>
      </c>
    </row>
    <row r="248" spans="1:32" hidden="1" x14ac:dyDescent="0.2">
      <c r="A248" t="s">
        <v>568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 t="s">
        <v>533</v>
      </c>
    </row>
    <row r="249" spans="1:32" x14ac:dyDescent="0.2">
      <c r="A249">
        <v>43</v>
      </c>
      <c r="B249" t="s">
        <v>581</v>
      </c>
      <c r="C249">
        <v>1</v>
      </c>
      <c r="D249" t="s">
        <v>611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328</v>
      </c>
      <c r="N249">
        <v>0</v>
      </c>
      <c r="O249">
        <v>0</v>
      </c>
      <c r="P249">
        <v>0</v>
      </c>
      <c r="Q249">
        <v>0</v>
      </c>
      <c r="R249" t="s">
        <v>631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 t="s">
        <v>567</v>
      </c>
    </row>
    <row r="250" spans="1:32" hidden="1" x14ac:dyDescent="0.2">
      <c r="A250">
        <v>13.948175000000001</v>
      </c>
      <c r="B250">
        <v>17.435217000000002</v>
      </c>
      <c r="C250">
        <v>31.025749000000001</v>
      </c>
      <c r="D250">
        <v>78.800003000000004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808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 t="s">
        <v>569</v>
      </c>
      <c r="AC250" t="s">
        <v>570</v>
      </c>
      <c r="AD250">
        <v>3</v>
      </c>
      <c r="AE250" s="36">
        <v>0.56004629629629632</v>
      </c>
      <c r="AF250">
        <v>2023</v>
      </c>
    </row>
    <row r="251" spans="1:32" hidden="1" x14ac:dyDescent="0.2">
      <c r="A251" t="s">
        <v>568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 t="s">
        <v>533</v>
      </c>
    </row>
    <row r="252" spans="1:32" hidden="1" x14ac:dyDescent="0.2">
      <c r="A252">
        <v>13.948175000000001</v>
      </c>
      <c r="B252">
        <v>17.900155999999999</v>
      </c>
      <c r="C252">
        <v>31.025749000000001</v>
      </c>
      <c r="D252">
        <v>78.800003000000004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808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 t="s">
        <v>569</v>
      </c>
      <c r="AC252" t="s">
        <v>570</v>
      </c>
      <c r="AD252">
        <v>3</v>
      </c>
      <c r="AE252" s="36">
        <v>0.56005787037037036</v>
      </c>
      <c r="AF252">
        <v>2023</v>
      </c>
    </row>
    <row r="253" spans="1:32" hidden="1" x14ac:dyDescent="0.2">
      <c r="A253">
        <v>43</v>
      </c>
      <c r="B253" t="s">
        <v>581</v>
      </c>
      <c r="C253">
        <v>0</v>
      </c>
      <c r="D253" t="s">
        <v>613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329</v>
      </c>
      <c r="N253">
        <v>0</v>
      </c>
      <c r="O253">
        <v>0</v>
      </c>
      <c r="P253">
        <v>0</v>
      </c>
      <c r="Q253">
        <v>0</v>
      </c>
      <c r="R253" t="s">
        <v>632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 t="s">
        <v>567</v>
      </c>
    </row>
    <row r="254" spans="1:32" hidden="1" x14ac:dyDescent="0.2">
      <c r="A254" t="s">
        <v>568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 t="s">
        <v>533</v>
      </c>
    </row>
    <row r="255" spans="1:32" hidden="1" x14ac:dyDescent="0.2">
      <c r="A255">
        <v>13.948175000000001</v>
      </c>
      <c r="B255">
        <v>17.900155999999999</v>
      </c>
      <c r="C255">
        <v>30.928184999999999</v>
      </c>
      <c r="D255">
        <v>78.6875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809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 t="s">
        <v>569</v>
      </c>
      <c r="AC255" t="s">
        <v>570</v>
      </c>
      <c r="AD255">
        <v>3</v>
      </c>
      <c r="AE255" s="36">
        <v>0.5600694444444444</v>
      </c>
      <c r="AF255">
        <v>2023</v>
      </c>
    </row>
    <row r="256" spans="1:32" hidden="1" x14ac:dyDescent="0.2">
      <c r="A256" t="s">
        <v>568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 t="s">
        <v>533</v>
      </c>
    </row>
    <row r="257" spans="1:32" x14ac:dyDescent="0.2">
      <c r="A257">
        <v>43</v>
      </c>
      <c r="B257" t="s">
        <v>581</v>
      </c>
      <c r="C257">
        <v>1</v>
      </c>
      <c r="D257" t="s">
        <v>611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633</v>
      </c>
      <c r="N257">
        <v>0</v>
      </c>
      <c r="O257">
        <v>0</v>
      </c>
      <c r="P257">
        <v>0</v>
      </c>
      <c r="Q257">
        <v>0</v>
      </c>
      <c r="R257" t="s">
        <v>632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 t="s">
        <v>567</v>
      </c>
    </row>
    <row r="258" spans="1:32" hidden="1" x14ac:dyDescent="0.2">
      <c r="A258">
        <v>13.948175000000001</v>
      </c>
      <c r="B258">
        <v>18.365095</v>
      </c>
      <c r="C258">
        <v>31.025749000000001</v>
      </c>
      <c r="D258">
        <v>78.6875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810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 t="s">
        <v>569</v>
      </c>
      <c r="AC258" t="s">
        <v>570</v>
      </c>
      <c r="AD258">
        <v>3</v>
      </c>
      <c r="AE258" s="36">
        <v>0.56008101851851855</v>
      </c>
      <c r="AF258">
        <v>2023</v>
      </c>
    </row>
    <row r="259" spans="1:32" hidden="1" x14ac:dyDescent="0.2">
      <c r="A259" t="s">
        <v>568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 t="s">
        <v>533</v>
      </c>
    </row>
    <row r="260" spans="1:32" hidden="1" x14ac:dyDescent="0.2">
      <c r="A260">
        <v>13.948175000000001</v>
      </c>
      <c r="B260">
        <v>18.830034000000001</v>
      </c>
      <c r="C260">
        <v>31.025749000000001</v>
      </c>
      <c r="D260">
        <v>78.6875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810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 t="s">
        <v>569</v>
      </c>
      <c r="AC260" t="s">
        <v>570</v>
      </c>
      <c r="AD260">
        <v>3</v>
      </c>
      <c r="AE260" s="36">
        <v>0.56009259259259259</v>
      </c>
      <c r="AF260">
        <v>2023</v>
      </c>
    </row>
    <row r="261" spans="1:32" hidden="1" x14ac:dyDescent="0.2">
      <c r="A261">
        <v>43</v>
      </c>
      <c r="B261" t="s">
        <v>581</v>
      </c>
      <c r="C261">
        <v>0</v>
      </c>
      <c r="D261" t="s">
        <v>619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 t="s">
        <v>634</v>
      </c>
      <c r="N261">
        <v>0</v>
      </c>
      <c r="O261">
        <v>0</v>
      </c>
      <c r="P261">
        <v>0</v>
      </c>
      <c r="Q261">
        <v>0</v>
      </c>
      <c r="R261" t="s">
        <v>635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 t="s">
        <v>567</v>
      </c>
    </row>
    <row r="262" spans="1:32" hidden="1" x14ac:dyDescent="0.2">
      <c r="A262" t="s">
        <v>568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 t="s">
        <v>533</v>
      </c>
    </row>
    <row r="263" spans="1:32" hidden="1" x14ac:dyDescent="0.2">
      <c r="A263">
        <v>13.948175000000001</v>
      </c>
      <c r="B263">
        <v>18.830034000000001</v>
      </c>
      <c r="C263">
        <v>31.123314000000001</v>
      </c>
      <c r="D263">
        <v>78.574996999999996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811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 t="s">
        <v>569</v>
      </c>
      <c r="AC263" t="s">
        <v>570</v>
      </c>
      <c r="AD263">
        <v>3</v>
      </c>
      <c r="AE263" s="36">
        <v>0.56010416666666674</v>
      </c>
      <c r="AF263">
        <v>2023</v>
      </c>
    </row>
    <row r="264" spans="1:32" hidden="1" x14ac:dyDescent="0.2">
      <c r="A264" t="s">
        <v>568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 t="s">
        <v>533</v>
      </c>
    </row>
    <row r="265" spans="1:32" x14ac:dyDescent="0.2">
      <c r="A265" s="38">
        <v>42</v>
      </c>
      <c r="B265" t="s">
        <v>636</v>
      </c>
      <c r="C265">
        <v>1</v>
      </c>
      <c r="D265" t="s">
        <v>611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637</v>
      </c>
      <c r="N265">
        <v>0</v>
      </c>
      <c r="O265">
        <v>0</v>
      </c>
      <c r="P265">
        <v>0</v>
      </c>
      <c r="Q265">
        <v>0</v>
      </c>
      <c r="R265" t="s">
        <v>638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 t="s">
        <v>567</v>
      </c>
    </row>
    <row r="266" spans="1:32" hidden="1" x14ac:dyDescent="0.2">
      <c r="A266">
        <v>13.948175000000001</v>
      </c>
      <c r="B266">
        <v>19.294972999999999</v>
      </c>
      <c r="C266">
        <v>31.025749000000001</v>
      </c>
      <c r="D266">
        <v>78.462494000000007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812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 t="s">
        <v>569</v>
      </c>
      <c r="AC266" t="s">
        <v>570</v>
      </c>
      <c r="AD266">
        <v>3</v>
      </c>
      <c r="AE266" s="39">
        <v>0.56011574074074078</v>
      </c>
      <c r="AF266">
        <v>2023</v>
      </c>
    </row>
    <row r="267" spans="1:32" hidden="1" x14ac:dyDescent="0.2">
      <c r="A267" t="s">
        <v>568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 t="s">
        <v>533</v>
      </c>
    </row>
    <row r="268" spans="1:32" hidden="1" x14ac:dyDescent="0.2">
      <c r="A268">
        <v>13.948175000000001</v>
      </c>
      <c r="B268">
        <v>19.759912</v>
      </c>
      <c r="C268">
        <v>31.025749000000001</v>
      </c>
      <c r="D268">
        <v>78.462494000000007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812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 t="s">
        <v>569</v>
      </c>
      <c r="AC268" t="s">
        <v>570</v>
      </c>
      <c r="AD268">
        <v>3</v>
      </c>
      <c r="AE268" s="36">
        <v>0.56012731481481481</v>
      </c>
      <c r="AF268">
        <v>2023</v>
      </c>
    </row>
    <row r="269" spans="1:32" hidden="1" x14ac:dyDescent="0.2">
      <c r="A269">
        <v>42</v>
      </c>
      <c r="B269" t="s">
        <v>636</v>
      </c>
      <c r="C269">
        <v>0</v>
      </c>
      <c r="D269">
        <v>141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639</v>
      </c>
      <c r="N269">
        <v>0</v>
      </c>
      <c r="O269">
        <v>0</v>
      </c>
      <c r="P269">
        <v>0</v>
      </c>
      <c r="Q269">
        <v>0</v>
      </c>
      <c r="R269" t="s">
        <v>638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 t="s">
        <v>567</v>
      </c>
    </row>
    <row r="270" spans="1:32" hidden="1" x14ac:dyDescent="0.2">
      <c r="A270" t="s">
        <v>568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 t="s">
        <v>533</v>
      </c>
    </row>
    <row r="271" spans="1:32" hidden="1" x14ac:dyDescent="0.2">
      <c r="A271">
        <v>13.948175000000001</v>
      </c>
      <c r="B271">
        <v>19.759912</v>
      </c>
      <c r="C271">
        <v>31.318445000000001</v>
      </c>
      <c r="D271">
        <v>78.462494000000007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813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 t="s">
        <v>569</v>
      </c>
      <c r="AC271" t="s">
        <v>570</v>
      </c>
      <c r="AD271">
        <v>3</v>
      </c>
      <c r="AE271" s="36">
        <v>0.56013888888888885</v>
      </c>
      <c r="AF271">
        <v>2023</v>
      </c>
    </row>
    <row r="272" spans="1:32" x14ac:dyDescent="0.2">
      <c r="A272">
        <v>14</v>
      </c>
      <c r="B272" t="s">
        <v>644</v>
      </c>
      <c r="C272">
        <v>1</v>
      </c>
      <c r="D272" t="s">
        <v>645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0</v>
      </c>
      <c r="L272">
        <v>0</v>
      </c>
      <c r="M272" t="s">
        <v>646</v>
      </c>
      <c r="N272">
        <v>0</v>
      </c>
      <c r="O272">
        <v>0</v>
      </c>
      <c r="P272">
        <v>0</v>
      </c>
      <c r="Q272">
        <v>0</v>
      </c>
      <c r="R272" t="s">
        <v>647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534</v>
      </c>
    </row>
    <row r="273" spans="1:31" hidden="1" x14ac:dyDescent="0.2">
      <c r="A273" t="s">
        <v>648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 t="s">
        <v>533</v>
      </c>
    </row>
    <row r="274" spans="1:31" hidden="1" x14ac:dyDescent="0.2">
      <c r="A274" t="s">
        <v>649</v>
      </c>
      <c r="B274" t="s">
        <v>650</v>
      </c>
      <c r="C274" t="s">
        <v>651</v>
      </c>
      <c r="D274" t="s">
        <v>652</v>
      </c>
      <c r="E274">
        <v>1.837901</v>
      </c>
    </row>
    <row r="275" spans="1:31" hidden="1" x14ac:dyDescent="0.2">
      <c r="A275">
        <v>0.95101199999999997</v>
      </c>
      <c r="B275">
        <v>5.76098</v>
      </c>
      <c r="C275">
        <v>2040.9638669999999</v>
      </c>
      <c r="D275">
        <v>89.125061000000002</v>
      </c>
      <c r="E275">
        <v>0.31700400000000001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1726</v>
      </c>
      <c r="L275">
        <v>69.237503000000004</v>
      </c>
      <c r="M275">
        <v>0</v>
      </c>
      <c r="N275">
        <v>1</v>
      </c>
      <c r="O275">
        <v>0</v>
      </c>
      <c r="P275">
        <v>1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 t="s">
        <v>653</v>
      </c>
      <c r="AB275" t="s">
        <v>570</v>
      </c>
      <c r="AC275">
        <v>4</v>
      </c>
      <c r="AD275" s="36">
        <v>0.35936342592592596</v>
      </c>
      <c r="AE275">
        <v>2023</v>
      </c>
    </row>
    <row r="276" spans="1:31" hidden="1" x14ac:dyDescent="0.2">
      <c r="A276">
        <v>14</v>
      </c>
      <c r="B276" t="s">
        <v>644</v>
      </c>
      <c r="C276">
        <v>0</v>
      </c>
      <c r="D276">
        <v>251</v>
      </c>
      <c r="E276">
        <v>0</v>
      </c>
      <c r="F276">
        <v>1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 t="s">
        <v>654</v>
      </c>
      <c r="N276">
        <v>0</v>
      </c>
      <c r="O276">
        <v>0</v>
      </c>
      <c r="P276">
        <v>0</v>
      </c>
      <c r="Q276">
        <v>0</v>
      </c>
      <c r="R276" t="s">
        <v>647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 t="s">
        <v>534</v>
      </c>
    </row>
    <row r="277" spans="1:31" hidden="1" x14ac:dyDescent="0.2">
      <c r="A277" t="s">
        <v>648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 t="s">
        <v>533</v>
      </c>
    </row>
    <row r="278" spans="1:31" hidden="1" x14ac:dyDescent="0.2">
      <c r="A278" t="s">
        <v>649</v>
      </c>
      <c r="B278" t="s">
        <v>655</v>
      </c>
      <c r="C278" t="s">
        <v>651</v>
      </c>
      <c r="D278" t="s">
        <v>652</v>
      </c>
      <c r="E278">
        <v>1.837261</v>
      </c>
    </row>
    <row r="279" spans="1:31" hidden="1" x14ac:dyDescent="0.2">
      <c r="A279">
        <v>0.95101199999999997</v>
      </c>
      <c r="B279">
        <v>5.7590440000000003</v>
      </c>
      <c r="C279">
        <v>2040.2779539999999</v>
      </c>
      <c r="D279">
        <v>89.095107999999996</v>
      </c>
      <c r="E279">
        <v>0.31700400000000001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1727</v>
      </c>
      <c r="L279">
        <v>69.237503000000004</v>
      </c>
      <c r="M279">
        <v>0</v>
      </c>
      <c r="N279">
        <v>1</v>
      </c>
      <c r="O279"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 t="s">
        <v>653</v>
      </c>
      <c r="AB279" t="s">
        <v>570</v>
      </c>
      <c r="AC279">
        <v>4</v>
      </c>
      <c r="AD279" s="36">
        <v>0.359375</v>
      </c>
      <c r="AE279">
        <v>2023</v>
      </c>
    </row>
    <row r="280" spans="1:31" x14ac:dyDescent="0.2">
      <c r="A280">
        <v>14</v>
      </c>
      <c r="B280" t="s">
        <v>644</v>
      </c>
      <c r="C280">
        <v>1</v>
      </c>
      <c r="D280" t="s">
        <v>656</v>
      </c>
      <c r="E280">
        <v>0</v>
      </c>
      <c r="F280">
        <v>1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 t="s">
        <v>657</v>
      </c>
      <c r="N280">
        <v>0</v>
      </c>
      <c r="O280">
        <v>0</v>
      </c>
      <c r="P280">
        <v>0</v>
      </c>
      <c r="Q280">
        <v>0</v>
      </c>
      <c r="R280" t="s">
        <v>647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534</v>
      </c>
    </row>
    <row r="281" spans="1:31" hidden="1" x14ac:dyDescent="0.2">
      <c r="A281" t="s">
        <v>648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 t="s">
        <v>533</v>
      </c>
    </row>
    <row r="282" spans="1:31" hidden="1" x14ac:dyDescent="0.2">
      <c r="A282" t="s">
        <v>649</v>
      </c>
      <c r="B282" t="s">
        <v>658</v>
      </c>
      <c r="C282" t="s">
        <v>651</v>
      </c>
      <c r="D282" t="s">
        <v>652</v>
      </c>
      <c r="E282">
        <v>1.8364339999999999</v>
      </c>
    </row>
    <row r="283" spans="1:31" hidden="1" x14ac:dyDescent="0.2">
      <c r="A283">
        <v>1.9020239999999999</v>
      </c>
      <c r="B283">
        <v>5.7565419999999996</v>
      </c>
      <c r="C283">
        <v>2039.3917240000001</v>
      </c>
      <c r="D283">
        <v>89.056404000000001</v>
      </c>
      <c r="E283">
        <v>0.63400800000000002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1728</v>
      </c>
      <c r="L283">
        <v>69.237503000000004</v>
      </c>
      <c r="M283">
        <v>0</v>
      </c>
      <c r="N283">
        <v>1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 t="s">
        <v>653</v>
      </c>
      <c r="AB283" t="s">
        <v>570</v>
      </c>
      <c r="AC283">
        <v>4</v>
      </c>
      <c r="AD283" s="36">
        <v>0.35938657407407404</v>
      </c>
      <c r="AE283">
        <v>2023</v>
      </c>
    </row>
    <row r="284" spans="1:31" hidden="1" x14ac:dyDescent="0.2">
      <c r="A284">
        <v>14</v>
      </c>
      <c r="B284" t="s">
        <v>644</v>
      </c>
      <c r="C284">
        <v>0</v>
      </c>
      <c r="D284">
        <v>250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 t="s">
        <v>659</v>
      </c>
      <c r="N284">
        <v>0</v>
      </c>
      <c r="O284">
        <v>0</v>
      </c>
      <c r="P284">
        <v>0</v>
      </c>
      <c r="Q284">
        <v>0</v>
      </c>
      <c r="R284" t="s">
        <v>647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 t="s">
        <v>534</v>
      </c>
    </row>
    <row r="285" spans="1:31" hidden="1" x14ac:dyDescent="0.2">
      <c r="A285" t="s">
        <v>648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 t="s">
        <v>533</v>
      </c>
    </row>
    <row r="286" spans="1:31" hidden="1" x14ac:dyDescent="0.2">
      <c r="A286" t="s">
        <v>649</v>
      </c>
      <c r="B286" t="s">
        <v>660</v>
      </c>
      <c r="C286" t="s">
        <v>651</v>
      </c>
      <c r="D286" t="s">
        <v>652</v>
      </c>
      <c r="E286">
        <v>1.835782</v>
      </c>
    </row>
    <row r="287" spans="1:31" hidden="1" x14ac:dyDescent="0.2">
      <c r="A287">
        <v>1.9020239999999999</v>
      </c>
      <c r="B287">
        <v>5.7545700000000002</v>
      </c>
      <c r="C287">
        <v>2038.693115</v>
      </c>
      <c r="D287">
        <v>89.025902000000002</v>
      </c>
      <c r="E287">
        <v>0.63400800000000002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1729</v>
      </c>
      <c r="L287">
        <v>69.237503000000004</v>
      </c>
      <c r="M287">
        <v>0</v>
      </c>
      <c r="N287">
        <v>1</v>
      </c>
      <c r="O287">
        <v>0</v>
      </c>
      <c r="P287">
        <v>1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 t="s">
        <v>653</v>
      </c>
      <c r="AB287" t="s">
        <v>570</v>
      </c>
      <c r="AC287">
        <v>4</v>
      </c>
      <c r="AD287" s="36">
        <v>0.35939814814814813</v>
      </c>
      <c r="AE287">
        <v>2023</v>
      </c>
    </row>
    <row r="288" spans="1:31" x14ac:dyDescent="0.2">
      <c r="A288">
        <v>14</v>
      </c>
      <c r="B288" t="s">
        <v>644</v>
      </c>
      <c r="C288">
        <v>1</v>
      </c>
      <c r="D288">
        <v>256</v>
      </c>
      <c r="E288">
        <v>0</v>
      </c>
      <c r="F288">
        <v>1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 t="s">
        <v>661</v>
      </c>
      <c r="N288">
        <v>0</v>
      </c>
      <c r="O288">
        <v>0</v>
      </c>
      <c r="P288">
        <v>0</v>
      </c>
      <c r="Q288">
        <v>0</v>
      </c>
      <c r="R288" t="s">
        <v>647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534</v>
      </c>
    </row>
    <row r="289" spans="1:31" hidden="1" x14ac:dyDescent="0.2">
      <c r="A289" t="s">
        <v>648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533</v>
      </c>
    </row>
    <row r="290" spans="1:31" hidden="1" x14ac:dyDescent="0.2">
      <c r="A290" t="s">
        <v>649</v>
      </c>
      <c r="B290" t="s">
        <v>662</v>
      </c>
      <c r="C290" t="s">
        <v>651</v>
      </c>
      <c r="D290" t="s">
        <v>652</v>
      </c>
      <c r="E290">
        <v>1.835834</v>
      </c>
    </row>
    <row r="291" spans="1:31" hidden="1" x14ac:dyDescent="0.2">
      <c r="A291">
        <v>2.8530359999999999</v>
      </c>
      <c r="B291">
        <v>5.7547300000000003</v>
      </c>
      <c r="C291">
        <v>2038.7498780000001</v>
      </c>
      <c r="D291">
        <v>89.028380999999996</v>
      </c>
      <c r="E291">
        <v>0.95101199999999997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1730</v>
      </c>
      <c r="L291">
        <v>69.237503000000004</v>
      </c>
      <c r="M291">
        <v>0</v>
      </c>
      <c r="N291">
        <v>1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 t="s">
        <v>653</v>
      </c>
      <c r="AB291" t="s">
        <v>570</v>
      </c>
      <c r="AC291">
        <v>4</v>
      </c>
      <c r="AD291" s="36">
        <v>0.35940972222222217</v>
      </c>
      <c r="AE291">
        <v>2023</v>
      </c>
    </row>
    <row r="292" spans="1:31" hidden="1" x14ac:dyDescent="0.2">
      <c r="A292">
        <v>14</v>
      </c>
      <c r="B292" t="s">
        <v>644</v>
      </c>
      <c r="C292">
        <v>0</v>
      </c>
      <c r="D292" t="s">
        <v>645</v>
      </c>
      <c r="E292">
        <v>0</v>
      </c>
      <c r="F292">
        <v>1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 t="s">
        <v>663</v>
      </c>
      <c r="N292">
        <v>0</v>
      </c>
      <c r="O292">
        <v>0</v>
      </c>
      <c r="P292">
        <v>0</v>
      </c>
      <c r="Q292">
        <v>0</v>
      </c>
      <c r="R292" t="s">
        <v>664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534</v>
      </c>
    </row>
    <row r="293" spans="1:31" hidden="1" x14ac:dyDescent="0.2">
      <c r="A293" t="s">
        <v>648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 t="s">
        <v>533</v>
      </c>
    </row>
    <row r="294" spans="1:31" hidden="1" x14ac:dyDescent="0.2">
      <c r="A294" t="s">
        <v>649</v>
      </c>
      <c r="B294" t="s">
        <v>650</v>
      </c>
      <c r="C294" t="s">
        <v>651</v>
      </c>
      <c r="D294" t="s">
        <v>652</v>
      </c>
      <c r="E294">
        <v>1.836519</v>
      </c>
    </row>
    <row r="295" spans="1:31" hidden="1" x14ac:dyDescent="0.2">
      <c r="A295">
        <v>2.8530359999999999</v>
      </c>
      <c r="B295">
        <v>5.7568010000000003</v>
      </c>
      <c r="C295">
        <v>2039.483643</v>
      </c>
      <c r="D295">
        <v>89.060424999999995</v>
      </c>
      <c r="E295">
        <v>0.95101199999999997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1731</v>
      </c>
      <c r="L295">
        <v>69.125</v>
      </c>
      <c r="M295">
        <v>0</v>
      </c>
      <c r="N295">
        <v>1</v>
      </c>
      <c r="O295">
        <v>0</v>
      </c>
      <c r="P295">
        <v>1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 t="s">
        <v>653</v>
      </c>
      <c r="AB295" t="s">
        <v>570</v>
      </c>
      <c r="AC295">
        <v>4</v>
      </c>
      <c r="AD295" s="36">
        <v>0.35942129629629632</v>
      </c>
      <c r="AE295">
        <v>2023</v>
      </c>
    </row>
    <row r="296" spans="1:31" x14ac:dyDescent="0.2">
      <c r="A296">
        <v>14</v>
      </c>
      <c r="B296" t="s">
        <v>644</v>
      </c>
      <c r="C296">
        <v>1</v>
      </c>
      <c r="D296" t="s">
        <v>665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0</v>
      </c>
      <c r="K296">
        <v>0</v>
      </c>
      <c r="L296">
        <v>0</v>
      </c>
      <c r="M296" t="s">
        <v>666</v>
      </c>
      <c r="N296">
        <v>0</v>
      </c>
      <c r="O296">
        <v>0</v>
      </c>
      <c r="P296">
        <v>0</v>
      </c>
      <c r="Q296">
        <v>0</v>
      </c>
      <c r="R296" t="s">
        <v>647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 t="s">
        <v>534</v>
      </c>
    </row>
    <row r="297" spans="1:31" hidden="1" x14ac:dyDescent="0.2">
      <c r="A297" t="s">
        <v>648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 t="s">
        <v>533</v>
      </c>
    </row>
    <row r="298" spans="1:31" hidden="1" x14ac:dyDescent="0.2">
      <c r="A298" t="s">
        <v>649</v>
      </c>
      <c r="B298" t="s">
        <v>667</v>
      </c>
      <c r="C298" t="s">
        <v>651</v>
      </c>
      <c r="D298" t="s">
        <v>652</v>
      </c>
      <c r="E298">
        <v>1.837056</v>
      </c>
    </row>
    <row r="299" spans="1:31" hidden="1" x14ac:dyDescent="0.2">
      <c r="A299">
        <v>3.8040479999999999</v>
      </c>
      <c r="B299">
        <v>5.7584239999999998</v>
      </c>
      <c r="C299">
        <v>2040.0584719999999</v>
      </c>
      <c r="D299">
        <v>89.085526000000002</v>
      </c>
      <c r="E299">
        <v>1.268016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1732</v>
      </c>
      <c r="L299">
        <v>69.237503000000004</v>
      </c>
      <c r="M299">
        <v>0</v>
      </c>
      <c r="N299">
        <v>1</v>
      </c>
      <c r="O299">
        <v>0</v>
      </c>
      <c r="P299">
        <v>1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 t="s">
        <v>653</v>
      </c>
      <c r="AB299" t="s">
        <v>570</v>
      </c>
      <c r="AC299">
        <v>4</v>
      </c>
      <c r="AD299" s="36">
        <v>0.35943287037037036</v>
      </c>
      <c r="AE299">
        <v>2023</v>
      </c>
    </row>
    <row r="300" spans="1:31" hidden="1" x14ac:dyDescent="0.2">
      <c r="A300">
        <v>14</v>
      </c>
      <c r="B300" t="s">
        <v>644</v>
      </c>
      <c r="C300">
        <v>0</v>
      </c>
      <c r="D300" t="s">
        <v>668</v>
      </c>
      <c r="E300">
        <v>0</v>
      </c>
      <c r="F300">
        <v>1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0</v>
      </c>
      <c r="M300" t="s">
        <v>669</v>
      </c>
      <c r="N300">
        <v>0</v>
      </c>
      <c r="O300">
        <v>0</v>
      </c>
      <c r="P300">
        <v>0</v>
      </c>
      <c r="Q300">
        <v>0</v>
      </c>
      <c r="R300" t="s">
        <v>647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 t="s">
        <v>534</v>
      </c>
    </row>
    <row r="301" spans="1:31" hidden="1" x14ac:dyDescent="0.2">
      <c r="A301" t="s">
        <v>648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 t="s">
        <v>533</v>
      </c>
    </row>
    <row r="302" spans="1:31" hidden="1" x14ac:dyDescent="0.2">
      <c r="A302" t="s">
        <v>649</v>
      </c>
      <c r="B302" t="s">
        <v>670</v>
      </c>
      <c r="C302" t="s">
        <v>651</v>
      </c>
      <c r="D302" t="s">
        <v>652</v>
      </c>
      <c r="E302">
        <v>1.837459</v>
      </c>
    </row>
    <row r="303" spans="1:31" hidden="1" x14ac:dyDescent="0.2">
      <c r="A303">
        <v>3.8040479999999999</v>
      </c>
      <c r="B303">
        <v>5.7596439999999998</v>
      </c>
      <c r="C303">
        <v>2040.4904790000001</v>
      </c>
      <c r="D303">
        <v>89.104384999999994</v>
      </c>
      <c r="E303">
        <v>1.268016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1733</v>
      </c>
      <c r="L303">
        <v>69.237503000000004</v>
      </c>
      <c r="M303">
        <v>0</v>
      </c>
      <c r="N303">
        <v>1</v>
      </c>
      <c r="O303">
        <v>0</v>
      </c>
      <c r="P303">
        <v>1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 t="s">
        <v>653</v>
      </c>
      <c r="AB303" t="s">
        <v>570</v>
      </c>
      <c r="AC303">
        <v>4</v>
      </c>
      <c r="AD303" s="36">
        <v>0.35944444444444446</v>
      </c>
      <c r="AE303">
        <v>2023</v>
      </c>
    </row>
    <row r="304" spans="1:31" x14ac:dyDescent="0.2">
      <c r="A304">
        <v>14</v>
      </c>
      <c r="B304" t="s">
        <v>644</v>
      </c>
      <c r="C304">
        <v>1</v>
      </c>
      <c r="D304">
        <v>251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 t="s">
        <v>671</v>
      </c>
      <c r="N304">
        <v>0</v>
      </c>
      <c r="O304">
        <v>0</v>
      </c>
      <c r="P304">
        <v>0</v>
      </c>
      <c r="Q304">
        <v>0</v>
      </c>
      <c r="R304" t="s">
        <v>647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534</v>
      </c>
    </row>
    <row r="305" spans="1:31" hidden="1" x14ac:dyDescent="0.2">
      <c r="A305" t="s">
        <v>648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 t="s">
        <v>533</v>
      </c>
    </row>
    <row r="306" spans="1:31" hidden="1" x14ac:dyDescent="0.2">
      <c r="A306" t="s">
        <v>649</v>
      </c>
      <c r="B306" t="s">
        <v>655</v>
      </c>
      <c r="C306" t="s">
        <v>651</v>
      </c>
      <c r="D306" t="s">
        <v>652</v>
      </c>
      <c r="E306">
        <v>1.836973</v>
      </c>
    </row>
    <row r="307" spans="1:31" hidden="1" x14ac:dyDescent="0.2">
      <c r="A307">
        <v>4.7550600000000003</v>
      </c>
      <c r="B307">
        <v>5.7581730000000002</v>
      </c>
      <c r="C307">
        <v>2039.969482</v>
      </c>
      <c r="D307">
        <v>89.081635000000006</v>
      </c>
      <c r="E307">
        <v>1.5850200000000001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1734</v>
      </c>
      <c r="L307">
        <v>69.237503000000004</v>
      </c>
      <c r="M307">
        <v>0</v>
      </c>
      <c r="N307">
        <v>1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 t="s">
        <v>653</v>
      </c>
      <c r="AB307" t="s">
        <v>570</v>
      </c>
      <c r="AC307">
        <v>4</v>
      </c>
      <c r="AD307" s="36">
        <v>0.35945601851851849</v>
      </c>
      <c r="AE307">
        <v>2023</v>
      </c>
    </row>
    <row r="308" spans="1:31" hidden="1" x14ac:dyDescent="0.2">
      <c r="A308">
        <v>14</v>
      </c>
      <c r="B308" t="s">
        <v>644</v>
      </c>
      <c r="C308">
        <v>0</v>
      </c>
      <c r="D308">
        <v>252</v>
      </c>
      <c r="E308">
        <v>0</v>
      </c>
      <c r="F308">
        <v>1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 t="s">
        <v>672</v>
      </c>
      <c r="N308">
        <v>0</v>
      </c>
      <c r="O308">
        <v>0</v>
      </c>
      <c r="P308">
        <v>0</v>
      </c>
      <c r="Q308">
        <v>0</v>
      </c>
      <c r="R308" t="s">
        <v>647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 t="s">
        <v>534</v>
      </c>
    </row>
    <row r="309" spans="1:31" hidden="1" x14ac:dyDescent="0.2">
      <c r="A309" t="s">
        <v>648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 t="s">
        <v>533</v>
      </c>
    </row>
    <row r="310" spans="1:31" hidden="1" x14ac:dyDescent="0.2">
      <c r="A310" t="s">
        <v>649</v>
      </c>
      <c r="B310" t="s">
        <v>673</v>
      </c>
      <c r="C310" t="s">
        <v>651</v>
      </c>
      <c r="D310" t="s">
        <v>652</v>
      </c>
      <c r="E310">
        <v>1.8366089999999999</v>
      </c>
    </row>
    <row r="311" spans="1:31" hidden="1" x14ac:dyDescent="0.2">
      <c r="A311">
        <v>4.7550600000000003</v>
      </c>
      <c r="B311">
        <v>5.7570730000000001</v>
      </c>
      <c r="C311">
        <v>2039.579712</v>
      </c>
      <c r="D311">
        <v>89.064612999999994</v>
      </c>
      <c r="E311">
        <v>1.5850200000000001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1735</v>
      </c>
      <c r="L311">
        <v>69.237503000000004</v>
      </c>
      <c r="M311">
        <v>0</v>
      </c>
      <c r="N311">
        <v>1</v>
      </c>
      <c r="O311">
        <v>0</v>
      </c>
      <c r="P311">
        <v>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 t="s">
        <v>653</v>
      </c>
      <c r="AB311" t="s">
        <v>570</v>
      </c>
      <c r="AC311">
        <v>4</v>
      </c>
      <c r="AD311" s="36">
        <v>0.35946759259259259</v>
      </c>
      <c r="AE311">
        <v>2023</v>
      </c>
    </row>
    <row r="312" spans="1:31" x14ac:dyDescent="0.2">
      <c r="A312">
        <v>14</v>
      </c>
      <c r="B312" t="s">
        <v>644</v>
      </c>
      <c r="C312">
        <v>1</v>
      </c>
      <c r="D312" t="s">
        <v>674</v>
      </c>
      <c r="E312">
        <v>0</v>
      </c>
      <c r="F312">
        <v>1</v>
      </c>
      <c r="G312">
        <v>0</v>
      </c>
      <c r="H312">
        <v>1</v>
      </c>
      <c r="I312">
        <v>0</v>
      </c>
      <c r="J312">
        <v>0</v>
      </c>
      <c r="K312">
        <v>0</v>
      </c>
      <c r="L312">
        <v>0</v>
      </c>
      <c r="M312" t="s">
        <v>675</v>
      </c>
      <c r="N312">
        <v>0</v>
      </c>
      <c r="O312">
        <v>0</v>
      </c>
      <c r="P312">
        <v>0</v>
      </c>
      <c r="Q312">
        <v>0</v>
      </c>
      <c r="R312" t="s">
        <v>647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 t="s">
        <v>534</v>
      </c>
    </row>
    <row r="313" spans="1:31" hidden="1" x14ac:dyDescent="0.2">
      <c r="A313" t="s">
        <v>648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533</v>
      </c>
    </row>
    <row r="314" spans="1:31" hidden="1" x14ac:dyDescent="0.2">
      <c r="A314" t="s">
        <v>649</v>
      </c>
      <c r="B314" t="s">
        <v>676</v>
      </c>
      <c r="C314" t="s">
        <v>651</v>
      </c>
      <c r="D314" t="s">
        <v>652</v>
      </c>
      <c r="E314">
        <v>1.835815</v>
      </c>
    </row>
    <row r="315" spans="1:31" hidden="1" x14ac:dyDescent="0.2">
      <c r="A315">
        <v>5.7060719999999998</v>
      </c>
      <c r="B315">
        <v>5.7546710000000001</v>
      </c>
      <c r="C315">
        <v>2038.7288820000001</v>
      </c>
      <c r="D315">
        <v>89.027466000000004</v>
      </c>
      <c r="E315">
        <v>1.9020239999999999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1736</v>
      </c>
      <c r="L315">
        <v>69.237503000000004</v>
      </c>
      <c r="M315">
        <v>0</v>
      </c>
      <c r="N315">
        <v>1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 t="s">
        <v>653</v>
      </c>
      <c r="AB315" t="s">
        <v>570</v>
      </c>
      <c r="AC315">
        <v>4</v>
      </c>
      <c r="AD315" s="36">
        <v>0.35947916666666663</v>
      </c>
      <c r="AE315">
        <v>2023</v>
      </c>
    </row>
    <row r="316" spans="1:31" hidden="1" x14ac:dyDescent="0.2">
      <c r="A316">
        <v>14</v>
      </c>
      <c r="B316" t="s">
        <v>644</v>
      </c>
      <c r="C316">
        <v>0</v>
      </c>
      <c r="D316">
        <v>259</v>
      </c>
      <c r="E316">
        <v>0</v>
      </c>
      <c r="F316">
        <v>1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 t="s">
        <v>677</v>
      </c>
      <c r="N316">
        <v>0</v>
      </c>
      <c r="O316">
        <v>0</v>
      </c>
      <c r="P316">
        <v>0</v>
      </c>
      <c r="Q316">
        <v>0</v>
      </c>
      <c r="R316" t="s">
        <v>647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534</v>
      </c>
    </row>
    <row r="317" spans="1:31" hidden="1" x14ac:dyDescent="0.2">
      <c r="A317" t="s">
        <v>648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 t="s">
        <v>533</v>
      </c>
    </row>
    <row r="318" spans="1:31" hidden="1" x14ac:dyDescent="0.2">
      <c r="A318" t="s">
        <v>649</v>
      </c>
      <c r="B318" t="s">
        <v>678</v>
      </c>
      <c r="C318" t="s">
        <v>651</v>
      </c>
      <c r="D318" t="s">
        <v>652</v>
      </c>
      <c r="E318">
        <v>1.83612</v>
      </c>
    </row>
    <row r="319" spans="1:31" hidden="1" x14ac:dyDescent="0.2">
      <c r="A319">
        <v>5.7060719999999998</v>
      </c>
      <c r="B319">
        <v>5.7555930000000002</v>
      </c>
      <c r="C319">
        <v>2039.055298</v>
      </c>
      <c r="D319">
        <v>89.041718000000003</v>
      </c>
      <c r="E319">
        <v>1.9020239999999999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1737</v>
      </c>
      <c r="L319">
        <v>69.237503000000004</v>
      </c>
      <c r="M319">
        <v>0</v>
      </c>
      <c r="N319">
        <v>1</v>
      </c>
      <c r="O319">
        <v>0</v>
      </c>
      <c r="P319">
        <v>1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 t="s">
        <v>653</v>
      </c>
      <c r="AB319" t="s">
        <v>570</v>
      </c>
      <c r="AC319">
        <v>4</v>
      </c>
      <c r="AD319" s="36">
        <v>0.35949074074074078</v>
      </c>
      <c r="AE319">
        <v>2023</v>
      </c>
    </row>
    <row r="320" spans="1:31" x14ac:dyDescent="0.2">
      <c r="A320">
        <v>13</v>
      </c>
      <c r="B320" t="s">
        <v>644</v>
      </c>
      <c r="C320">
        <v>1</v>
      </c>
      <c r="D320" t="s">
        <v>668</v>
      </c>
      <c r="E320">
        <v>0</v>
      </c>
      <c r="F320">
        <v>1</v>
      </c>
      <c r="G320">
        <v>0</v>
      </c>
      <c r="H320">
        <v>1</v>
      </c>
      <c r="I320">
        <v>0</v>
      </c>
      <c r="J320">
        <v>0</v>
      </c>
      <c r="K320">
        <v>0</v>
      </c>
      <c r="L320">
        <v>0</v>
      </c>
      <c r="M320" t="s">
        <v>679</v>
      </c>
      <c r="N320">
        <v>0</v>
      </c>
      <c r="O320">
        <v>0</v>
      </c>
      <c r="P320">
        <v>0</v>
      </c>
      <c r="Q320">
        <v>0</v>
      </c>
      <c r="R320" t="s">
        <v>647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 t="s">
        <v>534</v>
      </c>
    </row>
    <row r="321" spans="1:31" hidden="1" x14ac:dyDescent="0.2">
      <c r="A321" t="s">
        <v>648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 t="s">
        <v>533</v>
      </c>
    </row>
    <row r="322" spans="1:31" hidden="1" x14ac:dyDescent="0.2">
      <c r="A322" t="s">
        <v>649</v>
      </c>
      <c r="B322" t="s">
        <v>670</v>
      </c>
      <c r="C322" t="s">
        <v>651</v>
      </c>
      <c r="D322" t="s">
        <v>652</v>
      </c>
      <c r="E322">
        <v>1.8364929999999999</v>
      </c>
    </row>
    <row r="323" spans="1:31" hidden="1" x14ac:dyDescent="0.2">
      <c r="A323">
        <v>6.5619829999999997</v>
      </c>
      <c r="B323">
        <v>5.7567209999999998</v>
      </c>
      <c r="C323">
        <v>2039.454956</v>
      </c>
      <c r="D323">
        <v>89.059166000000005</v>
      </c>
      <c r="E323">
        <v>2.1873269999999998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1738</v>
      </c>
      <c r="L323">
        <v>69.237503000000004</v>
      </c>
      <c r="M323">
        <v>0</v>
      </c>
      <c r="N323">
        <v>1</v>
      </c>
      <c r="O323"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 t="s">
        <v>653</v>
      </c>
      <c r="AB323" t="s">
        <v>570</v>
      </c>
      <c r="AC323">
        <v>4</v>
      </c>
      <c r="AD323" s="36">
        <v>0.35950231481481482</v>
      </c>
      <c r="AE323">
        <v>2023</v>
      </c>
    </row>
    <row r="324" spans="1:31" hidden="1" x14ac:dyDescent="0.2">
      <c r="A324">
        <v>13</v>
      </c>
      <c r="B324" t="s">
        <v>644</v>
      </c>
      <c r="C324">
        <v>0</v>
      </c>
      <c r="D324" t="s">
        <v>645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0</v>
      </c>
      <c r="K324">
        <v>0</v>
      </c>
      <c r="L324">
        <v>0</v>
      </c>
      <c r="M324" t="s">
        <v>680</v>
      </c>
      <c r="N324">
        <v>0</v>
      </c>
      <c r="O324">
        <v>0</v>
      </c>
      <c r="P324">
        <v>0</v>
      </c>
      <c r="Q324">
        <v>0</v>
      </c>
      <c r="R324" t="s">
        <v>647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 t="s">
        <v>534</v>
      </c>
    </row>
    <row r="325" spans="1:31" hidden="1" x14ac:dyDescent="0.2">
      <c r="A325" t="s">
        <v>648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533</v>
      </c>
    </row>
    <row r="326" spans="1:31" hidden="1" x14ac:dyDescent="0.2">
      <c r="A326" t="s">
        <v>649</v>
      </c>
      <c r="B326" t="s">
        <v>650</v>
      </c>
      <c r="C326" t="s">
        <v>651</v>
      </c>
      <c r="D326" t="s">
        <v>652</v>
      </c>
      <c r="E326">
        <v>1.8370120000000001</v>
      </c>
    </row>
    <row r="327" spans="1:31" hidden="1" x14ac:dyDescent="0.2">
      <c r="A327">
        <v>6.5619829999999997</v>
      </c>
      <c r="B327">
        <v>5.7582899999999997</v>
      </c>
      <c r="C327">
        <v>2040.010986</v>
      </c>
      <c r="D327">
        <v>89.083449999999999</v>
      </c>
      <c r="E327">
        <v>2.1873269999999998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1739</v>
      </c>
      <c r="L327">
        <v>69.237503000000004</v>
      </c>
      <c r="M327">
        <v>0</v>
      </c>
      <c r="N327">
        <v>1</v>
      </c>
      <c r="O327"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 t="s">
        <v>653</v>
      </c>
      <c r="AB327" t="s">
        <v>570</v>
      </c>
      <c r="AC327">
        <v>4</v>
      </c>
      <c r="AD327" s="36">
        <v>0.35951388888888891</v>
      </c>
      <c r="AE327">
        <v>2023</v>
      </c>
    </row>
    <row r="328" spans="1:31" x14ac:dyDescent="0.2">
      <c r="A328">
        <v>14</v>
      </c>
      <c r="B328" t="s">
        <v>644</v>
      </c>
      <c r="C328">
        <v>1</v>
      </c>
      <c r="D328">
        <v>255</v>
      </c>
      <c r="E328">
        <v>0</v>
      </c>
      <c r="F328">
        <v>1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 t="s">
        <v>681</v>
      </c>
      <c r="N328">
        <v>0</v>
      </c>
      <c r="O328">
        <v>0</v>
      </c>
      <c r="P328">
        <v>0</v>
      </c>
      <c r="Q328">
        <v>0</v>
      </c>
      <c r="R328" t="s">
        <v>647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534</v>
      </c>
    </row>
    <row r="329" spans="1:31" hidden="1" x14ac:dyDescent="0.2">
      <c r="A329" t="s">
        <v>648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 t="s">
        <v>533</v>
      </c>
    </row>
    <row r="330" spans="1:31" hidden="1" x14ac:dyDescent="0.2">
      <c r="A330" t="s">
        <v>649</v>
      </c>
      <c r="B330" t="s">
        <v>682</v>
      </c>
      <c r="C330" t="s">
        <v>651</v>
      </c>
      <c r="D330" t="s">
        <v>652</v>
      </c>
      <c r="E330">
        <v>1.836937</v>
      </c>
    </row>
    <row r="331" spans="1:31" hidden="1" x14ac:dyDescent="0.2">
      <c r="A331">
        <v>7.512994</v>
      </c>
      <c r="B331">
        <v>5.7580660000000004</v>
      </c>
      <c r="C331">
        <v>2039.9313959999999</v>
      </c>
      <c r="D331">
        <v>89.079971</v>
      </c>
      <c r="E331">
        <v>2.5043310000000001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1740</v>
      </c>
      <c r="L331">
        <v>69.237503000000004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 t="s">
        <v>653</v>
      </c>
      <c r="AB331" t="s">
        <v>570</v>
      </c>
      <c r="AC331">
        <v>4</v>
      </c>
      <c r="AD331" s="36">
        <v>0.35952546296296295</v>
      </c>
      <c r="AE331">
        <v>2023</v>
      </c>
    </row>
    <row r="332" spans="1:31" hidden="1" x14ac:dyDescent="0.2">
      <c r="A332">
        <v>14</v>
      </c>
      <c r="B332" t="s">
        <v>644</v>
      </c>
      <c r="C332">
        <v>0</v>
      </c>
      <c r="D332">
        <v>255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0</v>
      </c>
      <c r="K332">
        <v>0</v>
      </c>
      <c r="L332">
        <v>0</v>
      </c>
      <c r="M332" t="s">
        <v>683</v>
      </c>
      <c r="N332">
        <v>0</v>
      </c>
      <c r="O332">
        <v>0</v>
      </c>
      <c r="P332">
        <v>0</v>
      </c>
      <c r="Q332">
        <v>0</v>
      </c>
      <c r="R332" t="s">
        <v>647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 t="s">
        <v>534</v>
      </c>
    </row>
    <row r="333" spans="1:31" hidden="1" x14ac:dyDescent="0.2">
      <c r="A333" t="s">
        <v>648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 t="s">
        <v>533</v>
      </c>
    </row>
    <row r="334" spans="1:31" hidden="1" x14ac:dyDescent="0.2">
      <c r="A334" t="s">
        <v>649</v>
      </c>
      <c r="B334" t="s">
        <v>682</v>
      </c>
      <c r="C334" t="s">
        <v>651</v>
      </c>
      <c r="D334" t="s">
        <v>652</v>
      </c>
      <c r="E334">
        <v>1.836867</v>
      </c>
    </row>
    <row r="335" spans="1:31" hidden="1" x14ac:dyDescent="0.2">
      <c r="A335">
        <v>7.512994</v>
      </c>
      <c r="B335">
        <v>5.7578529999999999</v>
      </c>
      <c r="C335">
        <v>2039.8560789999999</v>
      </c>
      <c r="D335">
        <v>89.076683000000003</v>
      </c>
      <c r="E335">
        <v>2.5043310000000001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1741</v>
      </c>
      <c r="L335">
        <v>69.237503000000004</v>
      </c>
      <c r="M335">
        <v>0</v>
      </c>
      <c r="N335">
        <v>1</v>
      </c>
      <c r="O335">
        <v>0</v>
      </c>
      <c r="P335">
        <v>1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 t="s">
        <v>653</v>
      </c>
      <c r="AB335" t="s">
        <v>570</v>
      </c>
      <c r="AC335">
        <v>4</v>
      </c>
      <c r="AD335" s="36">
        <v>0.35953703703703704</v>
      </c>
      <c r="AE335">
        <v>2023</v>
      </c>
    </row>
    <row r="336" spans="1:31" x14ac:dyDescent="0.2">
      <c r="A336">
        <v>14</v>
      </c>
      <c r="B336" t="s">
        <v>644</v>
      </c>
      <c r="C336">
        <v>1</v>
      </c>
      <c r="D336" t="s">
        <v>684</v>
      </c>
      <c r="E336">
        <v>0</v>
      </c>
      <c r="F336">
        <v>1</v>
      </c>
      <c r="G336">
        <v>0</v>
      </c>
      <c r="H336">
        <v>1</v>
      </c>
      <c r="I336">
        <v>0</v>
      </c>
      <c r="J336">
        <v>0</v>
      </c>
      <c r="K336">
        <v>0</v>
      </c>
      <c r="L336">
        <v>0</v>
      </c>
      <c r="M336" t="s">
        <v>685</v>
      </c>
      <c r="N336">
        <v>0</v>
      </c>
      <c r="O336">
        <v>0</v>
      </c>
      <c r="P336">
        <v>0</v>
      </c>
      <c r="Q336">
        <v>0</v>
      </c>
      <c r="R336" t="s">
        <v>647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 t="s">
        <v>534</v>
      </c>
    </row>
    <row r="337" spans="1:31" hidden="1" x14ac:dyDescent="0.2">
      <c r="A337" t="s">
        <v>648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533</v>
      </c>
    </row>
    <row r="338" spans="1:31" hidden="1" x14ac:dyDescent="0.2">
      <c r="A338" t="s">
        <v>649</v>
      </c>
      <c r="B338" t="s">
        <v>686</v>
      </c>
      <c r="C338" t="s">
        <v>651</v>
      </c>
      <c r="D338" t="s">
        <v>652</v>
      </c>
      <c r="E338">
        <v>1.8362620000000001</v>
      </c>
    </row>
    <row r="339" spans="1:31" hidden="1" x14ac:dyDescent="0.2">
      <c r="A339">
        <v>8.4640059999999995</v>
      </c>
      <c r="B339">
        <v>5.756024</v>
      </c>
      <c r="C339">
        <v>2039.2082519999999</v>
      </c>
      <c r="D339">
        <v>89.048393000000004</v>
      </c>
      <c r="E339">
        <v>2.8213349999999999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1742</v>
      </c>
      <c r="L339">
        <v>69.237503000000004</v>
      </c>
      <c r="M339">
        <v>0</v>
      </c>
      <c r="N339">
        <v>1</v>
      </c>
      <c r="O339">
        <v>0</v>
      </c>
      <c r="P339">
        <v>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 t="s">
        <v>653</v>
      </c>
      <c r="AB339" t="s">
        <v>570</v>
      </c>
      <c r="AC339">
        <v>4</v>
      </c>
      <c r="AD339" s="36">
        <v>0.35954861111111108</v>
      </c>
      <c r="AE339">
        <v>2023</v>
      </c>
    </row>
    <row r="340" spans="1:31" hidden="1" x14ac:dyDescent="0.2">
      <c r="A340">
        <v>14</v>
      </c>
      <c r="B340" t="s">
        <v>644</v>
      </c>
      <c r="C340">
        <v>0</v>
      </c>
      <c r="D340">
        <v>255</v>
      </c>
      <c r="E340">
        <v>0</v>
      </c>
      <c r="F340">
        <v>1</v>
      </c>
      <c r="G340">
        <v>0</v>
      </c>
      <c r="H340">
        <v>1</v>
      </c>
      <c r="I340">
        <v>0</v>
      </c>
      <c r="J340">
        <v>0</v>
      </c>
      <c r="K340">
        <v>0</v>
      </c>
      <c r="L340">
        <v>0</v>
      </c>
      <c r="M340" t="s">
        <v>687</v>
      </c>
      <c r="N340">
        <v>0</v>
      </c>
      <c r="O340">
        <v>0</v>
      </c>
      <c r="P340">
        <v>0</v>
      </c>
      <c r="Q340">
        <v>0</v>
      </c>
      <c r="R340" t="s">
        <v>688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 t="s">
        <v>534</v>
      </c>
    </row>
    <row r="341" spans="1:31" hidden="1" x14ac:dyDescent="0.2">
      <c r="A341" t="s">
        <v>648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 t="s">
        <v>533</v>
      </c>
    </row>
    <row r="342" spans="1:31" hidden="1" x14ac:dyDescent="0.2">
      <c r="A342" t="s">
        <v>649</v>
      </c>
      <c r="B342" t="s">
        <v>682</v>
      </c>
      <c r="C342" t="s">
        <v>651</v>
      </c>
      <c r="D342" t="s">
        <v>652</v>
      </c>
      <c r="E342">
        <v>1.83657</v>
      </c>
    </row>
    <row r="343" spans="1:31" hidden="1" x14ac:dyDescent="0.2">
      <c r="A343">
        <v>8.4640059999999995</v>
      </c>
      <c r="B343">
        <v>5.7569540000000003</v>
      </c>
      <c r="C343">
        <v>2039.5375979999999</v>
      </c>
      <c r="D343">
        <v>89.062775000000002</v>
      </c>
      <c r="E343">
        <v>2.8213349999999999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1743</v>
      </c>
      <c r="L343">
        <v>69.349997999999999</v>
      </c>
      <c r="M343">
        <v>0</v>
      </c>
      <c r="N343">
        <v>1</v>
      </c>
      <c r="O343">
        <v>0</v>
      </c>
      <c r="P343">
        <v>1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 t="s">
        <v>653</v>
      </c>
      <c r="AB343" t="s">
        <v>570</v>
      </c>
      <c r="AC343">
        <v>4</v>
      </c>
      <c r="AD343" s="36">
        <v>0.35956018518518523</v>
      </c>
      <c r="AE343">
        <v>2023</v>
      </c>
    </row>
    <row r="344" spans="1:31" x14ac:dyDescent="0.2">
      <c r="A344">
        <v>14</v>
      </c>
      <c r="B344" t="s">
        <v>689</v>
      </c>
      <c r="C344">
        <v>1</v>
      </c>
      <c r="D344" t="s">
        <v>690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 t="s">
        <v>691</v>
      </c>
      <c r="N344">
        <v>0</v>
      </c>
      <c r="O344">
        <v>0</v>
      </c>
      <c r="P344">
        <v>0</v>
      </c>
      <c r="Q344">
        <v>0</v>
      </c>
      <c r="R344" t="s">
        <v>647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 t="s">
        <v>534</v>
      </c>
    </row>
    <row r="345" spans="1:31" hidden="1" x14ac:dyDescent="0.2">
      <c r="A345" t="s">
        <v>648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 t="s">
        <v>533</v>
      </c>
    </row>
    <row r="346" spans="1:31" hidden="1" x14ac:dyDescent="0.2">
      <c r="A346" t="s">
        <v>649</v>
      </c>
      <c r="B346" t="s">
        <v>692</v>
      </c>
      <c r="C346" t="s">
        <v>651</v>
      </c>
      <c r="D346" t="s">
        <v>652</v>
      </c>
      <c r="E346">
        <v>1.836954</v>
      </c>
    </row>
    <row r="347" spans="1:31" hidden="1" x14ac:dyDescent="0.2">
      <c r="A347">
        <v>9.4150179999999999</v>
      </c>
      <c r="B347">
        <v>5.7581150000000001</v>
      </c>
      <c r="C347">
        <v>2039.9488530000001</v>
      </c>
      <c r="D347">
        <v>89.080734000000007</v>
      </c>
      <c r="E347">
        <v>3.1383390000000002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1744</v>
      </c>
      <c r="L347">
        <v>69.237503000000004</v>
      </c>
      <c r="M347">
        <v>0</v>
      </c>
      <c r="N347">
        <v>1</v>
      </c>
      <c r="O347">
        <v>0</v>
      </c>
      <c r="P347">
        <v>1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 t="s">
        <v>653</v>
      </c>
      <c r="AB347" t="s">
        <v>570</v>
      </c>
      <c r="AC347">
        <v>4</v>
      </c>
      <c r="AD347" s="36">
        <v>0.35957175925925927</v>
      </c>
      <c r="AE347">
        <v>2023</v>
      </c>
    </row>
    <row r="348" spans="1:31" hidden="1" x14ac:dyDescent="0.2">
      <c r="A348">
        <v>14</v>
      </c>
      <c r="B348" t="s">
        <v>689</v>
      </c>
      <c r="C348">
        <v>0</v>
      </c>
      <c r="D348">
        <v>256</v>
      </c>
      <c r="E348">
        <v>0</v>
      </c>
      <c r="F348">
        <v>1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 t="s">
        <v>693</v>
      </c>
      <c r="N348">
        <v>0</v>
      </c>
      <c r="O348">
        <v>0</v>
      </c>
      <c r="P348">
        <v>0</v>
      </c>
      <c r="Q348">
        <v>0</v>
      </c>
      <c r="R348" t="s">
        <v>647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 t="s">
        <v>534</v>
      </c>
    </row>
    <row r="349" spans="1:31" hidden="1" x14ac:dyDescent="0.2">
      <c r="A349" t="s">
        <v>648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 t="s">
        <v>533</v>
      </c>
    </row>
    <row r="350" spans="1:31" hidden="1" x14ac:dyDescent="0.2">
      <c r="A350" t="s">
        <v>649</v>
      </c>
      <c r="B350" t="s">
        <v>662</v>
      </c>
      <c r="C350" t="s">
        <v>651</v>
      </c>
      <c r="D350" t="s">
        <v>652</v>
      </c>
      <c r="E350">
        <v>1.836646</v>
      </c>
    </row>
    <row r="351" spans="1:31" hidden="1" x14ac:dyDescent="0.2">
      <c r="A351">
        <v>9.4150179999999999</v>
      </c>
      <c r="B351">
        <v>5.7571859999999999</v>
      </c>
      <c r="C351">
        <v>2039.619751</v>
      </c>
      <c r="D351">
        <v>89.066367999999997</v>
      </c>
      <c r="E351">
        <v>3.1383390000000002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1745</v>
      </c>
      <c r="L351">
        <v>69.237503000000004</v>
      </c>
      <c r="M351">
        <v>0</v>
      </c>
      <c r="N351">
        <v>1</v>
      </c>
      <c r="O351"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 t="s">
        <v>653</v>
      </c>
      <c r="AB351" t="s">
        <v>570</v>
      </c>
      <c r="AC351">
        <v>4</v>
      </c>
      <c r="AD351" s="36">
        <v>0.35958333333333337</v>
      </c>
      <c r="AE351">
        <v>2023</v>
      </c>
    </row>
    <row r="352" spans="1:31" x14ac:dyDescent="0.2">
      <c r="A352">
        <v>14</v>
      </c>
      <c r="B352" t="s">
        <v>694</v>
      </c>
      <c r="C352">
        <v>1</v>
      </c>
      <c r="D352">
        <v>253</v>
      </c>
      <c r="E352">
        <v>0</v>
      </c>
      <c r="F352">
        <v>1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 t="s">
        <v>695</v>
      </c>
      <c r="N352">
        <v>0</v>
      </c>
      <c r="O352">
        <v>0</v>
      </c>
      <c r="P352">
        <v>0</v>
      </c>
      <c r="Q352">
        <v>0</v>
      </c>
      <c r="R352" t="s">
        <v>647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534</v>
      </c>
    </row>
    <row r="353" spans="1:31" hidden="1" x14ac:dyDescent="0.2">
      <c r="A353" t="s">
        <v>648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533</v>
      </c>
    </row>
    <row r="354" spans="1:31" hidden="1" x14ac:dyDescent="0.2">
      <c r="A354" t="s">
        <v>649</v>
      </c>
      <c r="B354" t="s">
        <v>696</v>
      </c>
      <c r="C354" t="s">
        <v>651</v>
      </c>
      <c r="D354" t="s">
        <v>652</v>
      </c>
      <c r="E354">
        <v>1.8358779999999999</v>
      </c>
    </row>
    <row r="355" spans="1:31" hidden="1" x14ac:dyDescent="0.2">
      <c r="A355">
        <v>9.4150179999999999</v>
      </c>
      <c r="B355">
        <v>5.7548630000000003</v>
      </c>
      <c r="C355">
        <v>2038.7967530000001</v>
      </c>
      <c r="D355">
        <v>89.030426000000006</v>
      </c>
      <c r="E355">
        <v>3.4553430000000001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1746</v>
      </c>
      <c r="L355">
        <v>69.237503000000004</v>
      </c>
      <c r="M355">
        <v>0</v>
      </c>
      <c r="N355">
        <v>1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 t="s">
        <v>653</v>
      </c>
      <c r="AB355" t="s">
        <v>570</v>
      </c>
      <c r="AC355">
        <v>4</v>
      </c>
      <c r="AD355" s="36">
        <v>0.3595949074074074</v>
      </c>
      <c r="AE355">
        <v>2023</v>
      </c>
    </row>
    <row r="356" spans="1:31" hidden="1" x14ac:dyDescent="0.2">
      <c r="A356">
        <v>14</v>
      </c>
      <c r="B356" t="s">
        <v>694</v>
      </c>
      <c r="C356">
        <v>0</v>
      </c>
      <c r="D356">
        <v>252</v>
      </c>
      <c r="E356">
        <v>0</v>
      </c>
      <c r="F356">
        <v>1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 t="s">
        <v>697</v>
      </c>
      <c r="N356">
        <v>0</v>
      </c>
      <c r="O356">
        <v>0</v>
      </c>
      <c r="P356">
        <v>0</v>
      </c>
      <c r="Q356">
        <v>0</v>
      </c>
      <c r="R356" t="s">
        <v>647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534</v>
      </c>
    </row>
    <row r="357" spans="1:31" hidden="1" x14ac:dyDescent="0.2">
      <c r="A357" t="s">
        <v>648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533</v>
      </c>
    </row>
    <row r="358" spans="1:31" hidden="1" x14ac:dyDescent="0.2">
      <c r="A358" t="s">
        <v>649</v>
      </c>
      <c r="B358" t="s">
        <v>673</v>
      </c>
      <c r="C358" t="s">
        <v>651</v>
      </c>
      <c r="D358" t="s">
        <v>652</v>
      </c>
      <c r="E358">
        <v>1.8350329999999999</v>
      </c>
    </row>
    <row r="359" spans="1:31" hidden="1" x14ac:dyDescent="0.2">
      <c r="A359">
        <v>9.4150179999999999</v>
      </c>
      <c r="B359">
        <v>5.7523080000000002</v>
      </c>
      <c r="C359">
        <v>2037.8917240000001</v>
      </c>
      <c r="D359">
        <v>88.990905999999995</v>
      </c>
      <c r="E359">
        <v>3.4553430000000001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1747</v>
      </c>
      <c r="L359">
        <v>69.237503000000004</v>
      </c>
      <c r="M359">
        <v>0</v>
      </c>
      <c r="N359">
        <v>1</v>
      </c>
      <c r="O359">
        <v>0</v>
      </c>
      <c r="P359">
        <v>1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 t="s">
        <v>653</v>
      </c>
      <c r="AB359" t="s">
        <v>570</v>
      </c>
      <c r="AC359">
        <v>4</v>
      </c>
      <c r="AD359" s="36">
        <v>0.3596064814814815</v>
      </c>
      <c r="AE359">
        <v>2023</v>
      </c>
    </row>
    <row r="360" spans="1:31" x14ac:dyDescent="0.2">
      <c r="A360">
        <v>14</v>
      </c>
      <c r="B360" t="s">
        <v>694</v>
      </c>
      <c r="C360">
        <v>1</v>
      </c>
      <c r="D360">
        <v>258</v>
      </c>
      <c r="E360">
        <v>0</v>
      </c>
      <c r="F360">
        <v>1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</v>
      </c>
      <c r="M360" t="s">
        <v>698</v>
      </c>
      <c r="N360">
        <v>0</v>
      </c>
      <c r="O360">
        <v>0</v>
      </c>
      <c r="P360">
        <v>0</v>
      </c>
      <c r="Q360">
        <v>0</v>
      </c>
      <c r="R360" t="s">
        <v>647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 t="s">
        <v>534</v>
      </c>
    </row>
    <row r="361" spans="1:31" hidden="1" x14ac:dyDescent="0.2">
      <c r="A361" t="s">
        <v>648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 t="s">
        <v>533</v>
      </c>
    </row>
    <row r="362" spans="1:31" hidden="1" x14ac:dyDescent="0.2">
      <c r="A362" t="s">
        <v>649</v>
      </c>
      <c r="B362" t="s">
        <v>699</v>
      </c>
      <c r="C362" t="s">
        <v>651</v>
      </c>
      <c r="D362" t="s">
        <v>652</v>
      </c>
      <c r="E362">
        <v>1.8353409999999999</v>
      </c>
    </row>
    <row r="363" spans="1:31" hidden="1" x14ac:dyDescent="0.2">
      <c r="A363">
        <v>9.4150179999999999</v>
      </c>
      <c r="B363">
        <v>5.7532370000000004</v>
      </c>
      <c r="C363">
        <v>2038.2208250000001</v>
      </c>
      <c r="D363">
        <v>89.005279999999999</v>
      </c>
      <c r="E363">
        <v>3.7723469999999999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1748</v>
      </c>
      <c r="L363">
        <v>69.237503000000004</v>
      </c>
      <c r="M363">
        <v>0</v>
      </c>
      <c r="N363">
        <v>1</v>
      </c>
      <c r="O363">
        <v>0</v>
      </c>
      <c r="P363">
        <v>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 t="s">
        <v>653</v>
      </c>
      <c r="AB363" t="s">
        <v>570</v>
      </c>
      <c r="AC363">
        <v>4</v>
      </c>
      <c r="AD363" s="36">
        <v>0.35961805555555554</v>
      </c>
      <c r="AE363">
        <v>2023</v>
      </c>
    </row>
    <row r="364" spans="1:31" hidden="1" x14ac:dyDescent="0.2">
      <c r="A364">
        <v>14</v>
      </c>
      <c r="B364" t="s">
        <v>694</v>
      </c>
      <c r="C364">
        <v>0</v>
      </c>
      <c r="D364" t="s">
        <v>690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 t="s">
        <v>700</v>
      </c>
      <c r="N364">
        <v>0</v>
      </c>
      <c r="O364">
        <v>0</v>
      </c>
      <c r="P364">
        <v>0</v>
      </c>
      <c r="Q364">
        <v>0</v>
      </c>
      <c r="R364" t="s">
        <v>647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 t="s">
        <v>534</v>
      </c>
    </row>
    <row r="365" spans="1:31" hidden="1" x14ac:dyDescent="0.2">
      <c r="A365" t="s">
        <v>648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 t="s">
        <v>533</v>
      </c>
    </row>
    <row r="366" spans="1:31" hidden="1" x14ac:dyDescent="0.2">
      <c r="A366" t="s">
        <v>649</v>
      </c>
      <c r="B366" t="s">
        <v>692</v>
      </c>
      <c r="C366" t="s">
        <v>651</v>
      </c>
      <c r="D366" t="s">
        <v>652</v>
      </c>
      <c r="E366">
        <v>1.836109</v>
      </c>
    </row>
    <row r="367" spans="1:31" hidden="1" x14ac:dyDescent="0.2">
      <c r="A367">
        <v>9.4150179999999999</v>
      </c>
      <c r="B367">
        <v>5.75556</v>
      </c>
      <c r="C367">
        <v>2039.0439449999999</v>
      </c>
      <c r="D367">
        <v>89.041222000000005</v>
      </c>
      <c r="E367">
        <v>3.7723469999999999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1749</v>
      </c>
      <c r="L367">
        <v>69.237503000000004</v>
      </c>
      <c r="M367">
        <v>0</v>
      </c>
      <c r="N367">
        <v>1</v>
      </c>
      <c r="O367">
        <v>0</v>
      </c>
      <c r="P367">
        <v>1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 t="s">
        <v>653</v>
      </c>
      <c r="AB367" t="s">
        <v>570</v>
      </c>
      <c r="AC367">
        <v>4</v>
      </c>
      <c r="AD367" s="36">
        <v>0.35962962962962958</v>
      </c>
      <c r="AE367">
        <v>2023</v>
      </c>
    </row>
    <row r="368" spans="1:31" x14ac:dyDescent="0.2">
      <c r="A368">
        <v>14</v>
      </c>
      <c r="B368" t="s">
        <v>644</v>
      </c>
      <c r="C368">
        <v>1</v>
      </c>
      <c r="D368" t="s">
        <v>665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 t="s">
        <v>701</v>
      </c>
      <c r="N368">
        <v>0</v>
      </c>
      <c r="O368">
        <v>0</v>
      </c>
      <c r="P368">
        <v>0</v>
      </c>
      <c r="Q368">
        <v>0</v>
      </c>
      <c r="R368" t="s">
        <v>647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 t="s">
        <v>534</v>
      </c>
    </row>
    <row r="369" spans="1:31" hidden="1" x14ac:dyDescent="0.2">
      <c r="A369" t="s">
        <v>648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 t="s">
        <v>533</v>
      </c>
    </row>
    <row r="370" spans="1:31" hidden="1" x14ac:dyDescent="0.2">
      <c r="A370" t="s">
        <v>649</v>
      </c>
      <c r="B370" t="s">
        <v>667</v>
      </c>
      <c r="C370" t="s">
        <v>651</v>
      </c>
      <c r="D370" t="s">
        <v>652</v>
      </c>
      <c r="E370">
        <v>1.837107</v>
      </c>
    </row>
    <row r="371" spans="1:31" hidden="1" x14ac:dyDescent="0.2">
      <c r="A371">
        <v>9.4150179999999999</v>
      </c>
      <c r="B371">
        <v>5.7585800000000003</v>
      </c>
      <c r="C371">
        <v>2040.113525</v>
      </c>
      <c r="D371">
        <v>89.087929000000003</v>
      </c>
      <c r="E371">
        <v>4.0893509999999997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1750</v>
      </c>
      <c r="L371">
        <v>69.237503000000004</v>
      </c>
      <c r="M371">
        <v>0</v>
      </c>
      <c r="N371">
        <v>1</v>
      </c>
      <c r="O371"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 t="s">
        <v>653</v>
      </c>
      <c r="AB371" t="s">
        <v>570</v>
      </c>
      <c r="AC371">
        <v>4</v>
      </c>
      <c r="AD371" s="36">
        <v>0.35964120370370373</v>
      </c>
      <c r="AE371">
        <v>2023</v>
      </c>
    </row>
    <row r="372" spans="1:31" hidden="1" x14ac:dyDescent="0.2">
      <c r="A372">
        <v>14</v>
      </c>
      <c r="B372" t="s">
        <v>644</v>
      </c>
      <c r="C372">
        <v>0</v>
      </c>
      <c r="D372">
        <v>256</v>
      </c>
      <c r="E372">
        <v>0</v>
      </c>
      <c r="F372">
        <v>1</v>
      </c>
      <c r="G372">
        <v>0</v>
      </c>
      <c r="H372">
        <v>1</v>
      </c>
      <c r="I372">
        <v>0</v>
      </c>
      <c r="J372">
        <v>0</v>
      </c>
      <c r="K372">
        <v>0</v>
      </c>
      <c r="L372">
        <v>0</v>
      </c>
      <c r="M372" t="s">
        <v>702</v>
      </c>
      <c r="N372">
        <v>0</v>
      </c>
      <c r="O372">
        <v>0</v>
      </c>
      <c r="P372">
        <v>0</v>
      </c>
      <c r="Q372">
        <v>0</v>
      </c>
      <c r="R372" t="s">
        <v>647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534</v>
      </c>
    </row>
    <row r="373" spans="1:31" hidden="1" x14ac:dyDescent="0.2">
      <c r="A373" t="s">
        <v>648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533</v>
      </c>
    </row>
    <row r="374" spans="1:31" hidden="1" x14ac:dyDescent="0.2">
      <c r="A374" t="s">
        <v>649</v>
      </c>
      <c r="B374" t="s">
        <v>662</v>
      </c>
      <c r="C374" t="s">
        <v>651</v>
      </c>
      <c r="D374" t="s">
        <v>652</v>
      </c>
      <c r="E374">
        <v>1.8371839999999999</v>
      </c>
    </row>
    <row r="375" spans="1:31" hidden="1" x14ac:dyDescent="0.2">
      <c r="A375">
        <v>9.4150179999999999</v>
      </c>
      <c r="B375">
        <v>5.7588109999999997</v>
      </c>
      <c r="C375">
        <v>2040.1958010000001</v>
      </c>
      <c r="D375">
        <v>89.091521999999998</v>
      </c>
      <c r="E375">
        <v>4.0893509999999997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1751</v>
      </c>
      <c r="L375">
        <v>69.237503000000004</v>
      </c>
      <c r="M375">
        <v>0</v>
      </c>
      <c r="N375">
        <v>1</v>
      </c>
      <c r="O375">
        <v>0</v>
      </c>
      <c r="P375">
        <v>1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 t="s">
        <v>653</v>
      </c>
      <c r="AB375" t="s">
        <v>570</v>
      </c>
      <c r="AC375">
        <v>4</v>
      </c>
      <c r="AD375" s="36">
        <v>0.35965277777777777</v>
      </c>
      <c r="AE375">
        <v>2023</v>
      </c>
    </row>
    <row r="376" spans="1:31" x14ac:dyDescent="0.2">
      <c r="A376">
        <v>13</v>
      </c>
      <c r="B376" t="s">
        <v>644</v>
      </c>
      <c r="C376">
        <v>1</v>
      </c>
      <c r="D376">
        <v>256</v>
      </c>
      <c r="E376">
        <v>0</v>
      </c>
      <c r="F376">
        <v>1</v>
      </c>
      <c r="G376">
        <v>0</v>
      </c>
      <c r="H376">
        <v>1</v>
      </c>
      <c r="I376">
        <v>0</v>
      </c>
      <c r="J376">
        <v>0</v>
      </c>
      <c r="K376">
        <v>0</v>
      </c>
      <c r="L376">
        <v>0</v>
      </c>
      <c r="M376" t="s">
        <v>703</v>
      </c>
      <c r="N376">
        <v>0</v>
      </c>
      <c r="O376">
        <v>0</v>
      </c>
      <c r="P376">
        <v>0</v>
      </c>
      <c r="Q376">
        <v>0</v>
      </c>
      <c r="R376" t="s">
        <v>647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 t="s">
        <v>534</v>
      </c>
    </row>
    <row r="377" spans="1:31" hidden="1" x14ac:dyDescent="0.2">
      <c r="A377" t="s">
        <v>648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 t="s">
        <v>533</v>
      </c>
    </row>
    <row r="378" spans="1:31" hidden="1" x14ac:dyDescent="0.2">
      <c r="A378" t="s">
        <v>649</v>
      </c>
      <c r="B378" t="s">
        <v>662</v>
      </c>
      <c r="C378" t="s">
        <v>651</v>
      </c>
      <c r="D378" t="s">
        <v>652</v>
      </c>
      <c r="E378">
        <v>1.8371839999999999</v>
      </c>
    </row>
    <row r="379" spans="1:31" hidden="1" x14ac:dyDescent="0.2">
      <c r="A379">
        <v>9.3199170000000002</v>
      </c>
      <c r="B379">
        <v>5.7588109999999997</v>
      </c>
      <c r="C379">
        <v>2040.1958010000001</v>
      </c>
      <c r="D379">
        <v>89.091521999999998</v>
      </c>
      <c r="E379">
        <v>4.3746549999999997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1752</v>
      </c>
      <c r="L379">
        <v>69.237503000000004</v>
      </c>
      <c r="M379">
        <v>0</v>
      </c>
      <c r="N379">
        <v>1</v>
      </c>
      <c r="O379"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 t="s">
        <v>653</v>
      </c>
      <c r="AB379" t="s">
        <v>570</v>
      </c>
      <c r="AC379">
        <v>4</v>
      </c>
      <c r="AD379" s="36">
        <v>0.35966435185185186</v>
      </c>
      <c r="AE379">
        <v>2023</v>
      </c>
    </row>
    <row r="380" spans="1:31" hidden="1" x14ac:dyDescent="0.2">
      <c r="A380">
        <v>13</v>
      </c>
      <c r="B380" t="s">
        <v>644</v>
      </c>
      <c r="C380">
        <v>0</v>
      </c>
      <c r="D380" t="s">
        <v>656</v>
      </c>
      <c r="E380">
        <v>0</v>
      </c>
      <c r="F380">
        <v>1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 t="s">
        <v>704</v>
      </c>
      <c r="N380">
        <v>0</v>
      </c>
      <c r="O380">
        <v>0</v>
      </c>
      <c r="P380">
        <v>0</v>
      </c>
      <c r="Q380">
        <v>0</v>
      </c>
      <c r="R380" t="s">
        <v>647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534</v>
      </c>
    </row>
    <row r="381" spans="1:31" hidden="1" x14ac:dyDescent="0.2">
      <c r="A381" t="s">
        <v>648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533</v>
      </c>
    </row>
    <row r="382" spans="1:31" hidden="1" x14ac:dyDescent="0.2">
      <c r="A382" t="s">
        <v>649</v>
      </c>
      <c r="B382" t="s">
        <v>658</v>
      </c>
      <c r="C382" t="s">
        <v>651</v>
      </c>
      <c r="D382" t="s">
        <v>652</v>
      </c>
      <c r="E382">
        <v>1.836185</v>
      </c>
    </row>
    <row r="383" spans="1:31" hidden="1" x14ac:dyDescent="0.2">
      <c r="A383">
        <v>9.3199170000000002</v>
      </c>
      <c r="B383">
        <v>5.7557919999999996</v>
      </c>
      <c r="C383">
        <v>2039.1260990000001</v>
      </c>
      <c r="D383">
        <v>89.044807000000006</v>
      </c>
      <c r="E383">
        <v>4.3746549999999997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1753</v>
      </c>
      <c r="L383">
        <v>69.237503000000004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 t="s">
        <v>653</v>
      </c>
      <c r="AB383" t="s">
        <v>570</v>
      </c>
      <c r="AC383">
        <v>4</v>
      </c>
      <c r="AD383" s="36">
        <v>0.3596759259259259</v>
      </c>
      <c r="AE383">
        <v>2023</v>
      </c>
    </row>
    <row r="384" spans="1:31" hidden="1" x14ac:dyDescent="0.2">
      <c r="A384" t="s">
        <v>648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533</v>
      </c>
    </row>
    <row r="385" spans="1:31" x14ac:dyDescent="0.2">
      <c r="A385">
        <v>14</v>
      </c>
      <c r="B385" t="s">
        <v>644</v>
      </c>
      <c r="C385">
        <v>1</v>
      </c>
      <c r="D385">
        <v>254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 t="s">
        <v>705</v>
      </c>
      <c r="N385">
        <v>0</v>
      </c>
      <c r="O385">
        <v>0</v>
      </c>
      <c r="P385">
        <v>0</v>
      </c>
      <c r="Q385">
        <v>0</v>
      </c>
      <c r="R385" t="s">
        <v>688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534</v>
      </c>
    </row>
    <row r="386" spans="1:31" hidden="1" x14ac:dyDescent="0.2">
      <c r="A386" t="s">
        <v>649</v>
      </c>
      <c r="B386" t="s">
        <v>706</v>
      </c>
      <c r="C386" t="s">
        <v>651</v>
      </c>
      <c r="D386" t="s">
        <v>652</v>
      </c>
      <c r="E386">
        <v>1.8357250000000001</v>
      </c>
    </row>
    <row r="387" spans="1:31" hidden="1" x14ac:dyDescent="0.2">
      <c r="A387">
        <v>9.3199170000000002</v>
      </c>
      <c r="B387">
        <v>5.7543980000000001</v>
      </c>
      <c r="C387">
        <v>2038.6323239999999</v>
      </c>
      <c r="D387">
        <v>89.023246999999998</v>
      </c>
      <c r="E387">
        <v>4.6916589999999996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1754</v>
      </c>
      <c r="L387">
        <v>69.349997999999999</v>
      </c>
      <c r="M387">
        <v>0</v>
      </c>
      <c r="N387">
        <v>1</v>
      </c>
      <c r="O387">
        <v>0</v>
      </c>
      <c r="P387">
        <v>1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 t="s">
        <v>653</v>
      </c>
      <c r="AB387" t="s">
        <v>570</v>
      </c>
      <c r="AC387">
        <v>4</v>
      </c>
      <c r="AD387" s="36">
        <v>0.35968749999999999</v>
      </c>
      <c r="AE387">
        <v>2023</v>
      </c>
    </row>
    <row r="388" spans="1:31" hidden="1" x14ac:dyDescent="0.2">
      <c r="A388" t="s">
        <v>648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533</v>
      </c>
    </row>
    <row r="389" spans="1:31" hidden="1" x14ac:dyDescent="0.2">
      <c r="A389">
        <v>14</v>
      </c>
      <c r="B389" t="s">
        <v>644</v>
      </c>
      <c r="C389">
        <v>0</v>
      </c>
      <c r="D389">
        <v>256</v>
      </c>
      <c r="E389">
        <v>0</v>
      </c>
      <c r="F389">
        <v>1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 t="s">
        <v>707</v>
      </c>
      <c r="N389">
        <v>0</v>
      </c>
      <c r="O389">
        <v>0</v>
      </c>
      <c r="P389">
        <v>0</v>
      </c>
      <c r="Q389">
        <v>0</v>
      </c>
      <c r="R389" t="s">
        <v>688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534</v>
      </c>
    </row>
    <row r="390" spans="1:31" hidden="1" x14ac:dyDescent="0.2">
      <c r="A390" t="s">
        <v>649</v>
      </c>
      <c r="B390" t="s">
        <v>662</v>
      </c>
      <c r="C390" t="s">
        <v>651</v>
      </c>
      <c r="D390" t="s">
        <v>652</v>
      </c>
      <c r="E390">
        <v>1.835955</v>
      </c>
    </row>
    <row r="391" spans="1:31" hidden="1" x14ac:dyDescent="0.2">
      <c r="A391">
        <v>9.3199170000000002</v>
      </c>
      <c r="B391">
        <v>5.7550949999999998</v>
      </c>
      <c r="C391">
        <v>2038.8790280000001</v>
      </c>
      <c r="D391">
        <v>89.034019000000001</v>
      </c>
      <c r="E391">
        <v>4.6916589999999996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1755</v>
      </c>
      <c r="L391">
        <v>69.349997999999999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 t="s">
        <v>653</v>
      </c>
      <c r="AB391" t="s">
        <v>570</v>
      </c>
      <c r="AC391">
        <v>4</v>
      </c>
      <c r="AD391" s="36">
        <v>0.35969907407407403</v>
      </c>
      <c r="AE391">
        <v>2023</v>
      </c>
    </row>
    <row r="392" spans="1:31" hidden="1" x14ac:dyDescent="0.2">
      <c r="A392" t="s">
        <v>648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533</v>
      </c>
    </row>
    <row r="393" spans="1:31" x14ac:dyDescent="0.2">
      <c r="A393">
        <v>14</v>
      </c>
      <c r="B393" t="s">
        <v>644</v>
      </c>
      <c r="C393">
        <v>1</v>
      </c>
      <c r="D393" t="s">
        <v>690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  <c r="K393">
        <v>0</v>
      </c>
      <c r="L393">
        <v>0</v>
      </c>
      <c r="M393" t="s">
        <v>708</v>
      </c>
      <c r="N393">
        <v>0</v>
      </c>
      <c r="O393">
        <v>0</v>
      </c>
      <c r="P393">
        <v>0</v>
      </c>
      <c r="Q393">
        <v>0</v>
      </c>
      <c r="R393" t="s">
        <v>647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534</v>
      </c>
    </row>
    <row r="394" spans="1:31" hidden="1" x14ac:dyDescent="0.2">
      <c r="A394" t="s">
        <v>649</v>
      </c>
      <c r="B394" t="s">
        <v>692</v>
      </c>
      <c r="C394" t="s">
        <v>651</v>
      </c>
      <c r="D394" t="s">
        <v>652</v>
      </c>
      <c r="E394">
        <v>1.8368770000000001</v>
      </c>
    </row>
    <row r="395" spans="1:31" hidden="1" x14ac:dyDescent="0.2">
      <c r="A395">
        <v>9.3199170000000002</v>
      </c>
      <c r="B395">
        <v>5.7578820000000004</v>
      </c>
      <c r="C395">
        <v>2039.8664550000001</v>
      </c>
      <c r="D395">
        <v>89.077140999999997</v>
      </c>
      <c r="E395">
        <v>5.0086630000000003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1756</v>
      </c>
      <c r="L395">
        <v>69.237503000000004</v>
      </c>
      <c r="M395">
        <v>0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 t="s">
        <v>653</v>
      </c>
      <c r="AB395" t="s">
        <v>570</v>
      </c>
      <c r="AC395">
        <v>4</v>
      </c>
      <c r="AD395" s="36">
        <v>0.35971064814814818</v>
      </c>
      <c r="AE395">
        <v>2023</v>
      </c>
    </row>
    <row r="396" spans="1:31" hidden="1" x14ac:dyDescent="0.2">
      <c r="A396" t="s">
        <v>648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533</v>
      </c>
    </row>
    <row r="397" spans="1:31" hidden="1" x14ac:dyDescent="0.2">
      <c r="A397">
        <v>14</v>
      </c>
      <c r="B397" t="s">
        <v>644</v>
      </c>
      <c r="C397">
        <v>0</v>
      </c>
      <c r="D397">
        <v>259</v>
      </c>
      <c r="E397">
        <v>0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 t="s">
        <v>709</v>
      </c>
      <c r="N397">
        <v>0</v>
      </c>
      <c r="O397">
        <v>0</v>
      </c>
      <c r="P397">
        <v>0</v>
      </c>
      <c r="Q397">
        <v>0</v>
      </c>
      <c r="R397" t="s">
        <v>688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 t="s">
        <v>534</v>
      </c>
    </row>
    <row r="398" spans="1:31" hidden="1" x14ac:dyDescent="0.2">
      <c r="A398" t="s">
        <v>649</v>
      </c>
      <c r="B398" t="s">
        <v>678</v>
      </c>
      <c r="C398" t="s">
        <v>651</v>
      </c>
      <c r="D398" t="s">
        <v>652</v>
      </c>
      <c r="E398">
        <v>1.8377220000000001</v>
      </c>
    </row>
    <row r="399" spans="1:31" hidden="1" x14ac:dyDescent="0.2">
      <c r="A399">
        <v>9.3199170000000002</v>
      </c>
      <c r="B399">
        <v>5.7604369999999996</v>
      </c>
      <c r="C399">
        <v>2040.7717290000001</v>
      </c>
      <c r="D399">
        <v>89.116669000000002</v>
      </c>
      <c r="E399">
        <v>5.0086630000000003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1757</v>
      </c>
      <c r="L399">
        <v>69.349997999999999</v>
      </c>
      <c r="M399">
        <v>0</v>
      </c>
      <c r="N399">
        <v>1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 t="s">
        <v>653</v>
      </c>
      <c r="AB399" t="s">
        <v>570</v>
      </c>
      <c r="AC399">
        <v>4</v>
      </c>
      <c r="AD399" s="36">
        <v>0.35972222222222222</v>
      </c>
      <c r="AE399">
        <v>2023</v>
      </c>
    </row>
    <row r="400" spans="1:31" hidden="1" x14ac:dyDescent="0.2">
      <c r="A400" t="s">
        <v>648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 t="s">
        <v>533</v>
      </c>
    </row>
    <row r="401" spans="1:31" hidden="1" x14ac:dyDescent="0.2">
      <c r="A401" t="s">
        <v>649</v>
      </c>
      <c r="B401" t="s">
        <v>678</v>
      </c>
      <c r="C401" t="s">
        <v>651</v>
      </c>
      <c r="D401" t="s">
        <v>652</v>
      </c>
      <c r="E401">
        <v>1.837415</v>
      </c>
    </row>
    <row r="402" spans="1:31" hidden="1" x14ac:dyDescent="0.2">
      <c r="A402">
        <v>9.3199170000000002</v>
      </c>
      <c r="B402">
        <v>5.7595090000000004</v>
      </c>
      <c r="C402">
        <v>2040.442871</v>
      </c>
      <c r="D402">
        <v>89.102310000000003</v>
      </c>
      <c r="E402">
        <v>5.0086630000000003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1757</v>
      </c>
      <c r="L402">
        <v>69.349997999999999</v>
      </c>
      <c r="M402">
        <v>0</v>
      </c>
      <c r="N402">
        <v>1</v>
      </c>
      <c r="O402">
        <v>0</v>
      </c>
      <c r="P402">
        <v>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 t="s">
        <v>653</v>
      </c>
      <c r="AB402" t="s">
        <v>570</v>
      </c>
      <c r="AC402">
        <v>4</v>
      </c>
      <c r="AD402" s="36">
        <v>0.35973379629629632</v>
      </c>
      <c r="AE402">
        <v>2023</v>
      </c>
    </row>
    <row r="403" spans="1:31" x14ac:dyDescent="0.2">
      <c r="A403">
        <v>14</v>
      </c>
      <c r="B403" t="s">
        <v>644</v>
      </c>
      <c r="C403">
        <v>1</v>
      </c>
      <c r="D403">
        <v>258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  <c r="M403" t="s">
        <v>710</v>
      </c>
      <c r="N403">
        <v>0</v>
      </c>
      <c r="O403">
        <v>0</v>
      </c>
      <c r="P403">
        <v>0</v>
      </c>
      <c r="Q403">
        <v>0</v>
      </c>
      <c r="R403" t="s">
        <v>688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534</v>
      </c>
    </row>
    <row r="404" spans="1:31" hidden="1" x14ac:dyDescent="0.2">
      <c r="A404" t="s">
        <v>648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533</v>
      </c>
    </row>
    <row r="405" spans="1:31" hidden="1" x14ac:dyDescent="0.2">
      <c r="A405">
        <v>14</v>
      </c>
      <c r="B405" t="s">
        <v>644</v>
      </c>
      <c r="C405">
        <v>0</v>
      </c>
      <c r="D405">
        <v>253</v>
      </c>
      <c r="E405">
        <v>0</v>
      </c>
      <c r="F405">
        <v>1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 t="s">
        <v>711</v>
      </c>
      <c r="N405">
        <v>0</v>
      </c>
      <c r="O405">
        <v>0</v>
      </c>
      <c r="P405">
        <v>0</v>
      </c>
      <c r="Q405">
        <v>0</v>
      </c>
      <c r="R405" t="s">
        <v>647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 t="s">
        <v>534</v>
      </c>
    </row>
    <row r="406" spans="1:31" hidden="1" x14ac:dyDescent="0.2">
      <c r="A406" t="s">
        <v>649</v>
      </c>
      <c r="B406" t="s">
        <v>696</v>
      </c>
      <c r="C406" t="s">
        <v>651</v>
      </c>
      <c r="D406" t="s">
        <v>652</v>
      </c>
      <c r="E406">
        <v>1.836954</v>
      </c>
    </row>
    <row r="407" spans="1:31" hidden="1" x14ac:dyDescent="0.2">
      <c r="A407">
        <v>9.3199170000000002</v>
      </c>
      <c r="B407">
        <v>5.7581150000000001</v>
      </c>
      <c r="C407">
        <v>2039.9488530000001</v>
      </c>
      <c r="D407">
        <v>89.080734000000007</v>
      </c>
      <c r="E407">
        <v>5.0086630000000003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1759</v>
      </c>
      <c r="L407">
        <v>69.237503000000004</v>
      </c>
      <c r="M407">
        <v>0</v>
      </c>
      <c r="N407">
        <v>1</v>
      </c>
      <c r="O407"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 t="s">
        <v>653</v>
      </c>
      <c r="AB407" t="s">
        <v>570</v>
      </c>
      <c r="AC407">
        <v>4</v>
      </c>
      <c r="AD407" s="36">
        <v>0.35974537037037035</v>
      </c>
      <c r="AE407">
        <v>2023</v>
      </c>
    </row>
    <row r="408" spans="1:31" hidden="1" x14ac:dyDescent="0.2">
      <c r="A408" t="s">
        <v>648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533</v>
      </c>
    </row>
    <row r="409" spans="1:31" hidden="1" x14ac:dyDescent="0.2">
      <c r="A409" t="s">
        <v>649</v>
      </c>
      <c r="B409" t="s">
        <v>696</v>
      </c>
      <c r="C409" t="s">
        <v>651</v>
      </c>
      <c r="D409" t="s">
        <v>652</v>
      </c>
      <c r="E409">
        <v>1.8365689999999999</v>
      </c>
    </row>
    <row r="410" spans="1:31" hidden="1" x14ac:dyDescent="0.2">
      <c r="A410">
        <v>9.3199170000000002</v>
      </c>
      <c r="B410">
        <v>5.7569530000000002</v>
      </c>
      <c r="C410">
        <v>2039.5373540000001</v>
      </c>
      <c r="D410">
        <v>89.062766999999994</v>
      </c>
      <c r="E410">
        <v>5.0086630000000003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1759</v>
      </c>
      <c r="L410">
        <v>69.237503000000004</v>
      </c>
      <c r="M410">
        <v>0</v>
      </c>
      <c r="N410">
        <v>1</v>
      </c>
      <c r="O410"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 t="s">
        <v>653</v>
      </c>
      <c r="AB410" t="s">
        <v>570</v>
      </c>
      <c r="AC410">
        <v>4</v>
      </c>
      <c r="AD410" s="36">
        <v>0.35975694444444445</v>
      </c>
      <c r="AE410">
        <v>2023</v>
      </c>
    </row>
    <row r="411" spans="1:31" x14ac:dyDescent="0.2">
      <c r="A411">
        <v>14</v>
      </c>
      <c r="B411" t="s">
        <v>644</v>
      </c>
      <c r="C411">
        <v>1</v>
      </c>
      <c r="D411">
        <v>252</v>
      </c>
      <c r="E411">
        <v>0</v>
      </c>
      <c r="F411">
        <v>1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 s="37">
        <v>6</v>
      </c>
      <c r="N411">
        <v>0</v>
      </c>
      <c r="O411">
        <v>0</v>
      </c>
      <c r="P411">
        <v>0</v>
      </c>
      <c r="Q411">
        <v>0</v>
      </c>
      <c r="R411" t="s">
        <v>647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 t="s">
        <v>534</v>
      </c>
    </row>
    <row r="412" spans="1:31" hidden="1" x14ac:dyDescent="0.2">
      <c r="A412" t="s">
        <v>648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 t="s">
        <v>533</v>
      </c>
    </row>
    <row r="413" spans="1:31" hidden="1" x14ac:dyDescent="0.2">
      <c r="A413" t="s">
        <v>649</v>
      </c>
      <c r="B413" t="s">
        <v>673</v>
      </c>
      <c r="C413" t="s">
        <v>651</v>
      </c>
      <c r="D413" t="s">
        <v>652</v>
      </c>
      <c r="E413">
        <v>1.8365689999999999</v>
      </c>
    </row>
    <row r="414" spans="1:31" hidden="1" x14ac:dyDescent="0.2">
      <c r="A414">
        <v>9.4150179999999999</v>
      </c>
      <c r="B414">
        <v>5.7569530000000002</v>
      </c>
      <c r="C414">
        <v>2039.5373540000001</v>
      </c>
      <c r="D414">
        <v>89.062766999999994</v>
      </c>
      <c r="E414">
        <v>5.3256670000000002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1760</v>
      </c>
      <c r="L414">
        <v>69.237503000000004</v>
      </c>
      <c r="M414">
        <v>0</v>
      </c>
      <c r="N414">
        <v>1</v>
      </c>
      <c r="O414">
        <v>0</v>
      </c>
      <c r="P414">
        <v>1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 t="s">
        <v>653</v>
      </c>
      <c r="AB414" t="s">
        <v>570</v>
      </c>
      <c r="AC414">
        <v>4</v>
      </c>
      <c r="AD414" s="36">
        <v>0.35976851851851849</v>
      </c>
      <c r="AE414">
        <v>2023</v>
      </c>
    </row>
    <row r="415" spans="1:31" hidden="1" x14ac:dyDescent="0.2">
      <c r="A415">
        <v>14</v>
      </c>
      <c r="B415" t="s">
        <v>644</v>
      </c>
      <c r="C415">
        <v>0</v>
      </c>
      <c r="D415">
        <v>253</v>
      </c>
      <c r="E415">
        <v>0</v>
      </c>
      <c r="F415">
        <v>1</v>
      </c>
      <c r="G415">
        <v>0</v>
      </c>
      <c r="H415">
        <v>1</v>
      </c>
      <c r="I415">
        <v>0</v>
      </c>
      <c r="J415">
        <v>0</v>
      </c>
      <c r="K415">
        <v>0</v>
      </c>
      <c r="L415">
        <v>0</v>
      </c>
      <c r="M415" s="37">
        <v>60</v>
      </c>
      <c r="N415">
        <v>0</v>
      </c>
      <c r="O415">
        <v>0</v>
      </c>
      <c r="P415">
        <v>0</v>
      </c>
      <c r="Q415">
        <v>0</v>
      </c>
      <c r="R415" t="s">
        <v>647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 t="s">
        <v>534</v>
      </c>
    </row>
    <row r="416" spans="1:31" hidden="1" x14ac:dyDescent="0.2">
      <c r="A416" t="s">
        <v>648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 t="s">
        <v>533</v>
      </c>
    </row>
    <row r="417" spans="1:31" hidden="1" x14ac:dyDescent="0.2">
      <c r="A417" t="s">
        <v>649</v>
      </c>
      <c r="B417" t="s">
        <v>696</v>
      </c>
      <c r="C417" t="s">
        <v>651</v>
      </c>
      <c r="D417" t="s">
        <v>652</v>
      </c>
      <c r="E417">
        <v>1.836646</v>
      </c>
    </row>
    <row r="418" spans="1:31" hidden="1" x14ac:dyDescent="0.2">
      <c r="A418">
        <v>9.4150179999999999</v>
      </c>
      <c r="B418">
        <v>5.7571849999999998</v>
      </c>
      <c r="C418">
        <v>2039.6195070000001</v>
      </c>
      <c r="D418">
        <v>89.066353000000007</v>
      </c>
      <c r="E418">
        <v>5.3256670000000002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1761</v>
      </c>
      <c r="L418">
        <v>69.237503000000004</v>
      </c>
      <c r="M418">
        <v>0</v>
      </c>
      <c r="N418">
        <v>1</v>
      </c>
      <c r="O418">
        <v>0</v>
      </c>
      <c r="P418">
        <v>1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 t="s">
        <v>653</v>
      </c>
      <c r="AB418" t="s">
        <v>570</v>
      </c>
      <c r="AC418">
        <v>4</v>
      </c>
      <c r="AD418" s="36">
        <v>0.35978009259259264</v>
      </c>
      <c r="AE418">
        <v>2023</v>
      </c>
    </row>
    <row r="419" spans="1:31" x14ac:dyDescent="0.2">
      <c r="A419">
        <v>13</v>
      </c>
      <c r="B419" t="s">
        <v>644</v>
      </c>
      <c r="C419">
        <v>1</v>
      </c>
      <c r="D419">
        <v>255</v>
      </c>
      <c r="E419">
        <v>0</v>
      </c>
      <c r="F419">
        <v>1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0</v>
      </c>
      <c r="M419" s="37">
        <v>600</v>
      </c>
      <c r="N419">
        <v>0</v>
      </c>
      <c r="O419">
        <v>0</v>
      </c>
      <c r="P419">
        <v>0</v>
      </c>
      <c r="Q419">
        <v>0</v>
      </c>
      <c r="R419" t="s">
        <v>688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534</v>
      </c>
    </row>
    <row r="420" spans="1:31" hidden="1" x14ac:dyDescent="0.2">
      <c r="A420" t="s">
        <v>648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533</v>
      </c>
    </row>
    <row r="421" spans="1:31" hidden="1" x14ac:dyDescent="0.2">
      <c r="A421" t="s">
        <v>649</v>
      </c>
      <c r="B421" t="s">
        <v>682</v>
      </c>
      <c r="C421" t="s">
        <v>651</v>
      </c>
      <c r="D421" t="s">
        <v>652</v>
      </c>
      <c r="E421">
        <v>1.8370299999999999</v>
      </c>
    </row>
    <row r="422" spans="1:31" hidden="1" x14ac:dyDescent="0.2">
      <c r="A422">
        <v>9.3199170000000002</v>
      </c>
      <c r="B422">
        <v>5.7583469999999997</v>
      </c>
      <c r="C422">
        <v>2040.0310059999999</v>
      </c>
      <c r="D422">
        <v>89.084320000000005</v>
      </c>
      <c r="E422">
        <v>5.6109710000000002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1762</v>
      </c>
      <c r="L422">
        <v>69.349997999999999</v>
      </c>
      <c r="M422">
        <v>0</v>
      </c>
      <c r="N422">
        <v>1</v>
      </c>
      <c r="O422"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 t="s">
        <v>653</v>
      </c>
      <c r="AB422" t="s">
        <v>570</v>
      </c>
      <c r="AC422">
        <v>4</v>
      </c>
      <c r="AD422" s="36">
        <v>0.35979166666666668</v>
      </c>
      <c r="AE422">
        <v>2023</v>
      </c>
    </row>
    <row r="423" spans="1:31" hidden="1" x14ac:dyDescent="0.2">
      <c r="A423">
        <v>13</v>
      </c>
      <c r="B423" t="s">
        <v>644</v>
      </c>
      <c r="C423">
        <v>0</v>
      </c>
      <c r="D423">
        <v>258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  <c r="K423">
        <v>0</v>
      </c>
      <c r="L423">
        <v>0</v>
      </c>
      <c r="M423" s="37">
        <v>6000</v>
      </c>
      <c r="N423">
        <v>0</v>
      </c>
      <c r="O423">
        <v>0</v>
      </c>
      <c r="P423">
        <v>0</v>
      </c>
      <c r="Q423">
        <v>0</v>
      </c>
      <c r="R423" t="s">
        <v>647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 t="s">
        <v>534</v>
      </c>
    </row>
    <row r="424" spans="1:31" hidden="1" x14ac:dyDescent="0.2">
      <c r="A424" t="s">
        <v>648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 t="s">
        <v>533</v>
      </c>
    </row>
    <row r="425" spans="1:31" hidden="1" x14ac:dyDescent="0.2">
      <c r="A425" t="s">
        <v>649</v>
      </c>
      <c r="B425" t="s">
        <v>699</v>
      </c>
      <c r="C425" t="s">
        <v>651</v>
      </c>
      <c r="D425" t="s">
        <v>652</v>
      </c>
      <c r="E425">
        <v>1.8369530000000001</v>
      </c>
    </row>
    <row r="426" spans="1:31" hidden="1" x14ac:dyDescent="0.2">
      <c r="A426">
        <v>9.3199170000000002</v>
      </c>
      <c r="B426">
        <v>5.758114</v>
      </c>
      <c r="C426">
        <v>2039.9488530000001</v>
      </c>
      <c r="D426">
        <v>89.080734000000007</v>
      </c>
      <c r="E426">
        <v>5.6109710000000002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1763</v>
      </c>
      <c r="L426">
        <v>69.237503000000004</v>
      </c>
      <c r="M426">
        <v>0</v>
      </c>
      <c r="N426">
        <v>1</v>
      </c>
      <c r="O426"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 t="s">
        <v>653</v>
      </c>
      <c r="AB426" t="s">
        <v>570</v>
      </c>
      <c r="AC426">
        <v>4</v>
      </c>
      <c r="AD426" s="36">
        <v>0.35980324074074077</v>
      </c>
      <c r="AE426">
        <v>2023</v>
      </c>
    </row>
    <row r="427" spans="1:31" x14ac:dyDescent="0.2">
      <c r="A427">
        <v>14</v>
      </c>
      <c r="B427" t="s">
        <v>644</v>
      </c>
      <c r="C427">
        <v>1</v>
      </c>
      <c r="D427" t="s">
        <v>712</v>
      </c>
      <c r="E427">
        <v>0</v>
      </c>
      <c r="F427">
        <v>1</v>
      </c>
      <c r="G427">
        <v>0</v>
      </c>
      <c r="H427">
        <v>1</v>
      </c>
      <c r="I427">
        <v>0</v>
      </c>
      <c r="J427">
        <v>0</v>
      </c>
      <c r="K427">
        <v>0</v>
      </c>
      <c r="L427">
        <v>0</v>
      </c>
      <c r="M427" s="37">
        <v>60000</v>
      </c>
      <c r="N427">
        <v>0</v>
      </c>
      <c r="O427">
        <v>0</v>
      </c>
      <c r="P427">
        <v>0</v>
      </c>
      <c r="Q427">
        <v>0</v>
      </c>
      <c r="R427" t="s">
        <v>647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 t="s">
        <v>534</v>
      </c>
    </row>
    <row r="428" spans="1:31" hidden="1" x14ac:dyDescent="0.2">
      <c r="A428" t="s">
        <v>648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 t="s">
        <v>533</v>
      </c>
    </row>
    <row r="429" spans="1:31" hidden="1" x14ac:dyDescent="0.2">
      <c r="A429" t="s">
        <v>649</v>
      </c>
      <c r="B429" t="s">
        <v>713</v>
      </c>
      <c r="C429" t="s">
        <v>651</v>
      </c>
      <c r="D429" t="s">
        <v>652</v>
      </c>
      <c r="E429">
        <v>1.837337</v>
      </c>
    </row>
    <row r="430" spans="1:31" hidden="1" x14ac:dyDescent="0.2">
      <c r="A430">
        <v>9.3199170000000002</v>
      </c>
      <c r="B430">
        <v>5.7592749999999997</v>
      </c>
      <c r="C430">
        <v>2040.360107</v>
      </c>
      <c r="D430">
        <v>89.098693999999995</v>
      </c>
      <c r="E430">
        <v>5.927975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1764</v>
      </c>
      <c r="L430">
        <v>69.237503000000004</v>
      </c>
      <c r="M430">
        <v>0</v>
      </c>
      <c r="N430">
        <v>1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 t="s">
        <v>653</v>
      </c>
      <c r="AB430" t="s">
        <v>570</v>
      </c>
      <c r="AC430">
        <v>4</v>
      </c>
      <c r="AD430" s="36">
        <v>0.35981481481481481</v>
      </c>
      <c r="AE430">
        <v>2023</v>
      </c>
    </row>
    <row r="431" spans="1:31" hidden="1" x14ac:dyDescent="0.2">
      <c r="A431">
        <v>14</v>
      </c>
      <c r="B431" t="s">
        <v>644</v>
      </c>
      <c r="C431">
        <v>0</v>
      </c>
      <c r="D431" t="s">
        <v>665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0</v>
      </c>
      <c r="M431" s="37">
        <v>600000</v>
      </c>
      <c r="N431">
        <v>0</v>
      </c>
      <c r="O431">
        <v>0</v>
      </c>
      <c r="P431">
        <v>0</v>
      </c>
      <c r="Q431">
        <v>0</v>
      </c>
      <c r="R431" t="s">
        <v>688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534</v>
      </c>
    </row>
    <row r="432" spans="1:31" hidden="1" x14ac:dyDescent="0.2">
      <c r="A432" t="s">
        <v>648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 t="s">
        <v>533</v>
      </c>
    </row>
    <row r="433" spans="1:31" hidden="1" x14ac:dyDescent="0.2">
      <c r="A433" t="s">
        <v>649</v>
      </c>
      <c r="B433" t="s">
        <v>667</v>
      </c>
      <c r="C433" t="s">
        <v>651</v>
      </c>
      <c r="D433" t="s">
        <v>652</v>
      </c>
      <c r="E433">
        <v>1.8372599999999999</v>
      </c>
    </row>
    <row r="434" spans="1:31" hidden="1" x14ac:dyDescent="0.2">
      <c r="A434">
        <v>9.3199170000000002</v>
      </c>
      <c r="B434">
        <v>5.7590430000000001</v>
      </c>
      <c r="C434">
        <v>2040.2777100000001</v>
      </c>
      <c r="D434">
        <v>89.095093000000006</v>
      </c>
      <c r="E434">
        <v>5.927975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1765</v>
      </c>
      <c r="L434">
        <v>69.349997999999999</v>
      </c>
      <c r="M434">
        <v>0</v>
      </c>
      <c r="N434">
        <v>1</v>
      </c>
      <c r="O434"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 t="s">
        <v>653</v>
      </c>
      <c r="AB434" t="s">
        <v>570</v>
      </c>
      <c r="AC434">
        <v>4</v>
      </c>
      <c r="AD434" s="36">
        <v>0.3598263888888889</v>
      </c>
      <c r="AE434">
        <v>2023</v>
      </c>
    </row>
    <row r="435" spans="1:31" x14ac:dyDescent="0.2">
      <c r="A435">
        <v>13</v>
      </c>
      <c r="B435" t="s">
        <v>644</v>
      </c>
      <c r="C435">
        <v>1</v>
      </c>
      <c r="D435">
        <v>259</v>
      </c>
      <c r="E435">
        <v>0</v>
      </c>
      <c r="F435">
        <v>1</v>
      </c>
      <c r="G435">
        <v>0</v>
      </c>
      <c r="H435">
        <v>1</v>
      </c>
      <c r="I435">
        <v>0</v>
      </c>
      <c r="J435">
        <v>0</v>
      </c>
      <c r="K435">
        <v>0</v>
      </c>
      <c r="L435">
        <v>0</v>
      </c>
      <c r="M435" s="37">
        <v>6000000</v>
      </c>
      <c r="N435">
        <v>0</v>
      </c>
      <c r="O435">
        <v>0</v>
      </c>
      <c r="P435">
        <v>0</v>
      </c>
      <c r="Q435">
        <v>0</v>
      </c>
      <c r="R435" t="s">
        <v>647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 t="s">
        <v>534</v>
      </c>
    </row>
    <row r="436" spans="1:31" hidden="1" x14ac:dyDescent="0.2">
      <c r="A436" t="s">
        <v>648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533</v>
      </c>
    </row>
    <row r="437" spans="1:31" hidden="1" x14ac:dyDescent="0.2">
      <c r="A437" t="s">
        <v>649</v>
      </c>
      <c r="B437" t="s">
        <v>678</v>
      </c>
      <c r="C437" t="s">
        <v>651</v>
      </c>
      <c r="D437" t="s">
        <v>652</v>
      </c>
      <c r="E437">
        <v>1.8378749999999999</v>
      </c>
    </row>
    <row r="438" spans="1:31" hidden="1" x14ac:dyDescent="0.2">
      <c r="A438">
        <v>9.2248149999999995</v>
      </c>
      <c r="B438">
        <v>5.7609009999999996</v>
      </c>
      <c r="C438">
        <v>2040.9360349999999</v>
      </c>
      <c r="D438">
        <v>89.123847999999995</v>
      </c>
      <c r="E438">
        <v>6.213279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1766</v>
      </c>
      <c r="L438">
        <v>69.237503000000004</v>
      </c>
      <c r="M438">
        <v>0</v>
      </c>
      <c r="N438">
        <v>1</v>
      </c>
      <c r="O438">
        <v>0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 t="s">
        <v>653</v>
      </c>
      <c r="AB438" t="s">
        <v>570</v>
      </c>
      <c r="AC438">
        <v>4</v>
      </c>
      <c r="AD438" s="36">
        <v>0.35983796296296294</v>
      </c>
      <c r="AE438">
        <v>2023</v>
      </c>
    </row>
    <row r="439" spans="1:31" hidden="1" x14ac:dyDescent="0.2">
      <c r="A439">
        <v>13</v>
      </c>
      <c r="B439" t="s">
        <v>644</v>
      </c>
      <c r="C439">
        <v>0</v>
      </c>
      <c r="D439">
        <v>255</v>
      </c>
      <c r="E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 s="37">
        <v>60000000</v>
      </c>
      <c r="N439">
        <v>0</v>
      </c>
      <c r="O439">
        <v>0</v>
      </c>
      <c r="P439">
        <v>0</v>
      </c>
      <c r="Q439">
        <v>0</v>
      </c>
      <c r="R439" t="s">
        <v>647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 t="s">
        <v>534</v>
      </c>
    </row>
    <row r="440" spans="1:31" hidden="1" x14ac:dyDescent="0.2">
      <c r="A440" t="s">
        <v>648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 t="s">
        <v>533</v>
      </c>
    </row>
    <row r="441" spans="1:31" hidden="1" x14ac:dyDescent="0.2">
      <c r="A441" t="s">
        <v>649</v>
      </c>
      <c r="B441" t="s">
        <v>682</v>
      </c>
      <c r="C441" t="s">
        <v>651</v>
      </c>
      <c r="D441" t="s">
        <v>652</v>
      </c>
      <c r="E441">
        <v>1.838336</v>
      </c>
    </row>
    <row r="442" spans="1:31" hidden="1" x14ac:dyDescent="0.2">
      <c r="A442">
        <v>9.2248149999999995</v>
      </c>
      <c r="B442">
        <v>5.7622949999999999</v>
      </c>
      <c r="C442">
        <v>2041.4296879999999</v>
      </c>
      <c r="D442">
        <v>89.145401000000007</v>
      </c>
      <c r="E442">
        <v>6.213279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1767</v>
      </c>
      <c r="L442">
        <v>69.237503000000004</v>
      </c>
      <c r="M442">
        <v>0</v>
      </c>
      <c r="N442">
        <v>1</v>
      </c>
      <c r="O442">
        <v>0</v>
      </c>
      <c r="P442">
        <v>1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 t="s">
        <v>653</v>
      </c>
      <c r="AB442" t="s">
        <v>570</v>
      </c>
      <c r="AC442">
        <v>4</v>
      </c>
      <c r="AD442" s="36">
        <v>0.35984953703703698</v>
      </c>
      <c r="AE442">
        <v>2023</v>
      </c>
    </row>
    <row r="443" spans="1:31" x14ac:dyDescent="0.2">
      <c r="A443">
        <v>14</v>
      </c>
      <c r="B443" t="s">
        <v>644</v>
      </c>
      <c r="C443">
        <v>1</v>
      </c>
      <c r="D443">
        <v>251</v>
      </c>
      <c r="E443">
        <v>0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 s="37">
        <v>600000000</v>
      </c>
      <c r="N443">
        <v>0</v>
      </c>
      <c r="O443">
        <v>0</v>
      </c>
      <c r="P443">
        <v>0</v>
      </c>
      <c r="Q443">
        <v>0</v>
      </c>
      <c r="R443" t="s">
        <v>647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 t="s">
        <v>534</v>
      </c>
    </row>
    <row r="444" spans="1:31" hidden="1" x14ac:dyDescent="0.2">
      <c r="A444" t="s">
        <v>648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 t="s">
        <v>533</v>
      </c>
    </row>
    <row r="445" spans="1:31" hidden="1" x14ac:dyDescent="0.2">
      <c r="A445" t="s">
        <v>649</v>
      </c>
      <c r="B445" t="s">
        <v>655</v>
      </c>
      <c r="C445" t="s">
        <v>651</v>
      </c>
      <c r="D445" t="s">
        <v>652</v>
      </c>
      <c r="E445">
        <v>1.8384130000000001</v>
      </c>
    </row>
    <row r="446" spans="1:31" hidden="1" x14ac:dyDescent="0.2">
      <c r="A446">
        <v>9.2248149999999995</v>
      </c>
      <c r="B446">
        <v>5.7625270000000004</v>
      </c>
      <c r="C446">
        <v>2041.5120850000001</v>
      </c>
      <c r="D446">
        <v>89.149001999999996</v>
      </c>
      <c r="E446">
        <v>6.5302829999999998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1768</v>
      </c>
      <c r="L446">
        <v>69.237503000000004</v>
      </c>
      <c r="M446">
        <v>0</v>
      </c>
      <c r="N446">
        <v>1</v>
      </c>
      <c r="O446"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 t="s">
        <v>653</v>
      </c>
      <c r="AB446" t="s">
        <v>570</v>
      </c>
      <c r="AC446">
        <v>4</v>
      </c>
      <c r="AD446" s="36">
        <v>0.35986111111111113</v>
      </c>
      <c r="AE446">
        <v>2023</v>
      </c>
    </row>
    <row r="447" spans="1:31" hidden="1" x14ac:dyDescent="0.2">
      <c r="A447">
        <v>14</v>
      </c>
      <c r="B447" t="s">
        <v>644</v>
      </c>
      <c r="C447">
        <v>0</v>
      </c>
      <c r="D447">
        <v>252</v>
      </c>
      <c r="E447">
        <v>0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 s="37">
        <v>6000000000</v>
      </c>
      <c r="N447">
        <v>0</v>
      </c>
      <c r="O447">
        <v>0</v>
      </c>
      <c r="P447">
        <v>0</v>
      </c>
      <c r="Q447">
        <v>0</v>
      </c>
      <c r="R447" t="s">
        <v>647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534</v>
      </c>
    </row>
    <row r="448" spans="1:31" hidden="1" x14ac:dyDescent="0.2">
      <c r="A448" t="s">
        <v>648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 t="s">
        <v>533</v>
      </c>
    </row>
    <row r="449" spans="1:31" hidden="1" x14ac:dyDescent="0.2">
      <c r="A449" t="s">
        <v>649</v>
      </c>
      <c r="B449" t="s">
        <v>673</v>
      </c>
      <c r="C449" t="s">
        <v>651</v>
      </c>
      <c r="D449" t="s">
        <v>652</v>
      </c>
      <c r="E449">
        <v>1.838106</v>
      </c>
    </row>
    <row r="450" spans="1:31" hidden="1" x14ac:dyDescent="0.2">
      <c r="A450">
        <v>9.2248149999999995</v>
      </c>
      <c r="B450">
        <v>5.7615990000000004</v>
      </c>
      <c r="C450">
        <v>2041.1832280000001</v>
      </c>
      <c r="D450">
        <v>89.134636</v>
      </c>
      <c r="E450">
        <v>6.5302829999999998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1769</v>
      </c>
      <c r="L450">
        <v>69.237503000000004</v>
      </c>
      <c r="M450">
        <v>0</v>
      </c>
      <c r="N450">
        <v>1</v>
      </c>
      <c r="O450">
        <v>0</v>
      </c>
      <c r="P450">
        <v>1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 t="s">
        <v>653</v>
      </c>
      <c r="AB450" t="s">
        <v>570</v>
      </c>
      <c r="AC450">
        <v>4</v>
      </c>
      <c r="AD450" s="36">
        <v>0.35987268518518517</v>
      </c>
      <c r="AE450">
        <v>2023</v>
      </c>
    </row>
    <row r="451" spans="1:31" x14ac:dyDescent="0.2">
      <c r="A451">
        <v>14</v>
      </c>
      <c r="B451" t="s">
        <v>714</v>
      </c>
      <c r="C451">
        <v>1</v>
      </c>
      <c r="D451" t="s">
        <v>665</v>
      </c>
      <c r="E451">
        <v>0</v>
      </c>
      <c r="F451">
        <v>1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 t="s">
        <v>715</v>
      </c>
      <c r="N451">
        <v>0</v>
      </c>
      <c r="O451">
        <v>0</v>
      </c>
      <c r="P451">
        <v>0</v>
      </c>
      <c r="Q451">
        <v>0</v>
      </c>
      <c r="R451" t="s">
        <v>647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534</v>
      </c>
    </row>
    <row r="452" spans="1:31" hidden="1" x14ac:dyDescent="0.2">
      <c r="A452" t="s">
        <v>648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 t="s">
        <v>533</v>
      </c>
    </row>
    <row r="453" spans="1:31" hidden="1" x14ac:dyDescent="0.2">
      <c r="A453" t="s">
        <v>649</v>
      </c>
      <c r="B453" t="s">
        <v>667</v>
      </c>
      <c r="C453" t="s">
        <v>651</v>
      </c>
      <c r="D453" t="s">
        <v>652</v>
      </c>
      <c r="E453">
        <v>1.8380289999999999</v>
      </c>
    </row>
    <row r="454" spans="1:31" hidden="1" x14ac:dyDescent="0.2">
      <c r="A454">
        <v>9.2248149999999995</v>
      </c>
      <c r="B454">
        <v>5.7613659999999998</v>
      </c>
      <c r="C454">
        <v>2041.1008300000001</v>
      </c>
      <c r="D454">
        <v>89.131041999999994</v>
      </c>
      <c r="E454">
        <v>6.8472869999999997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1770</v>
      </c>
      <c r="L454">
        <v>69.237503000000004</v>
      </c>
      <c r="M454">
        <v>0</v>
      </c>
      <c r="N454">
        <v>1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 t="s">
        <v>653</v>
      </c>
      <c r="AB454" t="s">
        <v>570</v>
      </c>
      <c r="AC454">
        <v>4</v>
      </c>
      <c r="AD454" s="36">
        <v>0.35988425925925926</v>
      </c>
      <c r="AE454">
        <v>2023</v>
      </c>
    </row>
    <row r="455" spans="1:31" hidden="1" x14ac:dyDescent="0.2">
      <c r="A455">
        <v>14</v>
      </c>
      <c r="B455" t="s">
        <v>714</v>
      </c>
      <c r="C455">
        <v>0</v>
      </c>
      <c r="D455" t="s">
        <v>716</v>
      </c>
      <c r="E455">
        <v>0</v>
      </c>
      <c r="F455">
        <v>1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 t="s">
        <v>717</v>
      </c>
      <c r="N455">
        <v>0</v>
      </c>
      <c r="O455">
        <v>0</v>
      </c>
      <c r="P455">
        <v>0</v>
      </c>
      <c r="Q455">
        <v>0</v>
      </c>
      <c r="R455" t="s">
        <v>647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 t="s">
        <v>534</v>
      </c>
    </row>
    <row r="456" spans="1:31" hidden="1" x14ac:dyDescent="0.2">
      <c r="A456" t="s">
        <v>648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 t="s">
        <v>533</v>
      </c>
    </row>
    <row r="457" spans="1:31" hidden="1" x14ac:dyDescent="0.2">
      <c r="A457" t="s">
        <v>649</v>
      </c>
      <c r="B457" t="s">
        <v>718</v>
      </c>
      <c r="C457" t="s">
        <v>651</v>
      </c>
      <c r="D457" t="s">
        <v>652</v>
      </c>
      <c r="E457">
        <v>1.838336</v>
      </c>
    </row>
    <row r="458" spans="1:31" hidden="1" x14ac:dyDescent="0.2">
      <c r="A458">
        <v>9.2248149999999995</v>
      </c>
      <c r="B458">
        <v>5.7622960000000001</v>
      </c>
      <c r="C458">
        <v>2041.4301760000001</v>
      </c>
      <c r="D458">
        <v>89.145424000000006</v>
      </c>
      <c r="E458">
        <v>6.8472869999999997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1771</v>
      </c>
      <c r="L458">
        <v>69.237503000000004</v>
      </c>
      <c r="M458">
        <v>0</v>
      </c>
      <c r="N458">
        <v>1</v>
      </c>
      <c r="O458">
        <v>0</v>
      </c>
      <c r="P458">
        <v>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 t="s">
        <v>653</v>
      </c>
      <c r="AB458" t="s">
        <v>570</v>
      </c>
      <c r="AC458">
        <v>4</v>
      </c>
      <c r="AD458" s="36">
        <v>0.3598958333333333</v>
      </c>
      <c r="AE458">
        <v>2023</v>
      </c>
    </row>
    <row r="459" spans="1:31" x14ac:dyDescent="0.2">
      <c r="A459">
        <v>14</v>
      </c>
      <c r="B459" t="s">
        <v>694</v>
      </c>
      <c r="C459">
        <v>1</v>
      </c>
      <c r="D459">
        <v>256</v>
      </c>
      <c r="E459">
        <v>0</v>
      </c>
      <c r="F459">
        <v>1</v>
      </c>
      <c r="G459">
        <v>0</v>
      </c>
      <c r="H459">
        <v>1</v>
      </c>
      <c r="I459">
        <v>0</v>
      </c>
      <c r="J459">
        <v>0</v>
      </c>
      <c r="K459">
        <v>0</v>
      </c>
      <c r="L459">
        <v>0</v>
      </c>
      <c r="M459" t="s">
        <v>719</v>
      </c>
      <c r="N459">
        <v>0</v>
      </c>
      <c r="O459">
        <v>0</v>
      </c>
      <c r="P459">
        <v>0</v>
      </c>
      <c r="Q459">
        <v>0</v>
      </c>
      <c r="R459" t="s">
        <v>647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 t="s">
        <v>534</v>
      </c>
    </row>
    <row r="460" spans="1:31" hidden="1" x14ac:dyDescent="0.2">
      <c r="A460" t="s">
        <v>648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 t="s">
        <v>533</v>
      </c>
    </row>
    <row r="461" spans="1:31" hidden="1" x14ac:dyDescent="0.2">
      <c r="A461" t="s">
        <v>649</v>
      </c>
      <c r="B461" t="s">
        <v>662</v>
      </c>
      <c r="C461" t="s">
        <v>651</v>
      </c>
      <c r="D461" t="s">
        <v>652</v>
      </c>
      <c r="E461">
        <v>1.8380289999999999</v>
      </c>
    </row>
    <row r="462" spans="1:31" hidden="1" x14ac:dyDescent="0.2">
      <c r="A462">
        <v>9.2248149999999995</v>
      </c>
      <c r="B462">
        <v>5.7613659999999998</v>
      </c>
      <c r="C462">
        <v>2041.1008300000001</v>
      </c>
      <c r="D462">
        <v>89.131041999999994</v>
      </c>
      <c r="E462">
        <v>7.1642910000000004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1772</v>
      </c>
      <c r="L462">
        <v>69.237503000000004</v>
      </c>
      <c r="M462">
        <v>0</v>
      </c>
      <c r="N462">
        <v>1</v>
      </c>
      <c r="O462">
        <v>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 t="s">
        <v>653</v>
      </c>
      <c r="AB462" t="s">
        <v>570</v>
      </c>
      <c r="AC462">
        <v>4</v>
      </c>
      <c r="AD462" s="36">
        <v>0.3599074074074074</v>
      </c>
      <c r="AE462">
        <v>2023</v>
      </c>
    </row>
    <row r="463" spans="1:31" hidden="1" x14ac:dyDescent="0.2">
      <c r="A463">
        <v>14</v>
      </c>
      <c r="B463" t="s">
        <v>694</v>
      </c>
      <c r="C463">
        <v>0</v>
      </c>
      <c r="D463" t="s">
        <v>665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0</v>
      </c>
      <c r="L463">
        <v>0</v>
      </c>
      <c r="M463" t="s">
        <v>720</v>
      </c>
      <c r="N463">
        <v>0</v>
      </c>
      <c r="O463">
        <v>0</v>
      </c>
      <c r="P463">
        <v>0</v>
      </c>
      <c r="Q463">
        <v>0</v>
      </c>
      <c r="R463" t="s">
        <v>647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534</v>
      </c>
    </row>
    <row r="464" spans="1:31" hidden="1" x14ac:dyDescent="0.2">
      <c r="A464" t="s">
        <v>648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 t="s">
        <v>533</v>
      </c>
    </row>
    <row r="465" spans="1:31" hidden="1" x14ac:dyDescent="0.2">
      <c r="A465" t="s">
        <v>649</v>
      </c>
      <c r="B465" t="s">
        <v>667</v>
      </c>
      <c r="C465" t="s">
        <v>651</v>
      </c>
      <c r="D465" t="s">
        <v>652</v>
      </c>
      <c r="E465">
        <v>1.838797</v>
      </c>
    </row>
    <row r="466" spans="1:31" hidden="1" x14ac:dyDescent="0.2">
      <c r="A466">
        <v>9.2248149999999995</v>
      </c>
      <c r="B466">
        <v>5.7636900000000004</v>
      </c>
      <c r="C466">
        <v>2041.923828</v>
      </c>
      <c r="D466">
        <v>89.166977000000003</v>
      </c>
      <c r="E466">
        <v>7.1642910000000004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1773</v>
      </c>
      <c r="L466">
        <v>69.237503000000004</v>
      </c>
      <c r="M466">
        <v>0</v>
      </c>
      <c r="N466">
        <v>1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 t="s">
        <v>653</v>
      </c>
      <c r="AB466" t="s">
        <v>570</v>
      </c>
      <c r="AC466">
        <v>4</v>
      </c>
      <c r="AD466" s="36">
        <v>0.35991898148148144</v>
      </c>
      <c r="AE466">
        <v>2023</v>
      </c>
    </row>
    <row r="467" spans="1:31" x14ac:dyDescent="0.2">
      <c r="A467">
        <v>14</v>
      </c>
      <c r="B467" t="s">
        <v>644</v>
      </c>
      <c r="C467">
        <v>1</v>
      </c>
      <c r="D467">
        <v>254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0</v>
      </c>
      <c r="K467">
        <v>0</v>
      </c>
      <c r="L467">
        <v>0</v>
      </c>
      <c r="M467" t="s">
        <v>721</v>
      </c>
      <c r="N467">
        <v>0</v>
      </c>
      <c r="O467">
        <v>0</v>
      </c>
      <c r="P467">
        <v>0</v>
      </c>
      <c r="Q467">
        <v>0</v>
      </c>
      <c r="R467" t="s">
        <v>647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 t="s">
        <v>534</v>
      </c>
    </row>
    <row r="468" spans="1:31" hidden="1" x14ac:dyDescent="0.2">
      <c r="A468" t="s">
        <v>648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 t="s">
        <v>533</v>
      </c>
    </row>
    <row r="469" spans="1:31" hidden="1" x14ac:dyDescent="0.2">
      <c r="A469" t="s">
        <v>649</v>
      </c>
      <c r="B469" t="s">
        <v>706</v>
      </c>
      <c r="C469" t="s">
        <v>651</v>
      </c>
      <c r="D469" t="s">
        <v>652</v>
      </c>
      <c r="E469">
        <v>1.8389500000000001</v>
      </c>
    </row>
    <row r="470" spans="1:31" hidden="1" x14ac:dyDescent="0.2">
      <c r="A470">
        <v>9.3199170000000002</v>
      </c>
      <c r="B470">
        <v>5.7641540000000004</v>
      </c>
      <c r="C470">
        <v>2042.088379</v>
      </c>
      <c r="D470">
        <v>89.174164000000005</v>
      </c>
      <c r="E470">
        <v>7.4812960000000004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1774</v>
      </c>
      <c r="L470">
        <v>69.237503000000004</v>
      </c>
      <c r="M470">
        <v>0</v>
      </c>
      <c r="N470">
        <v>1</v>
      </c>
      <c r="O470">
        <v>0</v>
      </c>
      <c r="P470">
        <v>1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 t="s">
        <v>653</v>
      </c>
      <c r="AB470" t="s">
        <v>570</v>
      </c>
      <c r="AC470">
        <v>4</v>
      </c>
      <c r="AD470" s="36">
        <v>0.35993055555555559</v>
      </c>
      <c r="AE470">
        <v>2023</v>
      </c>
    </row>
    <row r="471" spans="1:31" hidden="1" x14ac:dyDescent="0.2">
      <c r="A471">
        <v>14</v>
      </c>
      <c r="B471" t="s">
        <v>644</v>
      </c>
      <c r="C471">
        <v>0</v>
      </c>
      <c r="D471">
        <v>253</v>
      </c>
      <c r="E471">
        <v>0</v>
      </c>
      <c r="F471">
        <v>1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 t="s">
        <v>722</v>
      </c>
      <c r="N471">
        <v>0</v>
      </c>
      <c r="O471">
        <v>0</v>
      </c>
      <c r="P471">
        <v>0</v>
      </c>
      <c r="Q471">
        <v>0</v>
      </c>
      <c r="R471" t="s">
        <v>688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 t="s">
        <v>534</v>
      </c>
    </row>
    <row r="472" spans="1:31" hidden="1" x14ac:dyDescent="0.2">
      <c r="A472" t="s">
        <v>648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 t="s">
        <v>533</v>
      </c>
    </row>
    <row r="473" spans="1:31" hidden="1" x14ac:dyDescent="0.2">
      <c r="A473" t="s">
        <v>649</v>
      </c>
      <c r="B473" t="s">
        <v>696</v>
      </c>
      <c r="C473" t="s">
        <v>651</v>
      </c>
      <c r="D473" t="s">
        <v>652</v>
      </c>
      <c r="E473">
        <v>1.8394109999999999</v>
      </c>
    </row>
    <row r="474" spans="1:31" hidden="1" x14ac:dyDescent="0.2">
      <c r="A474">
        <v>9.3199170000000002</v>
      </c>
      <c r="B474">
        <v>5.7655469999999998</v>
      </c>
      <c r="C474">
        <v>2042.581909</v>
      </c>
      <c r="D474">
        <v>89.195717000000002</v>
      </c>
      <c r="E474">
        <v>7.4812960000000004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1775</v>
      </c>
      <c r="L474">
        <v>69.349997999999999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 t="s">
        <v>653</v>
      </c>
      <c r="AB474" t="s">
        <v>570</v>
      </c>
      <c r="AC474">
        <v>4</v>
      </c>
      <c r="AD474" s="36">
        <v>0.35994212962962963</v>
      </c>
      <c r="AE474">
        <v>2023</v>
      </c>
    </row>
    <row r="475" spans="1:31" x14ac:dyDescent="0.2">
      <c r="A475">
        <v>13</v>
      </c>
      <c r="B475" t="s">
        <v>644</v>
      </c>
      <c r="C475">
        <v>1</v>
      </c>
      <c r="D475">
        <v>250</v>
      </c>
      <c r="E475">
        <v>0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 t="s">
        <v>723</v>
      </c>
      <c r="N475">
        <v>0</v>
      </c>
      <c r="O475">
        <v>0</v>
      </c>
      <c r="P475">
        <v>0</v>
      </c>
      <c r="Q475">
        <v>0</v>
      </c>
      <c r="R475" t="s">
        <v>688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 t="s">
        <v>534</v>
      </c>
    </row>
    <row r="476" spans="1:31" hidden="1" x14ac:dyDescent="0.2">
      <c r="A476" t="s">
        <v>648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533</v>
      </c>
    </row>
    <row r="477" spans="1:31" hidden="1" x14ac:dyDescent="0.2">
      <c r="A477" t="s">
        <v>649</v>
      </c>
      <c r="B477" t="s">
        <v>660</v>
      </c>
      <c r="C477" t="s">
        <v>651</v>
      </c>
      <c r="D477" t="s">
        <v>652</v>
      </c>
      <c r="E477">
        <v>1.8387199999999999</v>
      </c>
    </row>
    <row r="478" spans="1:31" hidden="1" x14ac:dyDescent="0.2">
      <c r="A478">
        <v>9.2248149999999995</v>
      </c>
      <c r="B478">
        <v>5.7634559999999997</v>
      </c>
      <c r="C478">
        <v>2041.841187</v>
      </c>
      <c r="D478">
        <v>89.163368000000006</v>
      </c>
      <c r="E478">
        <v>7.7665990000000003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1776</v>
      </c>
      <c r="L478">
        <v>69.349997999999999</v>
      </c>
      <c r="M478">
        <v>0</v>
      </c>
      <c r="N478">
        <v>1</v>
      </c>
      <c r="O478">
        <v>0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 t="s">
        <v>653</v>
      </c>
      <c r="AB478" t="s">
        <v>570</v>
      </c>
      <c r="AC478">
        <v>4</v>
      </c>
      <c r="AD478" s="36">
        <v>0.35995370370370372</v>
      </c>
      <c r="AE478">
        <v>2023</v>
      </c>
    </row>
    <row r="479" spans="1:31" hidden="1" x14ac:dyDescent="0.2">
      <c r="A479">
        <v>13</v>
      </c>
      <c r="B479" t="s">
        <v>644</v>
      </c>
      <c r="C479">
        <v>0</v>
      </c>
      <c r="D479">
        <v>254</v>
      </c>
      <c r="E479">
        <v>0</v>
      </c>
      <c r="F479">
        <v>1</v>
      </c>
      <c r="G479">
        <v>0</v>
      </c>
      <c r="H479">
        <v>1</v>
      </c>
      <c r="I479">
        <v>0</v>
      </c>
      <c r="J479">
        <v>0</v>
      </c>
      <c r="K479">
        <v>0</v>
      </c>
      <c r="L479">
        <v>0</v>
      </c>
      <c r="M479" t="s">
        <v>724</v>
      </c>
      <c r="N479">
        <v>0</v>
      </c>
      <c r="O479">
        <v>0</v>
      </c>
      <c r="P479">
        <v>0</v>
      </c>
      <c r="Q479">
        <v>0</v>
      </c>
      <c r="R479" t="s">
        <v>688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 t="s">
        <v>534</v>
      </c>
    </row>
    <row r="480" spans="1:31" hidden="1" x14ac:dyDescent="0.2">
      <c r="A480" t="s">
        <v>648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 t="s">
        <v>533</v>
      </c>
    </row>
    <row r="481" spans="1:31" hidden="1" x14ac:dyDescent="0.2">
      <c r="A481" t="s">
        <v>649</v>
      </c>
      <c r="B481" t="s">
        <v>706</v>
      </c>
      <c r="C481" t="s">
        <v>651</v>
      </c>
      <c r="D481" t="s">
        <v>652</v>
      </c>
      <c r="E481">
        <v>1.8382590000000001</v>
      </c>
    </row>
    <row r="482" spans="1:31" hidden="1" x14ac:dyDescent="0.2">
      <c r="A482">
        <v>9.2248149999999995</v>
      </c>
      <c r="B482">
        <v>5.7620630000000004</v>
      </c>
      <c r="C482">
        <v>2041.347534</v>
      </c>
      <c r="D482">
        <v>89.141814999999994</v>
      </c>
      <c r="E482">
        <v>7.7665990000000003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1777</v>
      </c>
      <c r="L482">
        <v>69.349997999999999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 t="s">
        <v>653</v>
      </c>
      <c r="AB482" t="s">
        <v>570</v>
      </c>
      <c r="AC482">
        <v>4</v>
      </c>
      <c r="AD482" s="36">
        <v>0.35996527777777776</v>
      </c>
      <c r="AE482">
        <v>2023</v>
      </c>
    </row>
    <row r="483" spans="1:31" x14ac:dyDescent="0.2">
      <c r="A483">
        <v>14</v>
      </c>
      <c r="B483" t="s">
        <v>694</v>
      </c>
      <c r="C483">
        <v>1</v>
      </c>
      <c r="D483" t="s">
        <v>668</v>
      </c>
      <c r="E483">
        <v>0</v>
      </c>
      <c r="F483">
        <v>1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 t="s">
        <v>725</v>
      </c>
      <c r="N483">
        <v>0</v>
      </c>
      <c r="O483">
        <v>0</v>
      </c>
      <c r="P483">
        <v>0</v>
      </c>
      <c r="Q483">
        <v>0</v>
      </c>
      <c r="R483" t="s">
        <v>688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 t="s">
        <v>534</v>
      </c>
    </row>
    <row r="484" spans="1:31" hidden="1" x14ac:dyDescent="0.2">
      <c r="A484" t="s">
        <v>648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 t="s">
        <v>533</v>
      </c>
    </row>
    <row r="485" spans="1:31" hidden="1" x14ac:dyDescent="0.2">
      <c r="A485" t="s">
        <v>649</v>
      </c>
      <c r="B485" t="s">
        <v>670</v>
      </c>
      <c r="C485" t="s">
        <v>651</v>
      </c>
      <c r="D485" t="s">
        <v>652</v>
      </c>
      <c r="E485">
        <v>1.8381050000000001</v>
      </c>
    </row>
    <row r="486" spans="1:31" hidden="1" x14ac:dyDescent="0.2">
      <c r="A486">
        <v>9.2248149999999995</v>
      </c>
      <c r="B486">
        <v>5.7615980000000002</v>
      </c>
      <c r="C486">
        <v>2041.1827390000001</v>
      </c>
      <c r="D486">
        <v>89.134620999999996</v>
      </c>
      <c r="E486">
        <v>8.0836030000000001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1778</v>
      </c>
      <c r="L486">
        <v>69.349997999999999</v>
      </c>
      <c r="M486">
        <v>0</v>
      </c>
      <c r="N486">
        <v>1</v>
      </c>
      <c r="O486">
        <v>0</v>
      </c>
      <c r="P486">
        <v>1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 t="s">
        <v>653</v>
      </c>
      <c r="AB486" t="s">
        <v>570</v>
      </c>
      <c r="AC486">
        <v>4</v>
      </c>
      <c r="AD486" s="36">
        <v>0.35997685185185185</v>
      </c>
      <c r="AE486">
        <v>2023</v>
      </c>
    </row>
    <row r="487" spans="1:31" hidden="1" x14ac:dyDescent="0.2">
      <c r="A487">
        <v>14</v>
      </c>
      <c r="B487" t="s">
        <v>694</v>
      </c>
      <c r="C487">
        <v>0</v>
      </c>
      <c r="D487" t="s">
        <v>645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 t="s">
        <v>726</v>
      </c>
      <c r="N487">
        <v>0</v>
      </c>
      <c r="O487">
        <v>0</v>
      </c>
      <c r="P487">
        <v>0</v>
      </c>
      <c r="Q487">
        <v>0</v>
      </c>
      <c r="R487" t="s">
        <v>688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 t="s">
        <v>534</v>
      </c>
    </row>
    <row r="488" spans="1:31" hidden="1" x14ac:dyDescent="0.2">
      <c r="A488" t="s">
        <v>648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 t="s">
        <v>533</v>
      </c>
    </row>
    <row r="489" spans="1:31" hidden="1" x14ac:dyDescent="0.2">
      <c r="A489" t="s">
        <v>649</v>
      </c>
      <c r="B489" t="s">
        <v>650</v>
      </c>
      <c r="C489" t="s">
        <v>651</v>
      </c>
      <c r="D489" t="s">
        <v>652</v>
      </c>
      <c r="E489">
        <v>1.838643</v>
      </c>
    </row>
    <row r="490" spans="1:31" hidden="1" x14ac:dyDescent="0.2">
      <c r="A490">
        <v>9.2248149999999995</v>
      </c>
      <c r="B490">
        <v>5.7632240000000001</v>
      </c>
      <c r="C490">
        <v>2041.758789</v>
      </c>
      <c r="D490">
        <v>89.159774999999996</v>
      </c>
      <c r="E490">
        <v>8.0836030000000001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1779</v>
      </c>
      <c r="L490">
        <v>69.349997999999999</v>
      </c>
      <c r="M490">
        <v>0</v>
      </c>
      <c r="N490">
        <v>1</v>
      </c>
      <c r="O490">
        <v>0</v>
      </c>
      <c r="P490">
        <v>1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 t="s">
        <v>653</v>
      </c>
      <c r="AB490" t="s">
        <v>570</v>
      </c>
      <c r="AC490">
        <v>4</v>
      </c>
      <c r="AD490" s="36">
        <v>0.35998842592592589</v>
      </c>
      <c r="AE490">
        <v>2023</v>
      </c>
    </row>
    <row r="491" spans="1:31" x14ac:dyDescent="0.2">
      <c r="A491">
        <v>14</v>
      </c>
      <c r="B491" t="s">
        <v>644</v>
      </c>
      <c r="C491">
        <v>1</v>
      </c>
      <c r="D491" t="s">
        <v>645</v>
      </c>
      <c r="E491">
        <v>0</v>
      </c>
      <c r="F491">
        <v>1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 t="s">
        <v>727</v>
      </c>
      <c r="N491">
        <v>0</v>
      </c>
      <c r="O491">
        <v>0</v>
      </c>
      <c r="P491">
        <v>0</v>
      </c>
      <c r="Q491">
        <v>0</v>
      </c>
      <c r="R491" t="s">
        <v>688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534</v>
      </c>
    </row>
    <row r="492" spans="1:31" hidden="1" x14ac:dyDescent="0.2">
      <c r="A492" t="s">
        <v>648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533</v>
      </c>
    </row>
    <row r="493" spans="1:31" hidden="1" x14ac:dyDescent="0.2">
      <c r="A493" t="s">
        <v>649</v>
      </c>
      <c r="B493" t="s">
        <v>650</v>
      </c>
      <c r="C493" t="s">
        <v>651</v>
      </c>
      <c r="D493" t="s">
        <v>652</v>
      </c>
      <c r="E493">
        <v>1.839181</v>
      </c>
    </row>
    <row r="494" spans="1:31" hidden="1" x14ac:dyDescent="0.2">
      <c r="A494">
        <v>9.2248149999999995</v>
      </c>
      <c r="B494">
        <v>5.76485</v>
      </c>
      <c r="C494">
        <v>2042.3350829999999</v>
      </c>
      <c r="D494">
        <v>89.184937000000005</v>
      </c>
      <c r="E494">
        <v>8.4006070000000008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1780</v>
      </c>
      <c r="L494">
        <v>69.349997999999999</v>
      </c>
      <c r="M494">
        <v>0</v>
      </c>
      <c r="N494">
        <v>1</v>
      </c>
      <c r="O494">
        <v>0</v>
      </c>
      <c r="P494">
        <v>1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 t="s">
        <v>653</v>
      </c>
      <c r="AB494" t="s">
        <v>570</v>
      </c>
      <c r="AC494">
        <v>4</v>
      </c>
      <c r="AD494" s="36">
        <v>0.36000000000000004</v>
      </c>
      <c r="AE494">
        <v>2023</v>
      </c>
    </row>
    <row r="495" spans="1:31" hidden="1" x14ac:dyDescent="0.2">
      <c r="A495">
        <v>14</v>
      </c>
      <c r="B495" t="s">
        <v>644</v>
      </c>
      <c r="C495">
        <v>0</v>
      </c>
      <c r="D495">
        <v>256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0</v>
      </c>
      <c r="K495">
        <v>0</v>
      </c>
      <c r="L495">
        <v>0</v>
      </c>
      <c r="M495" t="s">
        <v>728</v>
      </c>
      <c r="N495">
        <v>0</v>
      </c>
      <c r="O495">
        <v>0</v>
      </c>
      <c r="P495">
        <v>0</v>
      </c>
      <c r="Q495">
        <v>0</v>
      </c>
      <c r="R495" t="s">
        <v>688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534</v>
      </c>
    </row>
    <row r="496" spans="1:31" hidden="1" x14ac:dyDescent="0.2">
      <c r="A496" t="s">
        <v>648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 t="s">
        <v>533</v>
      </c>
    </row>
    <row r="497" spans="1:31" hidden="1" x14ac:dyDescent="0.2">
      <c r="A497" t="s">
        <v>649</v>
      </c>
      <c r="B497" t="s">
        <v>662</v>
      </c>
      <c r="C497" t="s">
        <v>651</v>
      </c>
      <c r="D497" t="s">
        <v>652</v>
      </c>
      <c r="E497">
        <v>1.8397950000000001</v>
      </c>
    </row>
    <row r="498" spans="1:31" hidden="1" x14ac:dyDescent="0.2">
      <c r="A498">
        <v>9.2248149999999995</v>
      </c>
      <c r="B498">
        <v>5.7667070000000002</v>
      </c>
      <c r="C498">
        <v>2042.9930420000001</v>
      </c>
      <c r="D498">
        <v>89.213668999999996</v>
      </c>
      <c r="E498">
        <v>8.4006070000000008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1781</v>
      </c>
      <c r="L498">
        <v>69.349997999999999</v>
      </c>
      <c r="M498">
        <v>0</v>
      </c>
      <c r="N498">
        <v>1</v>
      </c>
      <c r="O498">
        <v>0</v>
      </c>
      <c r="P498">
        <v>1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 t="s">
        <v>653</v>
      </c>
      <c r="AB498" t="s">
        <v>570</v>
      </c>
      <c r="AC498">
        <v>4</v>
      </c>
      <c r="AD498" s="36">
        <v>0.36001157407407408</v>
      </c>
      <c r="AE498">
        <v>2023</v>
      </c>
    </row>
    <row r="499" spans="1:31" x14ac:dyDescent="0.2">
      <c r="A499">
        <v>14</v>
      </c>
      <c r="B499" t="s">
        <v>644</v>
      </c>
      <c r="C499">
        <v>1</v>
      </c>
      <c r="D499">
        <v>258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 t="s">
        <v>729</v>
      </c>
      <c r="N499">
        <v>0</v>
      </c>
      <c r="O499">
        <v>0</v>
      </c>
      <c r="P499">
        <v>0</v>
      </c>
      <c r="Q499">
        <v>0</v>
      </c>
      <c r="R499" t="s">
        <v>688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 t="s">
        <v>534</v>
      </c>
    </row>
    <row r="500" spans="1:31" hidden="1" x14ac:dyDescent="0.2">
      <c r="A500" t="s">
        <v>648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 t="s">
        <v>533</v>
      </c>
    </row>
    <row r="501" spans="1:31" hidden="1" x14ac:dyDescent="0.2">
      <c r="A501" t="s">
        <v>649</v>
      </c>
      <c r="B501" t="s">
        <v>699</v>
      </c>
      <c r="C501" t="s">
        <v>651</v>
      </c>
      <c r="D501" t="s">
        <v>652</v>
      </c>
      <c r="E501">
        <v>1.840025</v>
      </c>
    </row>
    <row r="502" spans="1:31" hidden="1" x14ac:dyDescent="0.2">
      <c r="A502">
        <v>9.3199170000000002</v>
      </c>
      <c r="B502">
        <v>5.7674050000000001</v>
      </c>
      <c r="C502">
        <v>2043.2398679999999</v>
      </c>
      <c r="D502">
        <v>89.224449000000007</v>
      </c>
      <c r="E502">
        <v>8.7176109999999998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1782</v>
      </c>
      <c r="L502">
        <v>69.349997999999999</v>
      </c>
      <c r="M502">
        <v>0</v>
      </c>
      <c r="N502">
        <v>1</v>
      </c>
      <c r="O502">
        <v>0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 t="s">
        <v>653</v>
      </c>
      <c r="AB502" t="s">
        <v>570</v>
      </c>
      <c r="AC502">
        <v>4</v>
      </c>
      <c r="AD502" s="36">
        <v>0.36002314814814818</v>
      </c>
      <c r="AE502">
        <v>2023</v>
      </c>
    </row>
    <row r="503" spans="1:31" hidden="1" x14ac:dyDescent="0.2">
      <c r="A503">
        <v>14</v>
      </c>
      <c r="B503" t="s">
        <v>644</v>
      </c>
      <c r="C503">
        <v>0</v>
      </c>
      <c r="D503">
        <v>253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 t="s">
        <v>730</v>
      </c>
      <c r="N503">
        <v>0</v>
      </c>
      <c r="O503">
        <v>0</v>
      </c>
      <c r="P503">
        <v>0</v>
      </c>
      <c r="Q503">
        <v>0</v>
      </c>
      <c r="R503" t="s">
        <v>688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 t="s">
        <v>534</v>
      </c>
    </row>
    <row r="504" spans="1:31" hidden="1" x14ac:dyDescent="0.2">
      <c r="A504" t="s">
        <v>648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533</v>
      </c>
    </row>
    <row r="505" spans="1:31" hidden="1" x14ac:dyDescent="0.2">
      <c r="A505" t="s">
        <v>649</v>
      </c>
      <c r="B505" t="s">
        <v>696</v>
      </c>
      <c r="C505" t="s">
        <v>651</v>
      </c>
      <c r="D505" t="s">
        <v>652</v>
      </c>
      <c r="E505">
        <v>1.8392569999999999</v>
      </c>
    </row>
    <row r="506" spans="1:31" hidden="1" x14ac:dyDescent="0.2">
      <c r="A506">
        <v>9.3199170000000002</v>
      </c>
      <c r="B506">
        <v>5.7650819999999996</v>
      </c>
      <c r="C506">
        <v>2042.417236</v>
      </c>
      <c r="D506">
        <v>89.188522000000006</v>
      </c>
      <c r="E506">
        <v>8.7176109999999998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1783</v>
      </c>
      <c r="L506">
        <v>69.349997999999999</v>
      </c>
      <c r="M506">
        <v>0</v>
      </c>
      <c r="N506">
        <v>1</v>
      </c>
      <c r="O506">
        <v>0</v>
      </c>
      <c r="P506">
        <v>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 t="s">
        <v>653</v>
      </c>
      <c r="AB506" t="s">
        <v>570</v>
      </c>
      <c r="AC506">
        <v>4</v>
      </c>
      <c r="AD506" s="36">
        <v>0.36003472222222221</v>
      </c>
      <c r="AE506">
        <v>2023</v>
      </c>
    </row>
    <row r="507" spans="1:31" x14ac:dyDescent="0.2">
      <c r="A507">
        <v>14</v>
      </c>
      <c r="B507" t="s">
        <v>644</v>
      </c>
      <c r="C507">
        <v>1</v>
      </c>
      <c r="D507">
        <v>252</v>
      </c>
      <c r="E507">
        <v>0</v>
      </c>
      <c r="F507">
        <v>1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 t="s">
        <v>731</v>
      </c>
      <c r="N507">
        <v>0</v>
      </c>
      <c r="O507">
        <v>0</v>
      </c>
      <c r="P507">
        <v>0</v>
      </c>
      <c r="Q507">
        <v>0</v>
      </c>
      <c r="R507" t="s">
        <v>688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534</v>
      </c>
    </row>
    <row r="508" spans="1:31" hidden="1" x14ac:dyDescent="0.2">
      <c r="A508" t="s">
        <v>648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 t="s">
        <v>533</v>
      </c>
    </row>
    <row r="509" spans="1:31" hidden="1" x14ac:dyDescent="0.2">
      <c r="A509" t="s">
        <v>649</v>
      </c>
      <c r="B509" t="s">
        <v>673</v>
      </c>
      <c r="C509" t="s">
        <v>651</v>
      </c>
      <c r="D509" t="s">
        <v>652</v>
      </c>
      <c r="E509">
        <v>1.8389500000000001</v>
      </c>
    </row>
    <row r="510" spans="1:31" hidden="1" x14ac:dyDescent="0.2">
      <c r="A510">
        <v>9.3199170000000002</v>
      </c>
      <c r="B510">
        <v>5.7641530000000003</v>
      </c>
      <c r="C510">
        <v>2042.088135</v>
      </c>
      <c r="D510">
        <v>89.174155999999996</v>
      </c>
      <c r="E510">
        <v>9.0346159999999998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1784</v>
      </c>
      <c r="L510">
        <v>69.349997999999999</v>
      </c>
      <c r="M510">
        <v>0</v>
      </c>
      <c r="N510">
        <v>1</v>
      </c>
      <c r="O510">
        <v>0</v>
      </c>
      <c r="P510">
        <v>1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 t="s">
        <v>653</v>
      </c>
      <c r="AB510" t="s">
        <v>570</v>
      </c>
      <c r="AC510">
        <v>4</v>
      </c>
      <c r="AD510" s="36">
        <v>0.36004629629629631</v>
      </c>
      <c r="AE510">
        <v>2023</v>
      </c>
    </row>
    <row r="511" spans="1:31" hidden="1" x14ac:dyDescent="0.2">
      <c r="A511">
        <v>14</v>
      </c>
      <c r="B511" t="s">
        <v>644</v>
      </c>
      <c r="C511">
        <v>0</v>
      </c>
      <c r="D511">
        <v>258</v>
      </c>
      <c r="E511">
        <v>0</v>
      </c>
      <c r="F511">
        <v>1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 t="s">
        <v>732</v>
      </c>
      <c r="N511">
        <v>0</v>
      </c>
      <c r="O511">
        <v>0</v>
      </c>
      <c r="P511">
        <v>0</v>
      </c>
      <c r="Q511">
        <v>0</v>
      </c>
      <c r="R511" t="s">
        <v>688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 t="s">
        <v>534</v>
      </c>
    </row>
    <row r="512" spans="1:31" hidden="1" x14ac:dyDescent="0.2">
      <c r="A512" t="s">
        <v>648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 t="s">
        <v>533</v>
      </c>
    </row>
    <row r="513" spans="1:31" hidden="1" x14ac:dyDescent="0.2">
      <c r="A513" t="s">
        <v>649</v>
      </c>
      <c r="B513" t="s">
        <v>699</v>
      </c>
      <c r="C513" t="s">
        <v>651</v>
      </c>
      <c r="D513" t="s">
        <v>652</v>
      </c>
      <c r="E513">
        <v>1.839334</v>
      </c>
    </row>
    <row r="514" spans="1:31" hidden="1" x14ac:dyDescent="0.2">
      <c r="A514">
        <v>9.3199170000000002</v>
      </c>
      <c r="B514">
        <v>5.7653150000000002</v>
      </c>
      <c r="C514">
        <v>2042.499634</v>
      </c>
      <c r="D514">
        <v>89.192122999999995</v>
      </c>
      <c r="E514">
        <v>9.0346159999999998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1785</v>
      </c>
      <c r="L514">
        <v>69.349997999999999</v>
      </c>
      <c r="M514">
        <v>0</v>
      </c>
      <c r="N514">
        <v>1</v>
      </c>
      <c r="O514">
        <v>0</v>
      </c>
      <c r="P514">
        <v>1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 t="s">
        <v>653</v>
      </c>
      <c r="AB514" t="s">
        <v>570</v>
      </c>
      <c r="AC514">
        <v>4</v>
      </c>
      <c r="AD514" s="36">
        <v>0.36005787037037035</v>
      </c>
      <c r="AE514">
        <v>2023</v>
      </c>
    </row>
    <row r="515" spans="1:31" x14ac:dyDescent="0.2">
      <c r="A515">
        <v>13</v>
      </c>
      <c r="B515" t="s">
        <v>644</v>
      </c>
      <c r="C515">
        <v>1</v>
      </c>
      <c r="D515">
        <v>256</v>
      </c>
      <c r="E515">
        <v>0</v>
      </c>
      <c r="F515">
        <v>1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 t="s">
        <v>733</v>
      </c>
      <c r="N515">
        <v>0</v>
      </c>
      <c r="O515">
        <v>0</v>
      </c>
      <c r="P515">
        <v>0</v>
      </c>
      <c r="Q515">
        <v>0</v>
      </c>
      <c r="R515" t="s">
        <v>688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534</v>
      </c>
    </row>
    <row r="516" spans="1:31" hidden="1" x14ac:dyDescent="0.2">
      <c r="A516" t="s">
        <v>648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533</v>
      </c>
    </row>
    <row r="517" spans="1:31" hidden="1" x14ac:dyDescent="0.2">
      <c r="A517" t="s">
        <v>649</v>
      </c>
      <c r="B517" t="s">
        <v>662</v>
      </c>
      <c r="C517" t="s">
        <v>651</v>
      </c>
      <c r="D517" t="s">
        <v>652</v>
      </c>
      <c r="E517">
        <v>1.8396410000000001</v>
      </c>
    </row>
    <row r="518" spans="1:31" hidden="1" x14ac:dyDescent="0.2">
      <c r="A518">
        <v>9.3199170000000002</v>
      </c>
      <c r="B518">
        <v>5.7662430000000002</v>
      </c>
      <c r="C518">
        <v>2042.8286129999999</v>
      </c>
      <c r="D518">
        <v>89.206490000000002</v>
      </c>
      <c r="E518">
        <v>9.3199199999999998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1786</v>
      </c>
      <c r="L518">
        <v>69.349997999999999</v>
      </c>
      <c r="M518">
        <v>0</v>
      </c>
      <c r="N518">
        <v>1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 t="s">
        <v>653</v>
      </c>
      <c r="AB518" t="s">
        <v>570</v>
      </c>
      <c r="AC518">
        <v>4</v>
      </c>
      <c r="AD518" s="36">
        <v>0.3600694444444445</v>
      </c>
      <c r="AE518">
        <v>2023</v>
      </c>
    </row>
    <row r="519" spans="1:31" hidden="1" x14ac:dyDescent="0.2">
      <c r="A519">
        <v>13</v>
      </c>
      <c r="B519" t="s">
        <v>644</v>
      </c>
      <c r="C519">
        <v>0</v>
      </c>
      <c r="D519" t="s">
        <v>716</v>
      </c>
      <c r="E519">
        <v>0</v>
      </c>
      <c r="F519">
        <v>1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 t="s">
        <v>734</v>
      </c>
      <c r="N519">
        <v>0</v>
      </c>
      <c r="O519">
        <v>0</v>
      </c>
      <c r="P519">
        <v>0</v>
      </c>
      <c r="Q519">
        <v>0</v>
      </c>
      <c r="R519" t="s">
        <v>647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 t="s">
        <v>534</v>
      </c>
    </row>
    <row r="520" spans="1:31" hidden="1" x14ac:dyDescent="0.2">
      <c r="A520" t="s">
        <v>648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 t="s">
        <v>533</v>
      </c>
    </row>
    <row r="521" spans="1:31" hidden="1" x14ac:dyDescent="0.2">
      <c r="A521" t="s">
        <v>649</v>
      </c>
      <c r="B521" t="s">
        <v>718</v>
      </c>
      <c r="C521" t="s">
        <v>651</v>
      </c>
      <c r="D521" t="s">
        <v>652</v>
      </c>
      <c r="E521">
        <v>1.840179</v>
      </c>
    </row>
    <row r="522" spans="1:31" hidden="1" x14ac:dyDescent="0.2">
      <c r="A522">
        <v>9.3199170000000002</v>
      </c>
      <c r="B522">
        <v>5.7678690000000001</v>
      </c>
      <c r="C522">
        <v>2043.404663</v>
      </c>
      <c r="D522">
        <v>89.231644000000003</v>
      </c>
      <c r="E522">
        <v>9.3199199999999998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1787</v>
      </c>
      <c r="L522">
        <v>69.237503000000004</v>
      </c>
      <c r="M522">
        <v>0</v>
      </c>
      <c r="N522">
        <v>1</v>
      </c>
      <c r="O522"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 t="s">
        <v>653</v>
      </c>
      <c r="AB522" t="s">
        <v>570</v>
      </c>
      <c r="AC522">
        <v>4</v>
      </c>
      <c r="AD522" s="36">
        <v>0.36008101851851854</v>
      </c>
      <c r="AE522">
        <v>2023</v>
      </c>
    </row>
    <row r="523" spans="1:31" x14ac:dyDescent="0.2">
      <c r="A523">
        <v>14</v>
      </c>
      <c r="B523" t="s">
        <v>644</v>
      </c>
      <c r="C523">
        <v>1</v>
      </c>
      <c r="D523" t="s">
        <v>665</v>
      </c>
      <c r="E523">
        <v>0</v>
      </c>
      <c r="F523">
        <v>1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 t="s">
        <v>735</v>
      </c>
      <c r="N523">
        <v>0</v>
      </c>
      <c r="O523">
        <v>0</v>
      </c>
      <c r="P523">
        <v>0</v>
      </c>
      <c r="Q523">
        <v>0</v>
      </c>
      <c r="R523" t="s">
        <v>688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 t="s">
        <v>534</v>
      </c>
    </row>
    <row r="524" spans="1:31" hidden="1" x14ac:dyDescent="0.2">
      <c r="A524" t="s">
        <v>648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533</v>
      </c>
    </row>
    <row r="525" spans="1:31" hidden="1" x14ac:dyDescent="0.2">
      <c r="A525" t="s">
        <v>649</v>
      </c>
      <c r="B525" t="s">
        <v>667</v>
      </c>
      <c r="C525" t="s">
        <v>651</v>
      </c>
      <c r="D525" t="s">
        <v>652</v>
      </c>
      <c r="E525">
        <v>1.8400259999999999</v>
      </c>
    </row>
    <row r="526" spans="1:31" hidden="1" x14ac:dyDescent="0.2">
      <c r="A526">
        <v>9.3199170000000002</v>
      </c>
      <c r="B526">
        <v>5.7674050000000001</v>
      </c>
      <c r="C526">
        <v>2043.240112</v>
      </c>
      <c r="D526">
        <v>89.224457000000001</v>
      </c>
      <c r="E526">
        <v>9.6369240000000005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1788</v>
      </c>
      <c r="L526">
        <v>69.349997999999999</v>
      </c>
      <c r="M526">
        <v>0</v>
      </c>
      <c r="N526">
        <v>1</v>
      </c>
      <c r="O526">
        <v>0</v>
      </c>
      <c r="P526">
        <v>1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 t="s">
        <v>653</v>
      </c>
      <c r="AB526" t="s">
        <v>570</v>
      </c>
      <c r="AC526">
        <v>4</v>
      </c>
      <c r="AD526" s="36">
        <v>0.36009259259259258</v>
      </c>
      <c r="AE526">
        <v>2023</v>
      </c>
    </row>
    <row r="527" spans="1:31" hidden="1" x14ac:dyDescent="0.2">
      <c r="A527">
        <v>14</v>
      </c>
      <c r="B527" t="s">
        <v>644</v>
      </c>
      <c r="C527">
        <v>0</v>
      </c>
      <c r="D527" t="s">
        <v>668</v>
      </c>
      <c r="E527">
        <v>0</v>
      </c>
      <c r="F527">
        <v>1</v>
      </c>
      <c r="G527">
        <v>0</v>
      </c>
      <c r="H527">
        <v>1</v>
      </c>
      <c r="I527">
        <v>0</v>
      </c>
      <c r="J527">
        <v>0</v>
      </c>
      <c r="K527">
        <v>0</v>
      </c>
      <c r="L527">
        <v>0</v>
      </c>
      <c r="M527" t="s">
        <v>736</v>
      </c>
      <c r="N527">
        <v>0</v>
      </c>
      <c r="O527">
        <v>0</v>
      </c>
      <c r="P527">
        <v>0</v>
      </c>
      <c r="Q527">
        <v>0</v>
      </c>
      <c r="R527" t="s">
        <v>688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534</v>
      </c>
    </row>
    <row r="528" spans="1:31" hidden="1" x14ac:dyDescent="0.2">
      <c r="A528" t="s">
        <v>648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533</v>
      </c>
    </row>
    <row r="529" spans="1:31" hidden="1" x14ac:dyDescent="0.2">
      <c r="A529" t="s">
        <v>649</v>
      </c>
      <c r="B529" t="s">
        <v>670</v>
      </c>
      <c r="C529" t="s">
        <v>651</v>
      </c>
      <c r="D529" t="s">
        <v>652</v>
      </c>
      <c r="E529">
        <v>1.8399490000000001</v>
      </c>
    </row>
    <row r="530" spans="1:31" hidden="1" x14ac:dyDescent="0.2">
      <c r="A530">
        <v>9.3199170000000002</v>
      </c>
      <c r="B530">
        <v>5.7671729999999997</v>
      </c>
      <c r="C530">
        <v>2043.1579589999999</v>
      </c>
      <c r="D530">
        <v>89.220871000000002</v>
      </c>
      <c r="E530">
        <v>9.6369240000000005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1789</v>
      </c>
      <c r="L530">
        <v>69.349997999999999</v>
      </c>
      <c r="M530">
        <v>0</v>
      </c>
      <c r="N530">
        <v>1</v>
      </c>
      <c r="O530">
        <v>0</v>
      </c>
      <c r="P530">
        <v>1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 t="s">
        <v>653</v>
      </c>
      <c r="AB530" t="s">
        <v>570</v>
      </c>
      <c r="AC530">
        <v>4</v>
      </c>
      <c r="AD530" s="36">
        <v>0.36010416666666667</v>
      </c>
      <c r="AE530">
        <v>2023</v>
      </c>
    </row>
    <row r="531" spans="1:31" x14ac:dyDescent="0.2">
      <c r="A531">
        <v>14</v>
      </c>
      <c r="B531" t="s">
        <v>644</v>
      </c>
      <c r="C531">
        <v>1</v>
      </c>
      <c r="D531" t="s">
        <v>645</v>
      </c>
      <c r="E531">
        <v>0</v>
      </c>
      <c r="F531">
        <v>1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 t="s">
        <v>737</v>
      </c>
      <c r="N531">
        <v>0</v>
      </c>
      <c r="O531">
        <v>0</v>
      </c>
      <c r="P531">
        <v>0</v>
      </c>
      <c r="Q531">
        <v>0</v>
      </c>
      <c r="R531" t="s">
        <v>688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534</v>
      </c>
    </row>
    <row r="532" spans="1:31" hidden="1" x14ac:dyDescent="0.2">
      <c r="A532" t="s">
        <v>648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533</v>
      </c>
    </row>
    <row r="533" spans="1:31" hidden="1" x14ac:dyDescent="0.2">
      <c r="A533" t="s">
        <v>649</v>
      </c>
      <c r="B533" t="s">
        <v>650</v>
      </c>
      <c r="C533" t="s">
        <v>651</v>
      </c>
      <c r="D533" t="s">
        <v>652</v>
      </c>
      <c r="E533">
        <v>1.8404100000000001</v>
      </c>
    </row>
    <row r="534" spans="1:31" hidden="1" x14ac:dyDescent="0.2">
      <c r="A534">
        <v>9.3199170000000002</v>
      </c>
      <c r="B534">
        <v>5.768567</v>
      </c>
      <c r="C534">
        <v>2043.651611</v>
      </c>
      <c r="D534">
        <v>89.242431999999994</v>
      </c>
      <c r="E534">
        <v>9.9539279999999994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1790</v>
      </c>
      <c r="L534">
        <v>69.349997999999999</v>
      </c>
      <c r="M534">
        <v>0</v>
      </c>
      <c r="N534">
        <v>1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 t="s">
        <v>653</v>
      </c>
      <c r="AB534" t="s">
        <v>570</v>
      </c>
      <c r="AC534">
        <v>4</v>
      </c>
      <c r="AD534" s="36">
        <v>0.36011574074074071</v>
      </c>
      <c r="AE534">
        <v>2023</v>
      </c>
    </row>
    <row r="535" spans="1:31" hidden="1" x14ac:dyDescent="0.2">
      <c r="A535">
        <v>14</v>
      </c>
      <c r="B535" t="s">
        <v>644</v>
      </c>
      <c r="C535">
        <v>0</v>
      </c>
      <c r="D535">
        <v>251</v>
      </c>
      <c r="E535">
        <v>0</v>
      </c>
      <c r="F535">
        <v>1</v>
      </c>
      <c r="G535">
        <v>0</v>
      </c>
      <c r="H535">
        <v>1</v>
      </c>
      <c r="I535">
        <v>0</v>
      </c>
      <c r="J535">
        <v>0</v>
      </c>
      <c r="K535">
        <v>0</v>
      </c>
      <c r="L535">
        <v>0</v>
      </c>
      <c r="M535" t="s">
        <v>738</v>
      </c>
      <c r="N535">
        <v>0</v>
      </c>
      <c r="O535">
        <v>0</v>
      </c>
      <c r="P535">
        <v>0</v>
      </c>
      <c r="Q535">
        <v>0</v>
      </c>
      <c r="R535" t="s">
        <v>688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534</v>
      </c>
    </row>
    <row r="536" spans="1:31" hidden="1" x14ac:dyDescent="0.2">
      <c r="A536" t="s">
        <v>648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533</v>
      </c>
    </row>
    <row r="537" spans="1:31" hidden="1" x14ac:dyDescent="0.2">
      <c r="A537" t="s">
        <v>649</v>
      </c>
      <c r="B537" t="s">
        <v>655</v>
      </c>
      <c r="C537" t="s">
        <v>651</v>
      </c>
      <c r="D537" t="s">
        <v>652</v>
      </c>
      <c r="E537">
        <v>1.8400259999999999</v>
      </c>
    </row>
    <row r="538" spans="1:31" hidden="1" x14ac:dyDescent="0.2">
      <c r="A538">
        <v>9.3199170000000002</v>
      </c>
      <c r="B538">
        <v>5.7674060000000003</v>
      </c>
      <c r="C538">
        <v>2043.240356</v>
      </c>
      <c r="D538">
        <v>89.224472000000006</v>
      </c>
      <c r="E538">
        <v>9.9539279999999994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1791</v>
      </c>
      <c r="L538">
        <v>69.349997999999999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 t="s">
        <v>653</v>
      </c>
      <c r="AB538" t="s">
        <v>570</v>
      </c>
      <c r="AC538">
        <v>4</v>
      </c>
      <c r="AD538" s="36">
        <v>0.3601273148148148</v>
      </c>
      <c r="AE538">
        <v>2023</v>
      </c>
    </row>
    <row r="539" spans="1:31" x14ac:dyDescent="0.2">
      <c r="A539">
        <v>14</v>
      </c>
      <c r="B539" t="s">
        <v>694</v>
      </c>
      <c r="C539">
        <v>1</v>
      </c>
      <c r="D539">
        <v>253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700</v>
      </c>
      <c r="N539">
        <v>0</v>
      </c>
      <c r="O539">
        <v>0</v>
      </c>
      <c r="P539">
        <v>0</v>
      </c>
      <c r="Q539">
        <v>0</v>
      </c>
      <c r="R539" t="s">
        <v>688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534</v>
      </c>
    </row>
    <row r="540" spans="1:31" hidden="1" x14ac:dyDescent="0.2">
      <c r="A540" t="s">
        <v>648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 t="s">
        <v>533</v>
      </c>
    </row>
    <row r="541" spans="1:31" hidden="1" x14ac:dyDescent="0.2">
      <c r="A541" t="s">
        <v>649</v>
      </c>
      <c r="B541" t="s">
        <v>696</v>
      </c>
      <c r="C541" t="s">
        <v>651</v>
      </c>
      <c r="D541" t="s">
        <v>652</v>
      </c>
      <c r="E541">
        <v>1.840333</v>
      </c>
    </row>
    <row r="542" spans="1:31" hidden="1" x14ac:dyDescent="0.2">
      <c r="A542">
        <v>9.3199170000000002</v>
      </c>
      <c r="B542">
        <v>5.7683340000000003</v>
      </c>
      <c r="C542">
        <v>2043.5694579999999</v>
      </c>
      <c r="D542">
        <v>89.238838000000001</v>
      </c>
      <c r="E542">
        <v>10.270932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1792</v>
      </c>
      <c r="L542">
        <v>69.349997999999999</v>
      </c>
      <c r="M542">
        <v>0</v>
      </c>
      <c r="N542">
        <v>1</v>
      </c>
      <c r="O542">
        <v>0</v>
      </c>
      <c r="P542">
        <v>1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 t="s">
        <v>653</v>
      </c>
      <c r="AB542" t="s">
        <v>570</v>
      </c>
      <c r="AC542">
        <v>4</v>
      </c>
      <c r="AD542" s="36">
        <v>0.36013888888888884</v>
      </c>
      <c r="AE542">
        <v>2023</v>
      </c>
    </row>
    <row r="543" spans="1:31" hidden="1" x14ac:dyDescent="0.2">
      <c r="A543">
        <v>14</v>
      </c>
      <c r="B543" t="s">
        <v>694</v>
      </c>
      <c r="C543">
        <v>0</v>
      </c>
      <c r="D543">
        <v>259</v>
      </c>
      <c r="E543">
        <v>0</v>
      </c>
      <c r="F543">
        <v>1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701</v>
      </c>
      <c r="N543">
        <v>0</v>
      </c>
      <c r="O543">
        <v>0</v>
      </c>
      <c r="P543">
        <v>0</v>
      </c>
      <c r="Q543">
        <v>0</v>
      </c>
      <c r="R543" t="s">
        <v>688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 t="s">
        <v>534</v>
      </c>
    </row>
    <row r="544" spans="1:31" hidden="1" x14ac:dyDescent="0.2">
      <c r="A544" t="s">
        <v>648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 t="s">
        <v>533</v>
      </c>
    </row>
    <row r="545" spans="1:31" hidden="1" x14ac:dyDescent="0.2">
      <c r="A545" t="s">
        <v>649</v>
      </c>
      <c r="B545" t="s">
        <v>678</v>
      </c>
      <c r="C545" t="s">
        <v>651</v>
      </c>
      <c r="D545" t="s">
        <v>652</v>
      </c>
      <c r="E545">
        <v>1.8407169999999999</v>
      </c>
    </row>
    <row r="546" spans="1:31" hidden="1" x14ac:dyDescent="0.2">
      <c r="A546">
        <v>9.3199170000000002</v>
      </c>
      <c r="B546">
        <v>5.7694960000000002</v>
      </c>
      <c r="C546">
        <v>2043.9810789999999</v>
      </c>
      <c r="D546">
        <v>89.256812999999994</v>
      </c>
      <c r="E546">
        <v>10.270932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1793</v>
      </c>
      <c r="L546">
        <v>69.349997999999999</v>
      </c>
      <c r="M546">
        <v>0</v>
      </c>
      <c r="N546">
        <v>1</v>
      </c>
      <c r="O546">
        <v>0</v>
      </c>
      <c r="P546">
        <v>1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 t="s">
        <v>653</v>
      </c>
      <c r="AB546" t="s">
        <v>570</v>
      </c>
      <c r="AC546">
        <v>4</v>
      </c>
      <c r="AD546" s="36">
        <v>0.36015046296296299</v>
      </c>
      <c r="AE546">
        <v>2023</v>
      </c>
    </row>
    <row r="547" spans="1:31" x14ac:dyDescent="0.2">
      <c r="A547">
        <v>14</v>
      </c>
      <c r="B547" t="s">
        <v>694</v>
      </c>
      <c r="C547">
        <v>1</v>
      </c>
      <c r="D547" t="s">
        <v>712</v>
      </c>
      <c r="E547">
        <v>0</v>
      </c>
      <c r="F547">
        <v>1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702</v>
      </c>
      <c r="N547">
        <v>0</v>
      </c>
      <c r="O547">
        <v>0</v>
      </c>
      <c r="P547">
        <v>0</v>
      </c>
      <c r="Q547">
        <v>0</v>
      </c>
      <c r="R547" t="s">
        <v>688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534</v>
      </c>
    </row>
    <row r="548" spans="1:31" hidden="1" x14ac:dyDescent="0.2">
      <c r="A548" t="s">
        <v>648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533</v>
      </c>
    </row>
    <row r="549" spans="1:31" hidden="1" x14ac:dyDescent="0.2">
      <c r="A549" t="s">
        <v>649</v>
      </c>
      <c r="B549" t="s">
        <v>713</v>
      </c>
      <c r="C549" t="s">
        <v>651</v>
      </c>
      <c r="D549" t="s">
        <v>652</v>
      </c>
      <c r="E549">
        <v>1.8413310000000001</v>
      </c>
    </row>
    <row r="550" spans="1:31" hidden="1" x14ac:dyDescent="0.2">
      <c r="A550">
        <v>9.3199170000000002</v>
      </c>
      <c r="B550">
        <v>5.7713549999999998</v>
      </c>
      <c r="C550">
        <v>2044.6395259999999</v>
      </c>
      <c r="D550">
        <v>89.285567999999998</v>
      </c>
      <c r="E550">
        <v>10.587935999999999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1794</v>
      </c>
      <c r="L550">
        <v>69.349997999999999</v>
      </c>
      <c r="M550">
        <v>0</v>
      </c>
      <c r="N550">
        <v>1</v>
      </c>
      <c r="O550">
        <v>0</v>
      </c>
      <c r="P550">
        <v>1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 t="s">
        <v>653</v>
      </c>
      <c r="AB550" t="s">
        <v>570</v>
      </c>
      <c r="AC550">
        <v>4</v>
      </c>
      <c r="AD550" s="36">
        <v>0.36016203703703703</v>
      </c>
      <c r="AE550">
        <v>2023</v>
      </c>
    </row>
    <row r="551" spans="1:31" hidden="1" x14ac:dyDescent="0.2">
      <c r="A551">
        <v>14</v>
      </c>
      <c r="B551" t="s">
        <v>694</v>
      </c>
      <c r="C551">
        <v>0</v>
      </c>
      <c r="D551" t="s">
        <v>665</v>
      </c>
      <c r="E551">
        <v>0</v>
      </c>
      <c r="F551">
        <v>1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703</v>
      </c>
      <c r="N551">
        <v>0</v>
      </c>
      <c r="O551">
        <v>0</v>
      </c>
      <c r="P551">
        <v>0</v>
      </c>
      <c r="Q551">
        <v>0</v>
      </c>
      <c r="R551" t="s">
        <v>688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 t="s">
        <v>534</v>
      </c>
    </row>
    <row r="552" spans="1:31" hidden="1" x14ac:dyDescent="0.2">
      <c r="A552" t="s">
        <v>648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 t="s">
        <v>533</v>
      </c>
    </row>
    <row r="553" spans="1:31" hidden="1" x14ac:dyDescent="0.2">
      <c r="A553" t="s">
        <v>649</v>
      </c>
      <c r="B553" t="s">
        <v>667</v>
      </c>
      <c r="C553" t="s">
        <v>651</v>
      </c>
      <c r="D553" t="s">
        <v>652</v>
      </c>
      <c r="E553">
        <v>1.841178</v>
      </c>
    </row>
    <row r="554" spans="1:31" hidden="1" x14ac:dyDescent="0.2">
      <c r="A554">
        <v>9.3199170000000002</v>
      </c>
      <c r="B554">
        <v>5.7708899999999996</v>
      </c>
      <c r="C554">
        <v>2044.474976</v>
      </c>
      <c r="D554">
        <v>89.278380999999996</v>
      </c>
      <c r="E554">
        <v>10.587935999999999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1795</v>
      </c>
      <c r="L554">
        <v>69.349997999999999</v>
      </c>
      <c r="M554">
        <v>0</v>
      </c>
      <c r="N554">
        <v>1</v>
      </c>
      <c r="O554">
        <v>0</v>
      </c>
      <c r="P554">
        <v>1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 t="s">
        <v>653</v>
      </c>
      <c r="AB554" t="s">
        <v>570</v>
      </c>
      <c r="AC554">
        <v>4</v>
      </c>
      <c r="AD554" s="36">
        <v>0.36017361111111112</v>
      </c>
      <c r="AE554">
        <v>2023</v>
      </c>
    </row>
    <row r="555" spans="1:31" x14ac:dyDescent="0.2">
      <c r="A555">
        <v>14</v>
      </c>
      <c r="B555" t="s">
        <v>689</v>
      </c>
      <c r="C555">
        <v>1</v>
      </c>
      <c r="D555">
        <v>258</v>
      </c>
      <c r="E555">
        <v>0</v>
      </c>
      <c r="F555">
        <v>1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704</v>
      </c>
      <c r="N555">
        <v>0</v>
      </c>
      <c r="O555">
        <v>0</v>
      </c>
      <c r="P555">
        <v>0</v>
      </c>
      <c r="Q555">
        <v>0</v>
      </c>
      <c r="R555" t="s">
        <v>688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 t="s">
        <v>534</v>
      </c>
    </row>
    <row r="556" spans="1:31" hidden="1" x14ac:dyDescent="0.2">
      <c r="A556" t="s">
        <v>648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 t="s">
        <v>533</v>
      </c>
    </row>
    <row r="557" spans="1:31" hidden="1" x14ac:dyDescent="0.2">
      <c r="A557" t="s">
        <v>649</v>
      </c>
      <c r="B557" t="s">
        <v>699</v>
      </c>
      <c r="C557" t="s">
        <v>651</v>
      </c>
      <c r="D557" t="s">
        <v>652</v>
      </c>
      <c r="E557">
        <v>1.8411010000000001</v>
      </c>
    </row>
    <row r="558" spans="1:31" hidden="1" x14ac:dyDescent="0.2">
      <c r="A558">
        <v>9.4150179999999999</v>
      </c>
      <c r="B558">
        <v>5.7706580000000001</v>
      </c>
      <c r="C558">
        <v>2044.392578</v>
      </c>
      <c r="D558">
        <v>89.274788000000001</v>
      </c>
      <c r="E558">
        <v>10.904941000000001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1796</v>
      </c>
      <c r="L558">
        <v>69.349997999999999</v>
      </c>
      <c r="M558">
        <v>0</v>
      </c>
      <c r="N558">
        <v>1</v>
      </c>
      <c r="O558">
        <v>0</v>
      </c>
      <c r="P558">
        <v>1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653</v>
      </c>
      <c r="AB558" t="s">
        <v>570</v>
      </c>
      <c r="AC558">
        <v>4</v>
      </c>
      <c r="AD558" s="36">
        <v>0.36018518518518516</v>
      </c>
      <c r="AE558">
        <v>2023</v>
      </c>
    </row>
    <row r="559" spans="1:31" hidden="1" x14ac:dyDescent="0.2">
      <c r="A559">
        <v>14</v>
      </c>
      <c r="B559" t="s">
        <v>689</v>
      </c>
      <c r="C559">
        <v>0</v>
      </c>
      <c r="D559">
        <v>253</v>
      </c>
      <c r="E559">
        <v>0</v>
      </c>
      <c r="F559">
        <v>1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705</v>
      </c>
      <c r="N559">
        <v>0</v>
      </c>
      <c r="O559">
        <v>0</v>
      </c>
      <c r="P559">
        <v>0</v>
      </c>
      <c r="Q559">
        <v>0</v>
      </c>
      <c r="R559" t="s">
        <v>739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 t="s">
        <v>534</v>
      </c>
    </row>
    <row r="560" spans="1:31" hidden="1" x14ac:dyDescent="0.2">
      <c r="A560" t="s">
        <v>648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 t="s">
        <v>533</v>
      </c>
    </row>
    <row r="561" spans="1:31" hidden="1" x14ac:dyDescent="0.2">
      <c r="A561" t="s">
        <v>649</v>
      </c>
      <c r="B561" t="s">
        <v>696</v>
      </c>
      <c r="C561" t="s">
        <v>651</v>
      </c>
      <c r="D561" t="s">
        <v>652</v>
      </c>
      <c r="E561">
        <v>1.8406400000000001</v>
      </c>
    </row>
    <row r="562" spans="1:31" hidden="1" x14ac:dyDescent="0.2">
      <c r="A562">
        <v>9.4150179999999999</v>
      </c>
      <c r="B562">
        <v>5.7692639999999997</v>
      </c>
      <c r="C562">
        <v>2043.898682</v>
      </c>
      <c r="D562">
        <v>89.253219999999999</v>
      </c>
      <c r="E562">
        <v>10.904941000000001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1797</v>
      </c>
      <c r="L562">
        <v>69.462494000000007</v>
      </c>
      <c r="M562">
        <v>0</v>
      </c>
      <c r="N562">
        <v>1</v>
      </c>
      <c r="O562">
        <v>0</v>
      </c>
      <c r="P562">
        <v>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 t="s">
        <v>653</v>
      </c>
      <c r="AB562" t="s">
        <v>570</v>
      </c>
      <c r="AC562">
        <v>4</v>
      </c>
      <c r="AD562" s="36">
        <v>0.36019675925925926</v>
      </c>
      <c r="AE562">
        <v>2023</v>
      </c>
    </row>
    <row r="563" spans="1:31" x14ac:dyDescent="0.2">
      <c r="A563">
        <v>14</v>
      </c>
      <c r="B563" t="s">
        <v>694</v>
      </c>
      <c r="C563">
        <v>1</v>
      </c>
      <c r="D563">
        <v>250</v>
      </c>
      <c r="E563">
        <v>0</v>
      </c>
      <c r="F563">
        <v>1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706</v>
      </c>
      <c r="N563">
        <v>0</v>
      </c>
      <c r="O563">
        <v>0</v>
      </c>
      <c r="P563">
        <v>0</v>
      </c>
      <c r="Q563">
        <v>0</v>
      </c>
      <c r="R563" t="s">
        <v>688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534</v>
      </c>
    </row>
    <row r="564" spans="1:31" hidden="1" x14ac:dyDescent="0.2">
      <c r="A564" t="s">
        <v>648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 t="s">
        <v>533</v>
      </c>
    </row>
    <row r="565" spans="1:31" hidden="1" x14ac:dyDescent="0.2">
      <c r="A565" t="s">
        <v>649</v>
      </c>
      <c r="B565" t="s">
        <v>660</v>
      </c>
      <c r="C565" t="s">
        <v>651</v>
      </c>
      <c r="D565" t="s">
        <v>652</v>
      </c>
      <c r="E565">
        <v>1.8404100000000001</v>
      </c>
    </row>
    <row r="566" spans="1:31" hidden="1" x14ac:dyDescent="0.2">
      <c r="A566">
        <v>9.4150179999999999</v>
      </c>
      <c r="B566">
        <v>5.768567</v>
      </c>
      <c r="C566">
        <v>2043.651611</v>
      </c>
      <c r="D566">
        <v>89.242431999999994</v>
      </c>
      <c r="E566">
        <v>11.221945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1798</v>
      </c>
      <c r="L566">
        <v>69.349997999999999</v>
      </c>
      <c r="M566">
        <v>0</v>
      </c>
      <c r="N566">
        <v>1</v>
      </c>
      <c r="O566">
        <v>0</v>
      </c>
      <c r="P566">
        <v>1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 t="s">
        <v>653</v>
      </c>
      <c r="AB566" t="s">
        <v>570</v>
      </c>
      <c r="AC566">
        <v>4</v>
      </c>
      <c r="AD566" s="36">
        <v>0.3602083333333333</v>
      </c>
      <c r="AE566">
        <v>2023</v>
      </c>
    </row>
    <row r="567" spans="1:31" hidden="1" x14ac:dyDescent="0.2">
      <c r="A567" t="s">
        <v>740</v>
      </c>
    </row>
  </sheetData>
  <autoFilter ref="A79:AF567" xr:uid="{D9F61E9D-B2A5-9B45-9750-8B639A717A36}">
    <filterColumn colId="2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Current</vt:lpstr>
      <vt:lpstr>Future</vt:lpstr>
      <vt:lpstr>Calculations</vt:lpstr>
      <vt:lpstr>Alerts</vt:lpstr>
      <vt:lpstr>TestStruct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White</dc:creator>
  <cp:lastModifiedBy>Jay White</cp:lastModifiedBy>
  <dcterms:created xsi:type="dcterms:W3CDTF">2021-12-16T16:48:53Z</dcterms:created>
  <dcterms:modified xsi:type="dcterms:W3CDTF">2023-05-04T14:32:15Z</dcterms:modified>
</cp:coreProperties>
</file>