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W:\My Drive\1. Whizrock Account\1 Whizrock Clients\Premier Insulation\Quotes\"/>
    </mc:Choice>
  </mc:AlternateContent>
  <xr:revisionPtr revIDLastSave="0" documentId="13_ncr:1_{4121F967-24FF-4162-840E-A5B443599AC4}" xr6:coauthVersionLast="47" xr6:coauthVersionMax="47" xr10:uidLastSave="{00000000-0000-0000-0000-000000000000}"/>
  <bookViews>
    <workbookView xWindow="38280" yWindow="-120" windowWidth="38640" windowHeight="21120" tabRatio="599" activeTab="1" xr2:uid="{00000000-000D-0000-FFFF-FFFF00000000}"/>
  </bookViews>
  <sheets>
    <sheet name="Cover sheet" sheetId="1" r:id="rId1"/>
    <sheet name="Sheet2" sheetId="4" r:id="rId2"/>
    <sheet name="Calc Sheet" sheetId="2" r:id="rId3"/>
    <sheet name="Sheet1" sheetId="3" state="hidden" r:id="rId4"/>
  </sheets>
  <definedNames>
    <definedName name="_xlnm.Print_Area" localSheetId="2">'Calc Sheet'!$A$1:$M$69</definedName>
    <definedName name="_xlnm.Print_Area" localSheetId="0">'Cover sheet'!$A$1:$N$63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2" l="1"/>
  <c r="S45" i="3"/>
  <c r="S44" i="3"/>
  <c r="S43" i="3"/>
  <c r="S39" i="3"/>
  <c r="S38" i="3"/>
  <c r="G38" i="3"/>
  <c r="S37" i="3"/>
  <c r="S33" i="3"/>
  <c r="M33" i="3"/>
  <c r="G33" i="3"/>
  <c r="S32" i="3"/>
  <c r="S31" i="3"/>
  <c r="S30" i="3"/>
  <c r="M27" i="3"/>
  <c r="G27" i="3"/>
  <c r="S26" i="3"/>
  <c r="S25" i="3"/>
  <c r="S24" i="3"/>
  <c r="S23" i="3"/>
  <c r="M21" i="3"/>
  <c r="G21" i="3"/>
  <c r="S19" i="3"/>
  <c r="S18" i="3"/>
  <c r="M15" i="3"/>
  <c r="G15" i="3"/>
  <c r="S14" i="3"/>
  <c r="S13" i="3"/>
  <c r="S12" i="3"/>
  <c r="S11" i="3"/>
  <c r="M9" i="3"/>
  <c r="G9" i="3"/>
  <c r="S7" i="3"/>
  <c r="S6" i="3"/>
  <c r="S5" i="3"/>
  <c r="S4" i="3"/>
  <c r="M3" i="3"/>
  <c r="G3" i="3"/>
  <c r="G67" i="2"/>
  <c r="G47" i="2"/>
  <c r="E46" i="2"/>
  <c r="E45" i="2"/>
  <c r="E44" i="2"/>
  <c r="E43" i="2"/>
  <c r="K39" i="2"/>
  <c r="E39" i="2"/>
  <c r="K38" i="2"/>
  <c r="H38" i="2"/>
  <c r="E38" i="2"/>
  <c r="K37" i="2"/>
  <c r="E37" i="2"/>
  <c r="K36" i="2"/>
  <c r="E36" i="2"/>
  <c r="K35" i="2"/>
  <c r="H35" i="2"/>
  <c r="K34" i="2"/>
  <c r="K33" i="2"/>
  <c r="E32" i="2"/>
  <c r="E31" i="2"/>
  <c r="K29" i="2"/>
  <c r="K28" i="2"/>
  <c r="J28" i="2"/>
  <c r="E27" i="2"/>
  <c r="E26" i="2"/>
  <c r="E25" i="2"/>
  <c r="K24" i="2"/>
  <c r="E24" i="2"/>
  <c r="K23" i="2"/>
  <c r="J23" i="2"/>
  <c r="E23" i="2"/>
  <c r="E22" i="2"/>
  <c r="E21" i="2"/>
  <c r="E20" i="2"/>
  <c r="K19" i="2"/>
  <c r="E19" i="2"/>
  <c r="J18" i="2"/>
  <c r="E18" i="2"/>
  <c r="E17" i="2"/>
  <c r="E16" i="2"/>
  <c r="E15" i="2"/>
  <c r="K14" i="2"/>
  <c r="E14" i="2"/>
  <c r="K13" i="2"/>
  <c r="J13" i="2"/>
  <c r="G13" i="2"/>
  <c r="E13" i="2"/>
  <c r="K12" i="2"/>
  <c r="J12" i="2"/>
  <c r="G12" i="2"/>
  <c r="E12" i="2"/>
  <c r="D6" i="2"/>
  <c r="M49" i="1"/>
  <c r="G49" i="1"/>
  <c r="M43" i="1"/>
  <c r="G43" i="1"/>
  <c r="M37" i="1"/>
  <c r="G37" i="1"/>
  <c r="M31" i="1"/>
  <c r="G31" i="1"/>
  <c r="M25" i="1"/>
  <c r="G25" i="1"/>
  <c r="M19" i="1"/>
  <c r="G19" i="1"/>
</calcChain>
</file>

<file path=xl/sharedStrings.xml><?xml version="1.0" encoding="utf-8"?>
<sst xmlns="http://schemas.openxmlformats.org/spreadsheetml/2006/main" count="838" uniqueCount="262">
  <si>
    <t>Company Name</t>
  </si>
  <si>
    <t>Address 1</t>
  </si>
  <si>
    <t>Date Received:</t>
  </si>
  <si>
    <t>Address 2</t>
  </si>
  <si>
    <t>Due Date:</t>
  </si>
  <si>
    <t>Address 3</t>
  </si>
  <si>
    <t>QS Assigned:</t>
  </si>
  <si>
    <t>Pam</t>
  </si>
  <si>
    <t>Date Submitted:</t>
  </si>
  <si>
    <t>Attention</t>
  </si>
  <si>
    <t>Email</t>
  </si>
  <si>
    <t>Contact No.</t>
  </si>
  <si>
    <t>Site Address:</t>
  </si>
  <si>
    <t xml:space="preserve">8 Ulster Road, Blockhouse Bay
</t>
  </si>
  <si>
    <t>Reference No.</t>
  </si>
  <si>
    <t>VMI-PI-6468</t>
  </si>
  <si>
    <t xml:space="preserve">Nimbus </t>
  </si>
  <si>
    <t>Nimbus Ref</t>
  </si>
  <si>
    <t>Ext. Walls</t>
  </si>
  <si>
    <t>Product description</t>
  </si>
  <si>
    <t>Area</t>
  </si>
  <si>
    <t>R2.4 90mm</t>
  </si>
  <si>
    <t>Premier Glasswool</t>
  </si>
  <si>
    <t xml:space="preserve">Notes: </t>
  </si>
  <si>
    <t>*90/140mm wall framing</t>
  </si>
  <si>
    <t>*90mm wall framing</t>
  </si>
  <si>
    <t>Masonry Walls</t>
  </si>
  <si>
    <t>G.I.W.</t>
  </si>
  <si>
    <t>R1.3 50mm</t>
  </si>
  <si>
    <t>R1.8 75mm</t>
  </si>
  <si>
    <t>*  45 X 45 H1.2 WITH STUDS</t>
  </si>
  <si>
    <t>*Garage Internal Wall</t>
  </si>
  <si>
    <t>Void Wall</t>
  </si>
  <si>
    <t>Underfloor</t>
  </si>
  <si>
    <t>R2.2 90mm</t>
  </si>
  <si>
    <t>R2.6 90mm</t>
  </si>
  <si>
    <t>Premier Polyester</t>
  </si>
  <si>
    <t>* laid to ceiling steps</t>
  </si>
  <si>
    <t>Midfloor</t>
  </si>
  <si>
    <t>GCFO</t>
  </si>
  <si>
    <t>R3.6 155mm</t>
  </si>
  <si>
    <t xml:space="preserve">* laid to </t>
  </si>
  <si>
    <t>*Garage Ceiling Floor Over</t>
  </si>
  <si>
    <t>Soffit</t>
  </si>
  <si>
    <t>Flat Ceiling</t>
  </si>
  <si>
    <t>R6.3 260mm</t>
  </si>
  <si>
    <t>* laid to cantilever flooring</t>
  </si>
  <si>
    <t>* laid to flat ceiling</t>
  </si>
  <si>
    <t>Garage Flat Ceiling</t>
  </si>
  <si>
    <t>Raked Ceiling</t>
  </si>
  <si>
    <t>R6.0 240mm</t>
  </si>
  <si>
    <t>* laid to garage flat ceiling</t>
  </si>
  <si>
    <t>*  240 X 45 H1.2 RAFTERS</t>
  </si>
  <si>
    <t>* laid to raked ceiling</t>
  </si>
  <si>
    <r>
      <rPr>
        <b/>
        <u/>
        <sz val="12"/>
        <rFont val="Calibri"/>
        <charset val="134"/>
        <scheme val="minor"/>
      </rPr>
      <t>General Notes:</t>
    </r>
    <r>
      <rPr>
        <sz val="12"/>
        <rFont val="Calibri"/>
        <charset val="134"/>
        <scheme val="minor"/>
      </rPr>
      <t xml:space="preserve">
</t>
    </r>
  </si>
  <si>
    <t>* Have allowed R2.4 90mm Premier Glasswool Insulation to External Wall and Garage External Wall in lieu of PINK BATTS" 'CLASSIC' 90MM THK x R2.4W
* Have allowed R1.3 50mm Premier Glasswool Insulation to Masonry Wall in lieu of PINK BATTS"  50MM THK R1.2W
* Have allowed R1.8 75mm Premier Glasswool Insulation to G.I.W in lieu of PINK BATTS" 'CLASSIC' 90MM THK x R1.8W.
* Have allowed R2.2 90 mm Premier Glasswool Insulation to Void Wall. (No R- Value given).
* Have allowed R2.6 90mm Premier Glasswool Insulation to Underfloor and Soffit in lieu of PINK BATTS" SNUG-FLOOR 110MM THK x R2.6
* Have allowed R3.6 155mm Premeir Glasswool Insulation to Midfloor and G.C.F.O in lieu of PINK BATTS" 'SILENCER' 150MM THK x R3.6.
* Have allowed R6.3 260mm Premier Glasswoo Insulation to Flat Ceiling and Garage Flat Ceiling in lieu of PINK BATTS" 'ULTRA' 235MM THK X R6.0
* Have allowed PINK BATTS" SKILLION 240MM THK x R6.0 to Raked Ceiling. (No Premier Counterpart higher than R6.0 may fit the available ceiling space)</t>
  </si>
  <si>
    <t>AREA TAKE - OFF</t>
  </si>
  <si>
    <t>Project Name:</t>
  </si>
  <si>
    <t>OPENINGS</t>
  </si>
  <si>
    <t xml:space="preserve">Ext. Walls </t>
  </si>
  <si>
    <t>Marked</t>
  </si>
  <si>
    <t>Height</t>
  </si>
  <si>
    <t>Width</t>
  </si>
  <si>
    <t>Length</t>
  </si>
  <si>
    <t xml:space="preserve">Raked </t>
  </si>
  <si>
    <t>Openings</t>
  </si>
  <si>
    <t>Level</t>
  </si>
  <si>
    <t>D01</t>
  </si>
  <si>
    <t>GF</t>
  </si>
  <si>
    <t>W10</t>
  </si>
  <si>
    <t>1F</t>
  </si>
  <si>
    <t>W11</t>
  </si>
  <si>
    <t>Total Area =</t>
  </si>
  <si>
    <t>W12</t>
  </si>
  <si>
    <t>W13</t>
  </si>
  <si>
    <t>Garage Ext. Walls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</si>
  <si>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</si>
  <si>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</si>
  <si>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</si>
  <si>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</si>
  <si>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</si>
  <si>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</si>
  <si>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</si>
  <si>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</si>
  <si>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</si>
  <si>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</si>
  <si>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Total Area=</t>
  </si>
  <si>
    <t xml:space="preserve">Garage Ext. Walls </t>
  </si>
  <si>
    <t>D02</t>
  </si>
  <si>
    <t>W04</t>
  </si>
  <si>
    <t>W03</t>
  </si>
  <si>
    <t>W02</t>
  </si>
  <si>
    <t>R1.3 45mm</t>
  </si>
  <si>
    <t>2F</t>
  </si>
  <si>
    <t>Int. Wall</t>
  </si>
  <si>
    <t>R1.5 100mm</t>
  </si>
  <si>
    <t>R3.3 145mm</t>
  </si>
  <si>
    <t>I.T. Walls</t>
  </si>
  <si>
    <t>*Intertenancy Wall</t>
  </si>
  <si>
    <t>Wing Wall</t>
  </si>
  <si>
    <t>Product Category</t>
  </si>
  <si>
    <t>Product Description / R-Value</t>
  </si>
  <si>
    <t>Nominal Thickness (mm)</t>
  </si>
  <si>
    <t>Product Format</t>
  </si>
  <si>
    <t>Material Weight / Density (Key Data)</t>
  </si>
  <si>
    <t>Source Reference</t>
  </si>
  <si>
    <t>Premier 100% Polyester Baffle Stack</t>
  </si>
  <si>
    <t>120mm (Non-compressed)</t>
  </si>
  <si>
    <t>Roll Form</t>
  </si>
  <si>
    <t>1,000gsm; 10kg/m³ at 100mm</t>
  </si>
  <si>
    <t>100% Polyester Acoustic Baffle Stack</t>
  </si>
  <si>
    <t>120mm</t>
  </si>
  <si>
    <t>Roll Form (600mm width)</t>
  </si>
  <si>
    <t>1,000gsm; 8.33Kg/m³</t>
  </si>
  <si>
    <t>Acoustic Wall &amp; Mid-Floor Blanket</t>
  </si>
  <si>
    <t>90mm</t>
  </si>
  <si>
    <t>Roll Form (430mm/560mm widths)</t>
  </si>
  <si>
    <t>1,100gsm; 12.2Kg/m³</t>
  </si>
  <si>
    <t>Acoustic IT Blanket*</t>
  </si>
  <si>
    <t>Roll Form (560mm width)</t>
  </si>
  <si>
    <t>1,350gsm; 15.0Kg/m³</t>
  </si>
  <si>
    <t>50mm</t>
  </si>
  <si>
    <t>735gsm; 14.70Kg/m³ (GIB Approved)</t>
  </si>
  <si>
    <t>60mm</t>
  </si>
  <si>
    <t>750gsm; 12.50 Kg/m³</t>
  </si>
  <si>
    <t>70mm</t>
  </si>
  <si>
    <t>900gsm; 12.85 Kg/m³</t>
  </si>
  <si>
    <t>75mm</t>
  </si>
  <si>
    <t>1,150gsm; 15.33 Kg/m³ (GIB Approved)</t>
  </si>
  <si>
    <t>1,680gsm; 14.00 Kg/m³</t>
  </si>
  <si>
    <t>25mm</t>
  </si>
  <si>
    <t>Panel (2400mm x 1200mm)</t>
  </si>
  <si>
    <t>35Kg/m³ (NRC 0.70 est.)</t>
  </si>
  <si>
    <t>35Kg/m³ (NRC 0.90 est.)</t>
  </si>
  <si>
    <t>100mm</t>
  </si>
  <si>
    <t>20Kg/m³ (NRC 0.95)</t>
  </si>
  <si>
    <t>Panels (1200mm x 2400mm)</t>
  </si>
  <si>
    <t>Thermal Conductivity: 0.0368 W/mK</t>
  </si>
  <si>
    <t>Thermal Conductivity: 0.0371 W/mK</t>
  </si>
  <si>
    <t>Thermal Conductivity: 0.0350 W/mK</t>
  </si>
  <si>
    <t>Thermal Conductivity: 0.0345 W/mK</t>
  </si>
  <si>
    <t>140mm</t>
  </si>
  <si>
    <t>Thermal Conductivity: 0.0441 W/mK</t>
  </si>
  <si>
    <t>Thermal Conductivity: 0.0430 W/mK</t>
  </si>
  <si>
    <t>165mm</t>
  </si>
  <si>
    <t>Thermal Conductivity: 0.0400 W/mK</t>
  </si>
  <si>
    <t>20mm</t>
  </si>
  <si>
    <t>Roll Form (580mm width)</t>
  </si>
  <si>
    <t>Thermal Conductivity not listed</t>
  </si>
  <si>
    <t>35mm</t>
  </si>
  <si>
    <t>Thermal Conductivity: 0.0396 W/mK</t>
  </si>
  <si>
    <t>45mm</t>
  </si>
  <si>
    <t>Thermal Conductivity: 0.0428 W/mK</t>
  </si>
  <si>
    <t>Segments (360mm/560mm widths)</t>
  </si>
  <si>
    <t>Segments (580mm width)</t>
  </si>
  <si>
    <t>High-Density Thermal Insulation</t>
  </si>
  <si>
    <t>115mm</t>
  </si>
  <si>
    <t>Roll Form (870mm width)</t>
  </si>
  <si>
    <t>Thermal Ceiling Blanket</t>
  </si>
  <si>
    <t>145mm</t>
  </si>
  <si>
    <t>185mm</t>
  </si>
  <si>
    <t>200mm</t>
  </si>
  <si>
    <t>225mm</t>
  </si>
  <si>
    <t>Segments (870mm width)</t>
  </si>
  <si>
    <t>HD Mid-Floor / Skillion Roof</t>
  </si>
  <si>
    <t>Thermal Conductivity: 0.0571 W/mK</t>
  </si>
  <si>
    <t>Thermal Conductivity: 0.0524 W/mK</t>
  </si>
  <si>
    <t>Roll Form (370mm/420mm widths)</t>
  </si>
  <si>
    <t>Thermal Conductivity: 0.0511 W/mK</t>
  </si>
  <si>
    <t>Thermal Conductivity: 0.0412 W/mK</t>
  </si>
  <si>
    <t>Thermal Conductivity: 0.0497 W/mK</t>
  </si>
  <si>
    <t>Thermal Conductivity: 0.0457 W/mK</t>
  </si>
  <si>
    <t>Slabs (370mm/420mm widths)</t>
  </si>
  <si>
    <t>Thermal Conductivity: 0.040 W/mK</t>
  </si>
  <si>
    <t>Premier Glasswool Masonry Wall &amp; Service Cavity</t>
  </si>
  <si>
    <t>40mm</t>
  </si>
  <si>
    <t>Blanket (1,200mm width)</t>
  </si>
  <si>
    <t>Density: 13Kg/m³</t>
  </si>
  <si>
    <t>Density: 16Kg/m³</t>
  </si>
  <si>
    <t>Premier Glasswool 90mm Wall, Mid-Floor &amp; HD Ceiling</t>
  </si>
  <si>
    <t>Density: 24Kg/m³</t>
  </si>
  <si>
    <t>Density: 12Kg/m³ (GIB Approved)</t>
  </si>
  <si>
    <t>Density: 18Kg/m³</t>
  </si>
  <si>
    <t>Density: 32Kg/m³</t>
  </si>
  <si>
    <t>Segments (430mm width)</t>
  </si>
  <si>
    <t>Density: 22Kg/m³</t>
  </si>
  <si>
    <t>Density: 11Kg/m³</t>
  </si>
  <si>
    <t>Blanket (580mm width)</t>
  </si>
  <si>
    <t>Density: 20Kg/m³</t>
  </si>
  <si>
    <t>Premier Glasswool Ceiling Blankets</t>
  </si>
  <si>
    <t>R3.3 Ceiling Blanket</t>
  </si>
  <si>
    <t>Density: 12Kg/m³</t>
  </si>
  <si>
    <t>R3.6 Ceiling Blanket</t>
  </si>
  <si>
    <t>155mm</t>
  </si>
  <si>
    <t>R4.1 Ceiling Blanket</t>
  </si>
  <si>
    <t>175mm</t>
  </si>
  <si>
    <t>Premier Glasswool Ceiling Segments</t>
  </si>
  <si>
    <t>Density: 8Kg/m³</t>
  </si>
  <si>
    <t>195mm</t>
  </si>
  <si>
    <t>230mm</t>
  </si>
  <si>
    <t>Density: 10Kg/m³</t>
  </si>
  <si>
    <t>260mm</t>
  </si>
  <si>
    <t>275mm</t>
  </si>
  <si>
    <t xml:space="preserve">50mm </t>
  </si>
  <si>
    <t xml:space="preserve">60mm </t>
  </si>
  <si>
    <t xml:space="preserve">70mm </t>
  </si>
  <si>
    <t xml:space="preserve">120mm </t>
  </si>
  <si>
    <t>R3.6 Ceiling 175mm</t>
  </si>
  <si>
    <t>R4.1 Ceiling 195mm</t>
  </si>
  <si>
    <t>R5.2 Ceiling 230mm</t>
  </si>
  <si>
    <t>R6.3 Ceiling 260mm</t>
  </si>
  <si>
    <t>R7.3 Ceiling 275mm</t>
  </si>
  <si>
    <t>Premier Glasswool 140mm Wall, Mid-Floor &amp; Skillion Roof - Segments (430mm width)</t>
  </si>
  <si>
    <t>Premier Glasswool 140mm Wall, Mid-Floor &amp; Skillion Roof - Blanket (580mm width)</t>
  </si>
  <si>
    <t>Premier Glasswool 140mm Wall, Mid-Floor &amp; Skillion Roof - Blanket (1,200mm width)</t>
  </si>
  <si>
    <t>R4.5 165mm</t>
  </si>
  <si>
    <t>R4.4 140mm</t>
  </si>
  <si>
    <t>R4.0 140mm</t>
  </si>
  <si>
    <t>R3.6 140mm</t>
  </si>
  <si>
    <t>R3.2 140mm</t>
  </si>
  <si>
    <t>R3.2 115mm</t>
  </si>
  <si>
    <t>R2.8 90mm</t>
  </si>
  <si>
    <t>R2.2 70mm</t>
  </si>
  <si>
    <t>R1.0 40mm</t>
  </si>
  <si>
    <t>R3.8 165mm</t>
  </si>
  <si>
    <t>R3.6165mm</t>
  </si>
  <si>
    <t>R3.0 165mm</t>
  </si>
  <si>
    <t>R2.6 140mm</t>
  </si>
  <si>
    <t>R2.8 140mm</t>
  </si>
  <si>
    <t>R3.4 140mm</t>
  </si>
  <si>
    <t>R1.8 115mm</t>
  </si>
  <si>
    <t>R2.0 115mm</t>
  </si>
  <si>
    <t>R3.6 165mm</t>
  </si>
  <si>
    <t>R3.2 165mm</t>
  </si>
  <si>
    <t>R2.9 115mm</t>
  </si>
  <si>
    <t>R3.8 225mm</t>
  </si>
  <si>
    <t>R2.4 145mm</t>
  </si>
  <si>
    <t>R2.9 185mm</t>
  </si>
  <si>
    <t>R3.3 200mm</t>
  </si>
  <si>
    <t>R3.6 225mm</t>
  </si>
  <si>
    <t>R2.0 90mm</t>
  </si>
  <si>
    <t>R2.5 90mm</t>
  </si>
  <si>
    <t>R2.0 70mm</t>
  </si>
  <si>
    <t>R1.8 70mm</t>
  </si>
  <si>
    <t>R1.3  45mm</t>
  </si>
  <si>
    <t>R1.0 45mm</t>
  </si>
  <si>
    <t>R0.8 35mm</t>
  </si>
  <si>
    <t>R0.5 20mm</t>
  </si>
  <si>
    <t>PAB 35-25mm (875gsm)</t>
  </si>
  <si>
    <t>PAB 35-50mm (1,750gsm)</t>
  </si>
  <si>
    <t>PAB 20-100 mm (2,000gsm)</t>
  </si>
  <si>
    <t>Premier Polyester Acoustic Baffle Stack</t>
  </si>
  <si>
    <t>Premier Polyester Acoustic Blankets</t>
  </si>
  <si>
    <t>Premier Polyester Acoustic Sound Blanket</t>
  </si>
  <si>
    <t>Premier Polyester Acoustic Panels (PAB)</t>
  </si>
  <si>
    <t>Premier Polyester Carpark &amp; Soffit</t>
  </si>
  <si>
    <t>Premier Polyester Masonry Wall &amp; Service Cavity</t>
  </si>
  <si>
    <t>Premier Polyester HD Thermal Insulation (Wall)</t>
  </si>
  <si>
    <t>Premier Polyester Thermal Ceiling Blanket</t>
  </si>
  <si>
    <t>Premier Polyester HD Mid-Floor / Skillion Roof Blanket</t>
  </si>
  <si>
    <t>Premier Polyester Suspended Floor Thermal Insulation</t>
  </si>
  <si>
    <t>Premier Polyester Suspended Floor Thermal Insulation - High-Performance Underfloor Blanket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</si>
</sst>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20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</font>
    <font>
      <sz val="12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u/>
      <sz val="12"/>
      <name val="Calibri"/>
      <charset val="134"/>
      <scheme val="minor"/>
    </font>
    <font>
      <b/>
      <sz val="2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4"/>
      <name val="Calibri"/>
      <charset val="134"/>
      <scheme val="minor"/>
    </font>
    <font>
      <sz val="14"/>
      <color rgb="FF000000"/>
      <name val="Calibri"/>
      <charset val="134"/>
      <scheme val="minor"/>
    </font>
    <font>
      <sz val="14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4"/>
      <color theme="10"/>
      <name val="Calibri"/>
      <charset val="134"/>
      <scheme val="minor"/>
    </font>
    <font>
      <sz val="8"/>
      <name val="Calibri"/>
      <charset val="134"/>
      <scheme val="minor"/>
    </font>
    <font>
      <b/>
      <i/>
      <sz val="12"/>
      <name val="Calibri"/>
      <charset val="134"/>
      <scheme val="minor"/>
    </font>
    <font>
      <b/>
      <sz val="14"/>
      <color theme="0"/>
      <name val="Calibri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7F4F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68838B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4EF826"/>
        <bgColor indexed="64"/>
      </patternFill>
    </fill>
    <fill>
      <patternFill patternType="solid">
        <fgColor theme="1" tint="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92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 applyProtection="1">
      <alignment horizontal="center" vertical="center"/>
      <protection locked="0"/>
    </xf>
    <xf numFmtId="0" fontId="1" fillId="3" borderId="1" xfId="0" applyFont="1" applyFill="1" applyBorder="1"/>
    <xf numFmtId="0" fontId="3" fillId="2" borderId="1" xfId="0" applyFont="1" applyFill="1" applyBorder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3" fillId="3" borderId="1" xfId="0" applyFont="1" applyFill="1" applyBorder="1"/>
    <xf numFmtId="0" fontId="5" fillId="0" borderId="1" xfId="0" applyFont="1" applyBorder="1" applyAlignment="1" applyProtection="1">
      <alignment horizontal="left" vertical="center"/>
      <protection locked="0"/>
    </xf>
    <xf numFmtId="0" fontId="2" fillId="5" borderId="1" xfId="0" applyFont="1" applyFill="1" applyBorder="1" applyAlignment="1" applyProtection="1">
      <alignment vertical="center"/>
      <protection locked="0"/>
    </xf>
    <xf numFmtId="0" fontId="1" fillId="6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1" fillId="7" borderId="1" xfId="0" applyFont="1" applyFill="1" applyBorder="1"/>
    <xf numFmtId="0" fontId="2" fillId="8" borderId="1" xfId="0" applyFont="1" applyFill="1" applyBorder="1" applyAlignment="1" applyProtection="1">
      <alignment vertical="center"/>
      <protection locked="0"/>
    </xf>
    <xf numFmtId="0" fontId="3" fillId="7" borderId="1" xfId="0" applyFont="1" applyFill="1" applyBorder="1"/>
    <xf numFmtId="0" fontId="3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 applyAlignment="1" applyProtection="1">
      <alignment vertical="center"/>
      <protection locked="0"/>
    </xf>
    <xf numFmtId="0" fontId="3" fillId="11" borderId="1" xfId="0" applyFont="1" applyFill="1" applyBorder="1"/>
    <xf numFmtId="0" fontId="3" fillId="12" borderId="1" xfId="0" applyFont="1" applyFill="1" applyBorder="1"/>
    <xf numFmtId="0" fontId="2" fillId="13" borderId="1" xfId="0" applyFont="1" applyFill="1" applyBorder="1" applyAlignment="1" applyProtection="1">
      <alignment vertical="center"/>
      <protection locked="0"/>
    </xf>
    <xf numFmtId="0" fontId="2" fillId="14" borderId="1" xfId="0" applyFont="1" applyFill="1" applyBorder="1" applyAlignment="1" applyProtection="1">
      <alignment vertical="center"/>
      <protection locked="0"/>
    </xf>
    <xf numFmtId="0" fontId="3" fillId="13" borderId="1" xfId="0" applyFont="1" applyFill="1" applyBorder="1"/>
    <xf numFmtId="0" fontId="3" fillId="14" borderId="1" xfId="0" applyFont="1" applyFill="1" applyBorder="1"/>
    <xf numFmtId="0" fontId="2" fillId="15" borderId="1" xfId="0" applyFont="1" applyFill="1" applyBorder="1" applyAlignment="1" applyProtection="1">
      <alignment vertical="center"/>
      <protection locked="0"/>
    </xf>
    <xf numFmtId="0" fontId="3" fillId="15" borderId="1" xfId="0" applyFont="1" applyFill="1" applyBorder="1"/>
    <xf numFmtId="2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0" xfId="0" applyBorder="1"/>
    <xf numFmtId="0" fontId="8" fillId="0" borderId="11" xfId="0" applyFont="1" applyBorder="1" applyAlignment="1" applyProtection="1">
      <alignment vertical="center"/>
      <protection locked="0"/>
    </xf>
    <xf numFmtId="0" fontId="0" fillId="0" borderId="11" xfId="0" applyBorder="1"/>
    <xf numFmtId="2" fontId="0" fillId="0" borderId="0" xfId="0" applyNumberFormat="1"/>
    <xf numFmtId="0" fontId="11" fillId="0" borderId="0" xfId="0" applyFont="1"/>
    <xf numFmtId="0" fontId="11" fillId="0" borderId="12" xfId="0" applyFont="1" applyBorder="1"/>
    <xf numFmtId="0" fontId="11" fillId="0" borderId="13" xfId="0" applyFont="1" applyBorder="1"/>
    <xf numFmtId="0" fontId="11" fillId="0" borderId="14" xfId="0" applyFont="1" applyBorder="1"/>
    <xf numFmtId="0" fontId="12" fillId="0" borderId="0" xfId="0" applyFont="1" applyAlignment="1" applyProtection="1">
      <alignment horizontal="left" vertical="top"/>
      <protection locked="0"/>
    </xf>
    <xf numFmtId="0" fontId="14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2" fillId="0" borderId="7" xfId="0" applyFont="1" applyBorder="1" applyAlignment="1" applyProtection="1">
      <alignment horizontal="left" vertical="top"/>
      <protection locked="0"/>
    </xf>
    <xf numFmtId="0" fontId="17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" fillId="18" borderId="1" xfId="0" applyFont="1" applyFill="1" applyBorder="1"/>
    <xf numFmtId="0" fontId="3" fillId="18" borderId="1" xfId="0" applyFont="1" applyFill="1" applyBorder="1"/>
    <xf numFmtId="0" fontId="1" fillId="21" borderId="1" xfId="0" applyFont="1" applyFill="1" applyBorder="1"/>
    <xf numFmtId="0" fontId="3" fillId="21" borderId="1" xfId="0" applyFont="1" applyFill="1" applyBorder="1"/>
    <xf numFmtId="0" fontId="18" fillId="22" borderId="6" xfId="0" applyFont="1" applyFill="1" applyBorder="1" applyProtection="1">
      <protection locked="0"/>
    </xf>
    <xf numFmtId="0" fontId="5" fillId="22" borderId="7" xfId="0" applyFont="1" applyFill="1" applyBorder="1" applyProtection="1">
      <protection locked="0"/>
    </xf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/>
    <xf numFmtId="0" fontId="11" fillId="0" borderId="20" xfId="0" applyFont="1" applyBorder="1"/>
    <xf numFmtId="0" fontId="14" fillId="0" borderId="0" xfId="0" applyFont="1"/>
    <xf numFmtId="14" fontId="14" fillId="0" borderId="0" xfId="0" applyNumberFormat="1" applyFont="1" applyAlignment="1" applyProtection="1">
      <alignment horizontal="left"/>
      <protection locked="0"/>
    </xf>
    <xf numFmtId="0" fontId="14" fillId="0" borderId="0" xfId="0" applyFont="1" applyAlignment="1" applyProtection="1">
      <alignment horizontal="left"/>
      <protection locked="0"/>
    </xf>
    <xf numFmtId="1" fontId="11" fillId="0" borderId="0" xfId="0" applyNumberFormat="1" applyFont="1"/>
    <xf numFmtId="165" fontId="11" fillId="0" borderId="0" xfId="0" applyNumberFormat="1" applyFont="1"/>
    <xf numFmtId="2" fontId="11" fillId="0" borderId="0" xfId="0" applyNumberFormat="1" applyFont="1"/>
    <xf numFmtId="0" fontId="18" fillId="22" borderId="7" xfId="0" applyFont="1" applyFill="1" applyBorder="1" applyProtection="1">
      <protection locked="0"/>
    </xf>
    <xf numFmtId="0" fontId="18" fillId="22" borderId="11" xfId="0" applyFont="1" applyFill="1" applyBorder="1" applyProtection="1">
      <protection locked="0"/>
    </xf>
    <xf numFmtId="0" fontId="11" fillId="0" borderId="21" xfId="0" applyFont="1" applyBorder="1"/>
    <xf numFmtId="164" fontId="11" fillId="0" borderId="0" xfId="0" applyNumberFormat="1" applyFont="1"/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23" borderId="6" xfId="0" applyFont="1" applyFill="1" applyBorder="1" applyAlignment="1" applyProtection="1">
      <alignment horizontal="left" vertical="top" wrapText="1"/>
      <protection locked="0"/>
    </xf>
    <xf numFmtId="0" fontId="7" fillId="23" borderId="7" xfId="0" applyFont="1" applyFill="1" applyBorder="1" applyAlignment="1" applyProtection="1">
      <alignment horizontal="left" vertical="top" wrapText="1"/>
      <protection locked="0"/>
    </xf>
    <xf numFmtId="0" fontId="7" fillId="23" borderId="10" xfId="0" applyFont="1" applyFill="1" applyBorder="1" applyAlignment="1" applyProtection="1">
      <alignment horizontal="left" vertical="top" wrapText="1"/>
      <protection locked="0"/>
    </xf>
    <xf numFmtId="0" fontId="5" fillId="23" borderId="8" xfId="0" applyFont="1" applyFill="1" applyBorder="1" applyAlignment="1" applyProtection="1">
      <alignment horizontal="left" vertical="top" wrapText="1"/>
      <protection locked="0"/>
    </xf>
    <xf numFmtId="0" fontId="5" fillId="23" borderId="0" xfId="0" applyFont="1" applyFill="1" applyAlignment="1" applyProtection="1">
      <alignment horizontal="left" vertical="top" wrapText="1"/>
      <protection locked="0"/>
    </xf>
    <xf numFmtId="0" fontId="5" fillId="23" borderId="11" xfId="0" applyFont="1" applyFill="1" applyBorder="1" applyAlignment="1" applyProtection="1">
      <alignment horizontal="left" vertical="top" wrapText="1"/>
      <protection locked="0"/>
    </xf>
    <xf numFmtId="0" fontId="5" fillId="23" borderId="15" xfId="0" applyFont="1" applyFill="1" applyBorder="1" applyAlignment="1" applyProtection="1">
      <alignment horizontal="left" vertical="top" wrapText="1"/>
      <protection locked="0"/>
    </xf>
    <xf numFmtId="0" fontId="5" fillId="23" borderId="9" xfId="0" applyFont="1" applyFill="1" applyBorder="1" applyAlignment="1" applyProtection="1">
      <alignment horizontal="left" vertical="top" wrapText="1"/>
      <protection locked="0"/>
    </xf>
    <xf numFmtId="0" fontId="5" fillId="23" borderId="16" xfId="0" applyFont="1" applyFill="1" applyBorder="1" applyAlignment="1" applyProtection="1">
      <alignment horizontal="left" vertical="top" wrapText="1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left" vertical="top" wrapText="1"/>
      <protection locked="0"/>
    </xf>
    <xf numFmtId="0" fontId="12" fillId="0" borderId="7" xfId="0" applyFont="1" applyBorder="1" applyAlignment="1" applyProtection="1">
      <alignment horizontal="left" vertical="top"/>
      <protection locked="0"/>
    </xf>
    <xf numFmtId="0" fontId="12" fillId="0" borderId="10" xfId="0" applyFont="1" applyBorder="1" applyAlignment="1" applyProtection="1">
      <alignment horizontal="left" vertical="top"/>
      <protection locked="0"/>
    </xf>
    <xf numFmtId="0" fontId="12" fillId="0" borderId="8" xfId="0" applyFont="1" applyBorder="1" applyAlignment="1" applyProtection="1">
      <alignment horizontal="left" vertical="top"/>
      <protection locked="0"/>
    </xf>
    <xf numFmtId="0" fontId="12" fillId="0" borderId="0" xfId="0" applyFont="1" applyAlignment="1" applyProtection="1">
      <alignment horizontal="left" vertical="top"/>
      <protection locked="0"/>
    </xf>
    <xf numFmtId="0" fontId="12" fillId="0" borderId="11" xfId="0" applyFont="1" applyBorder="1" applyAlignment="1" applyProtection="1">
      <alignment horizontal="left" vertical="top"/>
      <protection locked="0"/>
    </xf>
    <xf numFmtId="0" fontId="12" fillId="0" borderId="15" xfId="0" applyFont="1" applyBorder="1" applyAlignment="1" applyProtection="1">
      <alignment horizontal="left" vertical="top"/>
      <protection locked="0"/>
    </xf>
    <xf numFmtId="0" fontId="12" fillId="0" borderId="9" xfId="0" applyFont="1" applyBorder="1" applyAlignment="1" applyProtection="1">
      <alignment horizontal="left" vertical="top"/>
      <protection locked="0"/>
    </xf>
    <xf numFmtId="0" fontId="12" fillId="0" borderId="16" xfId="0" applyFont="1" applyBorder="1" applyAlignment="1" applyProtection="1">
      <alignment horizontal="left"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center" vertical="top"/>
      <protection locked="0"/>
    </xf>
    <xf numFmtId="0" fontId="5" fillId="0" borderId="3" xfId="0" applyFont="1" applyBorder="1" applyAlignment="1" applyProtection="1">
      <alignment horizontal="center" vertical="top"/>
      <protection locked="0"/>
    </xf>
    <xf numFmtId="0" fontId="5" fillId="0" borderId="4" xfId="0" applyFont="1" applyBorder="1" applyAlignment="1" applyProtection="1">
      <alignment horizontal="center" vertical="top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/>
      <protection locked="0"/>
    </xf>
    <xf numFmtId="49" fontId="14" fillId="0" borderId="0" xfId="0" applyNumberFormat="1" applyFont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left" vertical="top"/>
      <protection locked="0"/>
    </xf>
    <xf numFmtId="49" fontId="19" fillId="22" borderId="1" xfId="0" applyNumberFormat="1" applyFont="1" applyFill="1" applyBorder="1" applyAlignment="1" applyProtection="1">
      <alignment horizontal="center" vertical="center"/>
      <protection locked="0"/>
    </xf>
    <xf numFmtId="49" fontId="14" fillId="24" borderId="1" xfId="0" quotePrefix="1" applyNumberFormat="1" applyFont="1" applyFill="1" applyBorder="1" applyAlignment="1" applyProtection="1">
      <alignment horizontal="center" vertical="center"/>
      <protection locked="0"/>
    </xf>
    <xf numFmtId="49" fontId="14" fillId="24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0" xfId="1" applyFont="1" applyBorder="1" applyAlignment="1" applyProtection="1">
      <alignment horizontal="left" wrapText="1"/>
      <protection locked="0"/>
    </xf>
    <xf numFmtId="14" fontId="14" fillId="0" borderId="0" xfId="0" applyNumberFormat="1" applyFont="1" applyAlignment="1" applyProtection="1">
      <alignment horizontal="left"/>
      <protection locked="0"/>
    </xf>
    <xf numFmtId="0" fontId="14" fillId="0" borderId="0" xfId="0" applyFont="1" applyAlignment="1" applyProtection="1">
      <alignment horizontal="left"/>
      <protection locked="0"/>
    </xf>
    <xf numFmtId="0" fontId="15" fillId="0" borderId="0" xfId="1" applyBorder="1" applyAlignment="1" applyProtection="1">
      <alignment horizontal="left"/>
      <protection locked="0"/>
    </xf>
    <xf numFmtId="0" fontId="16" fillId="0" borderId="0" xfId="1" applyFont="1" applyBorder="1" applyAlignment="1" applyProtection="1">
      <alignment horizontal="left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center" vertical="top"/>
      <protection locked="0"/>
    </xf>
    <xf numFmtId="14" fontId="14" fillId="0" borderId="0" xfId="0" applyNumberFormat="1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/>
    </xf>
    <xf numFmtId="0" fontId="6" fillId="2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21" borderId="1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0" fontId="7" fillId="11" borderId="3" xfId="0" applyFont="1" applyFill="1" applyBorder="1" applyAlignment="1">
      <alignment horizontal="center"/>
    </xf>
    <xf numFmtId="0" fontId="7" fillId="11" borderId="4" xfId="0" applyFont="1" applyFill="1" applyBorder="1" applyAlignment="1">
      <alignment horizont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/>
    </xf>
    <xf numFmtId="2" fontId="6" fillId="19" borderId="2" xfId="0" applyNumberFormat="1" applyFont="1" applyFill="1" applyBorder="1" applyAlignment="1">
      <alignment horizontal="center" vertical="center"/>
    </xf>
    <xf numFmtId="2" fontId="6" fillId="19" borderId="3" xfId="0" applyNumberFormat="1" applyFont="1" applyFill="1" applyBorder="1" applyAlignment="1">
      <alignment horizontal="center" vertical="center"/>
    </xf>
    <xf numFmtId="2" fontId="6" fillId="19" borderId="4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right" vertical="center"/>
    </xf>
    <xf numFmtId="49" fontId="0" fillId="0" borderId="3" xfId="0" applyNumberFormat="1" applyBorder="1" applyAlignment="1">
      <alignment horizontal="right" vertical="center"/>
    </xf>
    <xf numFmtId="49" fontId="0" fillId="0" borderId="4" xfId="0" applyNumberFormat="1" applyBorder="1" applyAlignment="1">
      <alignment horizontal="right" vertical="center"/>
    </xf>
    <xf numFmtId="2" fontId="6" fillId="12" borderId="2" xfId="0" applyNumberFormat="1" applyFont="1" applyFill="1" applyBorder="1" applyAlignment="1">
      <alignment horizontal="center" vertical="center"/>
    </xf>
    <xf numFmtId="2" fontId="6" fillId="12" borderId="3" xfId="0" applyNumberFormat="1" applyFont="1" applyFill="1" applyBorder="1" applyAlignment="1">
      <alignment horizontal="center" vertical="center"/>
    </xf>
    <xf numFmtId="2" fontId="6" fillId="12" borderId="4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/>
    </xf>
    <xf numFmtId="0" fontId="6" fillId="18" borderId="3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18" borderId="4" xfId="0" applyFont="1" applyFill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0" fillId="17" borderId="0" xfId="0" applyFont="1" applyFill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2" fontId="6" fillId="15" borderId="2" xfId="0" applyNumberFormat="1" applyFont="1" applyFill="1" applyBorder="1" applyAlignment="1">
      <alignment horizontal="center" vertical="center"/>
    </xf>
    <xf numFmtId="2" fontId="6" fillId="15" borderId="3" xfId="0" applyNumberFormat="1" applyFont="1" applyFill="1" applyBorder="1" applyAlignment="1">
      <alignment horizontal="center" vertical="center"/>
    </xf>
    <xf numFmtId="2" fontId="6" fillId="15" borderId="4" xfId="0" applyNumberFormat="1" applyFont="1" applyFill="1" applyBorder="1" applyAlignment="1">
      <alignment horizontal="center" vertical="center"/>
    </xf>
    <xf numFmtId="2" fontId="6" fillId="8" borderId="2" xfId="0" applyNumberFormat="1" applyFont="1" applyFill="1" applyBorder="1" applyAlignment="1">
      <alignment horizontal="center" vertical="center"/>
    </xf>
    <xf numFmtId="2" fontId="6" fillId="8" borderId="3" xfId="0" applyNumberFormat="1" applyFont="1" applyFill="1" applyBorder="1" applyAlignment="1">
      <alignment horizontal="center" vertical="center"/>
    </xf>
    <xf numFmtId="2" fontId="6" fillId="8" borderId="4" xfId="0" applyNumberFormat="1" applyFont="1" applyFill="1" applyBorder="1" applyAlignment="1">
      <alignment horizontal="center" vertical="center"/>
    </xf>
    <xf numFmtId="2" fontId="6" fillId="13" borderId="2" xfId="0" applyNumberFormat="1" applyFont="1" applyFill="1" applyBorder="1" applyAlignment="1">
      <alignment horizontal="center" vertical="center"/>
    </xf>
    <xf numFmtId="2" fontId="6" fillId="13" borderId="3" xfId="0" applyNumberFormat="1" applyFont="1" applyFill="1" applyBorder="1" applyAlignment="1">
      <alignment horizontal="center" vertical="center"/>
    </xf>
    <xf numFmtId="2" fontId="6" fillId="13" borderId="4" xfId="0" applyNumberFormat="1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top"/>
      <protection locked="0"/>
    </xf>
    <xf numFmtId="0" fontId="6" fillId="6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3498B"/>
      <color rgb="FFE0347E"/>
      <color rgb="FFFFFFFF"/>
      <color rgb="FF4D4D4D"/>
      <color rgb="FFFF9966"/>
      <color rgb="FF8EA9DB"/>
      <color rgb="FF0070C0"/>
      <color rgb="FFF4B084"/>
      <color rgb="FF68838B"/>
      <color rgb="FF4EF8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407167</xdr:colOff>
      <xdr:row>1</xdr:row>
      <xdr:rowOff>4188</xdr:rowOff>
    </xdr:from>
    <xdr:to>
      <xdr:col>8</xdr:col>
      <xdr:colOff>488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5780" y="186690"/>
          <a:ext cx="1414780" cy="502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463619</xdr:colOff>
      <xdr:row>1</xdr:row>
      <xdr:rowOff>10420</xdr:rowOff>
    </xdr:from>
    <xdr:to>
      <xdr:col>6</xdr:col>
      <xdr:colOff>515456</xdr:colOff>
      <xdr:row>2</xdr:row>
      <xdr:rowOff>190499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5425" y="193040"/>
          <a:ext cx="1021080" cy="370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3"/>
  <sheetViews>
    <sheetView view="pageBreakPreview" zoomScale="70" zoomScaleNormal="115" workbookViewId="0">
      <selection activeCell="B5" sqref="B5:M11"/>
    </sheetView>
  </sheetViews>
  <sheetFormatPr defaultColWidth="9.140625" defaultRowHeight="15"/>
  <cols>
    <col min="1" max="1" width="3.28515625" style="59" customWidth="1"/>
    <col min="2" max="2" width="15.5703125" style="59" customWidth="1"/>
    <col min="3" max="4" width="9.140625" style="59"/>
    <col min="5" max="5" width="9.5703125" style="59" customWidth="1"/>
    <col min="6" max="6" width="10.5703125" style="59" customWidth="1"/>
    <col min="7" max="7" width="9.140625" style="59"/>
    <col min="8" max="8" width="17.42578125" style="59" customWidth="1"/>
    <col min="9" max="10" width="9.140625" style="59"/>
    <col min="11" max="11" width="11.7109375" style="59" customWidth="1"/>
    <col min="12" max="12" width="9.140625" style="59"/>
    <col min="13" max="13" width="9.28515625" style="59" customWidth="1"/>
    <col min="14" max="14" width="4.7109375" style="59" customWidth="1"/>
    <col min="15" max="15" width="9.140625" style="59"/>
    <col min="16" max="16" width="11" style="59" customWidth="1"/>
    <col min="17" max="16384" width="9.140625" style="59"/>
  </cols>
  <sheetData>
    <row r="1" spans="1:17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77"/>
    </row>
    <row r="2" spans="1:17">
      <c r="A2" s="62"/>
      <c r="B2" s="101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  <c r="N2" s="78"/>
    </row>
    <row r="3" spans="1:17" ht="25.5" customHeight="1">
      <c r="A3" s="62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6"/>
      <c r="N3" s="78"/>
    </row>
    <row r="4" spans="1:17" ht="18.75">
      <c r="A4" s="62"/>
      <c r="B4" s="139" t="s">
        <v>0</v>
      </c>
      <c r="C4" s="139"/>
      <c r="D4" s="111"/>
      <c r="E4" s="111"/>
      <c r="F4" s="111"/>
      <c r="G4" s="111"/>
      <c r="H4" s="111"/>
      <c r="I4" s="64"/>
      <c r="J4" s="64"/>
      <c r="K4" s="64"/>
      <c r="L4" s="64"/>
      <c r="M4" s="64"/>
      <c r="N4" s="78"/>
    </row>
    <row r="5" spans="1:17" ht="18.75">
      <c r="A5" s="62"/>
      <c r="B5" s="135" t="s">
        <v>1</v>
      </c>
      <c r="C5" s="135"/>
      <c r="D5" s="140"/>
      <c r="E5" s="140"/>
      <c r="F5" s="140"/>
      <c r="G5" s="140"/>
      <c r="H5" s="140"/>
      <c r="I5" s="64"/>
      <c r="J5" s="111" t="s">
        <v>2</v>
      </c>
      <c r="K5" s="111"/>
      <c r="L5" s="137">
        <v>45915</v>
      </c>
      <c r="M5" s="137"/>
      <c r="N5" s="78"/>
    </row>
    <row r="6" spans="1:17" ht="18.75">
      <c r="A6" s="62"/>
      <c r="B6" s="135" t="s">
        <v>3</v>
      </c>
      <c r="C6" s="135"/>
      <c r="D6" s="136"/>
      <c r="E6" s="136"/>
      <c r="F6" s="136"/>
      <c r="G6" s="136"/>
      <c r="H6" s="136"/>
      <c r="I6" s="79"/>
      <c r="J6" s="111" t="s">
        <v>4</v>
      </c>
      <c r="K6" s="111"/>
      <c r="L6" s="137">
        <v>45917</v>
      </c>
      <c r="M6" s="138"/>
      <c r="N6" s="78"/>
    </row>
    <row r="7" spans="1:17" ht="18.75">
      <c r="A7" s="62"/>
      <c r="B7" s="135" t="s">
        <v>5</v>
      </c>
      <c r="C7" s="135"/>
      <c r="D7" s="136"/>
      <c r="E7" s="136"/>
      <c r="F7" s="136"/>
      <c r="G7" s="136"/>
      <c r="H7" s="136"/>
      <c r="I7" s="79"/>
      <c r="J7" s="111" t="s">
        <v>6</v>
      </c>
      <c r="K7" s="111"/>
      <c r="L7" s="80" t="s">
        <v>7</v>
      </c>
      <c r="M7" s="81"/>
      <c r="N7" s="78"/>
    </row>
    <row r="8" spans="1:17" ht="18.75">
      <c r="A8" s="62"/>
      <c r="B8" s="64"/>
      <c r="C8" s="64"/>
      <c r="D8" s="64"/>
      <c r="E8" s="64"/>
      <c r="F8" s="64"/>
      <c r="G8" s="64"/>
      <c r="H8" s="64"/>
      <c r="I8" s="64"/>
      <c r="J8" s="111" t="s">
        <v>8</v>
      </c>
      <c r="K8" s="111"/>
      <c r="L8" s="137">
        <v>45916</v>
      </c>
      <c r="M8" s="138"/>
      <c r="N8" s="78"/>
      <c r="P8" s="82"/>
    </row>
    <row r="9" spans="1:17" ht="18.75">
      <c r="A9" s="62"/>
      <c r="B9" s="124" t="s">
        <v>9</v>
      </c>
      <c r="C9" s="124"/>
      <c r="D9" s="130"/>
      <c r="E9" s="124"/>
      <c r="F9" s="124"/>
      <c r="G9" s="124"/>
      <c r="H9" s="124"/>
      <c r="I9" s="64"/>
      <c r="J9" s="79"/>
      <c r="K9" s="79"/>
      <c r="L9" s="131"/>
      <c r="M9" s="132"/>
      <c r="N9" s="78"/>
    </row>
    <row r="10" spans="1:17" ht="18.75">
      <c r="A10" s="62"/>
      <c r="B10" s="124" t="s">
        <v>10</v>
      </c>
      <c r="C10" s="124"/>
      <c r="D10" s="133"/>
      <c r="E10" s="134"/>
      <c r="F10" s="134"/>
      <c r="G10" s="134"/>
      <c r="H10" s="134"/>
      <c r="I10" s="64"/>
      <c r="J10" s="64"/>
      <c r="K10" s="64"/>
      <c r="L10" s="64"/>
      <c r="M10" s="64"/>
      <c r="N10" s="78"/>
    </row>
    <row r="11" spans="1:17" ht="18.75">
      <c r="A11" s="62"/>
      <c r="B11" s="124" t="s">
        <v>11</v>
      </c>
      <c r="C11" s="124"/>
      <c r="D11" s="125"/>
      <c r="E11" s="125"/>
      <c r="F11" s="125"/>
      <c r="G11" s="125"/>
      <c r="H11" s="125"/>
      <c r="I11" s="64"/>
      <c r="J11" s="64"/>
      <c r="K11" s="64"/>
      <c r="L11" s="64"/>
      <c r="M11" s="64"/>
      <c r="N11" s="78"/>
    </row>
    <row r="12" spans="1:17" ht="18.75">
      <c r="A12" s="62"/>
      <c r="B12" s="65" t="s">
        <v>12</v>
      </c>
      <c r="C12" s="65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78"/>
    </row>
    <row r="13" spans="1:17" ht="18.75">
      <c r="A13" s="62"/>
      <c r="B13" s="107" t="s">
        <v>13</v>
      </c>
      <c r="C13" s="108"/>
      <c r="D13" s="108"/>
      <c r="E13" s="109"/>
      <c r="F13" s="64"/>
      <c r="G13" s="64"/>
      <c r="H13" s="64"/>
      <c r="I13" s="126" t="s">
        <v>14</v>
      </c>
      <c r="J13" s="126"/>
      <c r="K13" s="127" t="s">
        <v>15</v>
      </c>
      <c r="L13" s="127"/>
      <c r="M13" s="127"/>
      <c r="N13" s="78"/>
      <c r="P13" s="83"/>
      <c r="Q13" s="88"/>
    </row>
    <row r="14" spans="1:17" ht="18.75">
      <c r="A14" s="62"/>
      <c r="B14" s="110"/>
      <c r="C14" s="111"/>
      <c r="D14" s="111"/>
      <c r="E14" s="112"/>
      <c r="F14" s="64"/>
      <c r="G14" s="64"/>
      <c r="H14" s="64"/>
      <c r="I14" s="126" t="s">
        <v>16</v>
      </c>
      <c r="J14" s="126"/>
      <c r="K14" s="128" t="s">
        <v>17</v>
      </c>
      <c r="L14" s="129"/>
      <c r="M14" s="129"/>
      <c r="N14" s="78"/>
    </row>
    <row r="15" spans="1:17" ht="18.75">
      <c r="A15" s="62"/>
      <c r="B15" s="113"/>
      <c r="C15" s="114"/>
      <c r="D15" s="114"/>
      <c r="E15" s="115"/>
      <c r="F15" s="64"/>
      <c r="G15" s="64"/>
      <c r="H15" s="64"/>
      <c r="I15" s="79"/>
      <c r="J15" s="79"/>
      <c r="K15" s="79"/>
      <c r="L15" s="79"/>
      <c r="M15" s="79"/>
      <c r="N15" s="78"/>
    </row>
    <row r="16" spans="1:17" ht="18.75">
      <c r="A16" s="62"/>
      <c r="B16" s="66"/>
      <c r="C16" s="63"/>
      <c r="D16" s="63"/>
      <c r="E16" s="63"/>
      <c r="F16" s="67"/>
      <c r="G16" s="67"/>
      <c r="H16" s="68"/>
      <c r="N16" s="78"/>
    </row>
    <row r="17" spans="1:17" ht="15.75">
      <c r="A17" s="62"/>
      <c r="B17" s="89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1"/>
      <c r="N17" s="78"/>
      <c r="O17" s="82"/>
    </row>
    <row r="18" spans="1:17" ht="15.75">
      <c r="A18" s="62"/>
      <c r="B18" s="1" t="s">
        <v>18</v>
      </c>
      <c r="C18" s="121" t="s">
        <v>19</v>
      </c>
      <c r="D18" s="121"/>
      <c r="E18" s="121"/>
      <c r="F18" s="121"/>
      <c r="G18" s="2" t="s">
        <v>20</v>
      </c>
      <c r="H18" s="69" t="s">
        <v>18</v>
      </c>
      <c r="I18" s="121" t="s">
        <v>19</v>
      </c>
      <c r="J18" s="121"/>
      <c r="K18" s="121"/>
      <c r="L18" s="121"/>
      <c r="M18" s="2" t="s">
        <v>20</v>
      </c>
      <c r="N18" s="78"/>
      <c r="P18" s="82"/>
      <c r="Q18" s="82"/>
    </row>
    <row r="19" spans="1:17" ht="15.75">
      <c r="A19" s="62"/>
      <c r="B19" s="4" t="s">
        <v>21</v>
      </c>
      <c r="C19" s="122" t="s">
        <v>22</v>
      </c>
      <c r="D19" s="122"/>
      <c r="E19" s="122"/>
      <c r="F19" s="122"/>
      <c r="G19" s="5">
        <f>ROUNDUP('Calc Sheet'!K14,0)</f>
        <v>89</v>
      </c>
      <c r="H19" s="70" t="s">
        <v>21</v>
      </c>
      <c r="I19" s="122" t="s">
        <v>22</v>
      </c>
      <c r="J19" s="122"/>
      <c r="K19" s="122"/>
      <c r="L19" s="122"/>
      <c r="M19" s="5">
        <f>ROUNDUP('Calc Sheet'!K19,0)</f>
        <v>5</v>
      </c>
      <c r="N19" s="78"/>
      <c r="Q19" s="82"/>
    </row>
    <row r="20" spans="1:17" ht="15.75">
      <c r="A20" s="62"/>
      <c r="B20" s="7" t="s">
        <v>23</v>
      </c>
      <c r="C20" s="116"/>
      <c r="D20" s="116"/>
      <c r="E20" s="116"/>
      <c r="F20" s="116"/>
      <c r="G20" s="116"/>
      <c r="H20" s="7" t="s">
        <v>23</v>
      </c>
      <c r="I20" s="116"/>
      <c r="J20" s="116"/>
      <c r="K20" s="116"/>
      <c r="L20" s="116"/>
      <c r="M20" s="116"/>
      <c r="N20" s="78"/>
    </row>
    <row r="21" spans="1:17" ht="15.75" customHeight="1">
      <c r="A21" s="62"/>
      <c r="B21" s="116" t="s">
        <v>24</v>
      </c>
      <c r="C21" s="116"/>
      <c r="D21" s="116"/>
      <c r="E21" s="116"/>
      <c r="F21" s="116"/>
      <c r="G21" s="116"/>
      <c r="H21" s="116" t="s">
        <v>25</v>
      </c>
      <c r="I21" s="116"/>
      <c r="J21" s="116"/>
      <c r="K21" s="116"/>
      <c r="L21" s="116"/>
      <c r="M21" s="116"/>
      <c r="N21" s="78"/>
      <c r="O21" s="82"/>
      <c r="P21" s="84"/>
    </row>
    <row r="22" spans="1:17" ht="15.75" customHeight="1">
      <c r="A22" s="62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78"/>
      <c r="P22" s="82"/>
      <c r="Q22" s="82"/>
    </row>
    <row r="23" spans="1:17" ht="15.75" customHeight="1">
      <c r="A23" s="62"/>
      <c r="B23" s="118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20"/>
      <c r="N23" s="78"/>
    </row>
    <row r="24" spans="1:17" ht="15.75" customHeight="1">
      <c r="A24" s="62"/>
      <c r="B24" s="3" t="s">
        <v>26</v>
      </c>
      <c r="C24" s="121" t="s">
        <v>19</v>
      </c>
      <c r="D24" s="121"/>
      <c r="E24" s="121"/>
      <c r="F24" s="121"/>
      <c r="G24" s="2" t="s">
        <v>20</v>
      </c>
      <c r="H24" s="8" t="s">
        <v>27</v>
      </c>
      <c r="I24" s="121" t="s">
        <v>19</v>
      </c>
      <c r="J24" s="121"/>
      <c r="K24" s="121"/>
      <c r="L24" s="121"/>
      <c r="M24" s="2" t="s">
        <v>20</v>
      </c>
      <c r="N24" s="78"/>
    </row>
    <row r="25" spans="1:17" ht="15.75" customHeight="1">
      <c r="A25" s="62"/>
      <c r="B25" s="6" t="s">
        <v>28</v>
      </c>
      <c r="C25" s="122" t="s">
        <v>22</v>
      </c>
      <c r="D25" s="122"/>
      <c r="E25" s="122"/>
      <c r="F25" s="122"/>
      <c r="G25" s="5">
        <f>ROUNDUP('Calc Sheet'!K24,0)</f>
        <v>46</v>
      </c>
      <c r="H25" s="10" t="s">
        <v>29</v>
      </c>
      <c r="I25" s="122" t="s">
        <v>22</v>
      </c>
      <c r="J25" s="122"/>
      <c r="K25" s="122"/>
      <c r="L25" s="122"/>
      <c r="M25" s="5">
        <f>ROUNDUP('Calc Sheet'!K29,0)</f>
        <v>26</v>
      </c>
      <c r="N25" s="78"/>
    </row>
    <row r="26" spans="1:17" ht="15.75">
      <c r="A26" s="62"/>
      <c r="B26" s="7" t="s">
        <v>23</v>
      </c>
      <c r="C26" s="116"/>
      <c r="D26" s="116"/>
      <c r="E26" s="116"/>
      <c r="F26" s="116"/>
      <c r="G26" s="116"/>
      <c r="H26" s="7" t="s">
        <v>23</v>
      </c>
      <c r="I26" s="116"/>
      <c r="J26" s="116"/>
      <c r="K26" s="116"/>
      <c r="L26" s="116"/>
      <c r="M26" s="116"/>
      <c r="N26" s="78"/>
    </row>
    <row r="27" spans="1:17" ht="15.75">
      <c r="A27" s="62"/>
      <c r="B27" s="116" t="s">
        <v>30</v>
      </c>
      <c r="C27" s="116"/>
      <c r="D27" s="116"/>
      <c r="E27" s="116"/>
      <c r="F27" s="116"/>
      <c r="G27" s="116"/>
      <c r="H27" s="116" t="s">
        <v>31</v>
      </c>
      <c r="I27" s="116"/>
      <c r="J27" s="116"/>
      <c r="K27" s="116"/>
      <c r="L27" s="116"/>
      <c r="M27" s="116"/>
      <c r="N27" s="78"/>
    </row>
    <row r="28" spans="1:17" ht="15.75">
      <c r="A28" s="62"/>
      <c r="B28" s="117"/>
      <c r="C28" s="117"/>
      <c r="D28" s="117"/>
      <c r="E28" s="117"/>
      <c r="F28" s="117"/>
      <c r="G28" s="117"/>
      <c r="H28" s="116"/>
      <c r="I28" s="116"/>
      <c r="J28" s="116"/>
      <c r="K28" s="116"/>
      <c r="L28" s="116"/>
      <c r="M28" s="116"/>
      <c r="N28" s="78"/>
    </row>
    <row r="29" spans="1:17" ht="15.75">
      <c r="A29" s="62"/>
      <c r="B29" s="118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20"/>
      <c r="N29" s="78"/>
    </row>
    <row r="30" spans="1:17" ht="15.75">
      <c r="A30" s="62"/>
      <c r="B30" s="25" t="s">
        <v>32</v>
      </c>
      <c r="C30" s="121" t="s">
        <v>19</v>
      </c>
      <c r="D30" s="121"/>
      <c r="E30" s="121"/>
      <c r="F30" s="121"/>
      <c r="G30" s="2" t="s">
        <v>20</v>
      </c>
      <c r="H30" s="12" t="s">
        <v>33</v>
      </c>
      <c r="I30" s="121" t="s">
        <v>19</v>
      </c>
      <c r="J30" s="121"/>
      <c r="K30" s="121"/>
      <c r="L30" s="121"/>
      <c r="M30" s="2" t="s">
        <v>20</v>
      </c>
      <c r="N30" s="78"/>
    </row>
    <row r="31" spans="1:17" ht="15.75">
      <c r="A31" s="62"/>
      <c r="B31" s="27" t="s">
        <v>34</v>
      </c>
      <c r="C31" s="122" t="s">
        <v>22</v>
      </c>
      <c r="D31" s="122"/>
      <c r="E31" s="122"/>
      <c r="F31" s="122"/>
      <c r="G31" s="5">
        <f>ROUNDUP('Calc Sheet'!K39,0)</f>
        <v>8</v>
      </c>
      <c r="H31" s="14" t="s">
        <v>35</v>
      </c>
      <c r="I31" s="122" t="s">
        <v>36</v>
      </c>
      <c r="J31" s="122"/>
      <c r="K31" s="122"/>
      <c r="L31" s="122"/>
      <c r="M31" s="5">
        <f>ROUNDUP('Calc Sheet'!G43,0)</f>
        <v>24</v>
      </c>
      <c r="N31" s="78"/>
    </row>
    <row r="32" spans="1:17" ht="15.75" customHeight="1">
      <c r="A32" s="62"/>
      <c r="B32" s="7" t="s">
        <v>23</v>
      </c>
      <c r="C32" s="116"/>
      <c r="D32" s="116"/>
      <c r="E32" s="116"/>
      <c r="F32" s="116"/>
      <c r="G32" s="116"/>
      <c r="H32" s="7" t="s">
        <v>23</v>
      </c>
      <c r="I32" s="116"/>
      <c r="J32" s="116"/>
      <c r="K32" s="116"/>
      <c r="L32" s="116"/>
      <c r="M32" s="116"/>
      <c r="N32" s="78"/>
    </row>
    <row r="33" spans="1:14" ht="15.75" customHeight="1">
      <c r="A33" s="62"/>
      <c r="B33" s="117" t="s">
        <v>37</v>
      </c>
      <c r="C33" s="117"/>
      <c r="D33" s="117"/>
      <c r="E33" s="117"/>
      <c r="F33" s="117"/>
      <c r="G33" s="117"/>
      <c r="H33" s="116"/>
      <c r="I33" s="116"/>
      <c r="J33" s="116"/>
      <c r="K33" s="116"/>
      <c r="L33" s="116"/>
      <c r="M33" s="116"/>
      <c r="N33" s="78"/>
    </row>
    <row r="34" spans="1:14" ht="15.75" customHeight="1">
      <c r="A34" s="62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78"/>
    </row>
    <row r="35" spans="1:14" ht="15.75">
      <c r="A35" s="62"/>
      <c r="B35" s="118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20"/>
      <c r="N35" s="78"/>
    </row>
    <row r="36" spans="1:14" ht="15.75">
      <c r="A36" s="62"/>
      <c r="B36" s="13" t="s">
        <v>38</v>
      </c>
      <c r="C36" s="121" t="s">
        <v>19</v>
      </c>
      <c r="D36" s="121"/>
      <c r="E36" s="121"/>
      <c r="F36" s="121"/>
      <c r="G36" s="2" t="s">
        <v>20</v>
      </c>
      <c r="H36" s="21" t="s">
        <v>39</v>
      </c>
      <c r="I36" s="121" t="s">
        <v>19</v>
      </c>
      <c r="J36" s="121"/>
      <c r="K36" s="121"/>
      <c r="L36" s="121"/>
      <c r="M36" s="2" t="s">
        <v>20</v>
      </c>
      <c r="N36" s="78"/>
    </row>
    <row r="37" spans="1:14" ht="15.75">
      <c r="A37" s="62"/>
      <c r="B37" s="15" t="s">
        <v>40</v>
      </c>
      <c r="C37" s="122" t="s">
        <v>22</v>
      </c>
      <c r="D37" s="122"/>
      <c r="E37" s="122"/>
      <c r="F37" s="122"/>
      <c r="G37" s="5">
        <f>ROUNDUP('Calc Sheet'!G47,0)</f>
        <v>22</v>
      </c>
      <c r="H37" s="23" t="s">
        <v>40</v>
      </c>
      <c r="I37" s="122" t="s">
        <v>22</v>
      </c>
      <c r="J37" s="122"/>
      <c r="K37" s="122"/>
      <c r="L37" s="122"/>
      <c r="M37" s="5">
        <f>ROUNDUP('Calc Sheet'!G51,0)</f>
        <v>34</v>
      </c>
      <c r="N37" s="78"/>
    </row>
    <row r="38" spans="1:14" ht="15.75">
      <c r="A38" s="62"/>
      <c r="B38" s="7" t="s">
        <v>23</v>
      </c>
      <c r="C38" s="116"/>
      <c r="D38" s="116"/>
      <c r="E38" s="116"/>
      <c r="F38" s="116"/>
      <c r="G38" s="116"/>
      <c r="H38" s="7" t="s">
        <v>23</v>
      </c>
      <c r="I38" s="116"/>
      <c r="J38" s="116"/>
      <c r="K38" s="116"/>
      <c r="L38" s="116"/>
      <c r="M38" s="116"/>
      <c r="N38" s="78"/>
    </row>
    <row r="39" spans="1:14" ht="15.75">
      <c r="A39" s="62"/>
      <c r="B39" s="116" t="s">
        <v>41</v>
      </c>
      <c r="C39" s="116"/>
      <c r="D39" s="116"/>
      <c r="E39" s="116"/>
      <c r="F39" s="116"/>
      <c r="G39" s="116"/>
      <c r="H39" s="117" t="s">
        <v>42</v>
      </c>
      <c r="I39" s="117"/>
      <c r="J39" s="117"/>
      <c r="K39" s="117"/>
      <c r="L39" s="117"/>
      <c r="M39" s="117"/>
      <c r="N39" s="78"/>
    </row>
    <row r="40" spans="1:14" ht="15.75">
      <c r="A40" s="62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78"/>
    </row>
    <row r="41" spans="1:14" ht="15.75">
      <c r="A41" s="62"/>
      <c r="B41" s="118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20"/>
      <c r="N41" s="78"/>
    </row>
    <row r="42" spans="1:14" ht="15.75">
      <c r="A42" s="62"/>
      <c r="B42" s="16" t="s">
        <v>43</v>
      </c>
      <c r="C42" s="121" t="s">
        <v>19</v>
      </c>
      <c r="D42" s="121"/>
      <c r="E42" s="121"/>
      <c r="F42" s="121"/>
      <c r="G42" s="2" t="s">
        <v>20</v>
      </c>
      <c r="H42" s="17" t="s">
        <v>44</v>
      </c>
      <c r="I42" s="121" t="s">
        <v>19</v>
      </c>
      <c r="J42" s="121"/>
      <c r="K42" s="121"/>
      <c r="L42" s="121"/>
      <c r="M42" s="2" t="s">
        <v>20</v>
      </c>
      <c r="N42" s="78"/>
    </row>
    <row r="43" spans="1:14" ht="15.75">
      <c r="A43" s="62"/>
      <c r="B43" s="18" t="s">
        <v>35</v>
      </c>
      <c r="C43" s="122" t="s">
        <v>22</v>
      </c>
      <c r="D43" s="122"/>
      <c r="E43" s="122"/>
      <c r="F43" s="122"/>
      <c r="G43" s="5">
        <f>ROUNDUP('Calc Sheet'!G55,0)</f>
        <v>9</v>
      </c>
      <c r="H43" s="19" t="s">
        <v>45</v>
      </c>
      <c r="I43" s="122" t="s">
        <v>22</v>
      </c>
      <c r="J43" s="122"/>
      <c r="K43" s="122"/>
      <c r="L43" s="122"/>
      <c r="M43" s="5">
        <f>ROUNDUP('Calc Sheet'!G59+'Calc Sheet'!I59,0)</f>
        <v>60</v>
      </c>
      <c r="N43" s="78"/>
    </row>
    <row r="44" spans="1:14" ht="15.75">
      <c r="A44" s="62"/>
      <c r="B44" s="7" t="s">
        <v>23</v>
      </c>
      <c r="C44" s="116"/>
      <c r="D44" s="116"/>
      <c r="E44" s="116"/>
      <c r="F44" s="116"/>
      <c r="G44" s="116"/>
      <c r="H44" s="7" t="s">
        <v>23</v>
      </c>
      <c r="I44" s="116"/>
      <c r="J44" s="116"/>
      <c r="K44" s="116"/>
      <c r="L44" s="116"/>
      <c r="M44" s="116"/>
      <c r="N44" s="78"/>
    </row>
    <row r="45" spans="1:14" ht="15.75">
      <c r="A45" s="62"/>
      <c r="B45" s="116" t="s">
        <v>46</v>
      </c>
      <c r="C45" s="116"/>
      <c r="D45" s="116"/>
      <c r="E45" s="116"/>
      <c r="F45" s="116"/>
      <c r="G45" s="116"/>
      <c r="H45" s="117" t="s">
        <v>47</v>
      </c>
      <c r="I45" s="117"/>
      <c r="J45" s="117"/>
      <c r="K45" s="117"/>
      <c r="L45" s="117"/>
      <c r="M45" s="117"/>
      <c r="N45" s="78"/>
    </row>
    <row r="46" spans="1:14" ht="15.75">
      <c r="A46" s="62"/>
      <c r="B46" s="116"/>
      <c r="C46" s="116"/>
      <c r="D46" s="116"/>
      <c r="E46" s="116"/>
      <c r="F46" s="116"/>
      <c r="G46" s="116"/>
      <c r="H46" s="117"/>
      <c r="I46" s="117"/>
      <c r="J46" s="117"/>
      <c r="K46" s="117"/>
      <c r="L46" s="117"/>
      <c r="M46" s="117"/>
      <c r="N46" s="78"/>
    </row>
    <row r="47" spans="1:14" ht="15.75">
      <c r="A47" s="62"/>
      <c r="B47" s="118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20"/>
      <c r="N47" s="78"/>
    </row>
    <row r="48" spans="1:14" ht="15.75">
      <c r="A48" s="62"/>
      <c r="B48" s="71" t="s">
        <v>48</v>
      </c>
      <c r="C48" s="121" t="s">
        <v>19</v>
      </c>
      <c r="D48" s="121"/>
      <c r="E48" s="121"/>
      <c r="F48" s="121"/>
      <c r="G48" s="2" t="s">
        <v>20</v>
      </c>
      <c r="H48" s="20" t="s">
        <v>49</v>
      </c>
      <c r="I48" s="121" t="s">
        <v>19</v>
      </c>
      <c r="J48" s="121"/>
      <c r="K48" s="121"/>
      <c r="L48" s="121"/>
      <c r="M48" s="2" t="s">
        <v>20</v>
      </c>
      <c r="N48" s="78"/>
    </row>
    <row r="49" spans="1:14" ht="15.75">
      <c r="A49" s="62"/>
      <c r="B49" s="72" t="s">
        <v>45</v>
      </c>
      <c r="C49" s="122" t="s">
        <v>22</v>
      </c>
      <c r="D49" s="122"/>
      <c r="E49" s="122"/>
      <c r="F49" s="122"/>
      <c r="G49" s="5">
        <f>ROUNDUP('Calc Sheet'!G63,0)</f>
        <v>9</v>
      </c>
      <c r="H49" s="22" t="s">
        <v>50</v>
      </c>
      <c r="I49" s="123"/>
      <c r="J49" s="123"/>
      <c r="K49" s="123"/>
      <c r="L49" s="123"/>
      <c r="M49" s="5">
        <f>ROUNDUP('Calc Sheet'!G67,0)</f>
        <v>35</v>
      </c>
      <c r="N49" s="78"/>
    </row>
    <row r="50" spans="1:14" ht="15.75">
      <c r="A50" s="62"/>
      <c r="B50" s="7" t="s">
        <v>23</v>
      </c>
      <c r="C50" s="116"/>
      <c r="D50" s="116"/>
      <c r="E50" s="116"/>
      <c r="F50" s="116"/>
      <c r="G50" s="116"/>
      <c r="H50" s="7" t="s">
        <v>23</v>
      </c>
      <c r="I50" s="116"/>
      <c r="J50" s="116"/>
      <c r="K50" s="116"/>
      <c r="L50" s="116"/>
      <c r="M50" s="116"/>
      <c r="N50" s="78"/>
    </row>
    <row r="51" spans="1:14" ht="15.75">
      <c r="A51" s="62"/>
      <c r="B51" s="117" t="s">
        <v>51</v>
      </c>
      <c r="C51" s="117"/>
      <c r="D51" s="117"/>
      <c r="E51" s="117"/>
      <c r="F51" s="117"/>
      <c r="G51" s="117"/>
      <c r="H51" s="117" t="s">
        <v>52</v>
      </c>
      <c r="I51" s="117"/>
      <c r="J51" s="117"/>
      <c r="K51" s="117"/>
      <c r="L51" s="117"/>
      <c r="M51" s="117"/>
      <c r="N51" s="78"/>
    </row>
    <row r="52" spans="1:14" ht="15.75">
      <c r="A52" s="62"/>
      <c r="B52" s="117"/>
      <c r="C52" s="117"/>
      <c r="D52" s="117"/>
      <c r="E52" s="117"/>
      <c r="F52" s="117"/>
      <c r="G52" s="117"/>
      <c r="H52" s="116" t="s">
        <v>53</v>
      </c>
      <c r="I52" s="116"/>
      <c r="J52" s="116"/>
      <c r="K52" s="116"/>
      <c r="L52" s="116"/>
      <c r="M52" s="116"/>
      <c r="N52" s="78"/>
    </row>
    <row r="53" spans="1:14" ht="15.75">
      <c r="A53" s="62"/>
      <c r="B53" s="89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1"/>
      <c r="N53" s="78"/>
    </row>
    <row r="54" spans="1:14" ht="15.75">
      <c r="A54" s="62"/>
      <c r="B54" s="73"/>
      <c r="C54" s="74"/>
      <c r="D54" s="74"/>
      <c r="E54" s="74"/>
      <c r="F54" s="74"/>
      <c r="G54" s="74"/>
      <c r="H54" s="74"/>
      <c r="I54" s="74"/>
      <c r="J54" s="85"/>
      <c r="K54" s="85"/>
      <c r="L54" s="85"/>
      <c r="M54" s="86"/>
      <c r="N54" s="78"/>
    </row>
    <row r="55" spans="1:14" ht="15" customHeight="1">
      <c r="A55" s="62"/>
      <c r="B55" s="92" t="s">
        <v>54</v>
      </c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4"/>
      <c r="N55" s="78"/>
    </row>
    <row r="56" spans="1:14" ht="15" customHeight="1">
      <c r="A56" s="62"/>
      <c r="B56" s="95" t="s">
        <v>55</v>
      </c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7"/>
      <c r="N56" s="78"/>
    </row>
    <row r="57" spans="1:14" ht="15" customHeight="1">
      <c r="A57" s="62"/>
      <c r="B57" s="95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7"/>
      <c r="N57" s="78"/>
    </row>
    <row r="58" spans="1:14" ht="15" customHeight="1">
      <c r="A58" s="62"/>
      <c r="B58" s="95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7"/>
      <c r="N58" s="78"/>
    </row>
    <row r="59" spans="1:14" ht="15" customHeight="1">
      <c r="A59" s="62"/>
      <c r="B59" s="95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7"/>
      <c r="N59" s="78"/>
    </row>
    <row r="60" spans="1:14" ht="15.75" customHeight="1">
      <c r="A60" s="62"/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7"/>
      <c r="N60" s="78"/>
    </row>
    <row r="61" spans="1:14" ht="15" customHeight="1">
      <c r="A61" s="62"/>
      <c r="B61" s="95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7"/>
      <c r="N61" s="78"/>
    </row>
    <row r="62" spans="1:14" ht="111" customHeight="1">
      <c r="A62" s="62"/>
      <c r="B62" s="98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100"/>
      <c r="N62" s="78"/>
    </row>
    <row r="63" spans="1:14">
      <c r="A63" s="75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87"/>
    </row>
  </sheetData>
  <protectedRanges>
    <protectedRange password="DE81" sqref="C23 E23:F23 K23:L23 I23 C29 E29:F29 K29:L29 I29 C35 E35:F35 K35:L35 I35 E41:F41 C41 K41:L41 I41 C47 E47:F47 I47 K47:L47" name="Range1_2_1"/>
    <protectedRange sqref="C19 E19:F22 C21:C22" name="Range1_2"/>
    <protectedRange sqref="C27:C28 C25 E25:F28" name="Range1_2_2"/>
    <protectedRange sqref="I27:I28 I25 K25:L28" name="Range1_2_3"/>
    <protectedRange sqref="C33:C34 C31 E31:F34" name="Range1_2_4"/>
    <protectedRange sqref="I33:I34 I31 K31:L34" name="Range1_2_5"/>
    <protectedRange sqref="C39:C40 C37 E37:F40" name="Range1_2_6"/>
    <protectedRange sqref="I39:I40 I37 K37:L40" name="Range1_2_7"/>
    <protectedRange sqref="C45:C46 C43 E43:F46" name="Range1_2_8"/>
    <protectedRange sqref="I45:I46 I43 K43:L46" name="Range1_2_9"/>
    <protectedRange sqref="C51:C52 C49 E49:F52" name="Range1_2_10"/>
    <protectedRange sqref="I51:I52 I49 K49:L52" name="Range1_2_11"/>
  </protectedRanges>
  <mergeCells count="97">
    <mergeCell ref="B4:C4"/>
    <mergeCell ref="D4:H4"/>
    <mergeCell ref="B5:C5"/>
    <mergeCell ref="D5:H5"/>
    <mergeCell ref="J5:K5"/>
    <mergeCell ref="L5:M5"/>
    <mergeCell ref="B6:C6"/>
    <mergeCell ref="D6:H6"/>
    <mergeCell ref="J6:K6"/>
    <mergeCell ref="L6:M6"/>
    <mergeCell ref="B7:C7"/>
    <mergeCell ref="D7:H7"/>
    <mergeCell ref="J7:K7"/>
    <mergeCell ref="J8:K8"/>
    <mergeCell ref="L8:M8"/>
    <mergeCell ref="B9:C9"/>
    <mergeCell ref="D9:H9"/>
    <mergeCell ref="L9:M9"/>
    <mergeCell ref="B10:C10"/>
    <mergeCell ref="D10:H10"/>
    <mergeCell ref="B11:C11"/>
    <mergeCell ref="D11:H11"/>
    <mergeCell ref="I13:J13"/>
    <mergeCell ref="K13:M13"/>
    <mergeCell ref="I14:J14"/>
    <mergeCell ref="K14:M14"/>
    <mergeCell ref="B17:M17"/>
    <mergeCell ref="C18:F18"/>
    <mergeCell ref="I18:L18"/>
    <mergeCell ref="C19:F19"/>
    <mergeCell ref="I19:L19"/>
    <mergeCell ref="C20:G20"/>
    <mergeCell ref="I20:M20"/>
    <mergeCell ref="B21:G21"/>
    <mergeCell ref="H21:M21"/>
    <mergeCell ref="B22:G22"/>
    <mergeCell ref="H22:M22"/>
    <mergeCell ref="B23:M23"/>
    <mergeCell ref="C24:F24"/>
    <mergeCell ref="I24:L24"/>
    <mergeCell ref="C25:F25"/>
    <mergeCell ref="I25:L25"/>
    <mergeCell ref="C26:G26"/>
    <mergeCell ref="I26:M26"/>
    <mergeCell ref="B27:G27"/>
    <mergeCell ref="H27:M27"/>
    <mergeCell ref="B28:G28"/>
    <mergeCell ref="H28:M28"/>
    <mergeCell ref="B29:M29"/>
    <mergeCell ref="C30:F30"/>
    <mergeCell ref="I30:L30"/>
    <mergeCell ref="C31:F31"/>
    <mergeCell ref="I31:L31"/>
    <mergeCell ref="C32:G32"/>
    <mergeCell ref="I32:M32"/>
    <mergeCell ref="B33:G33"/>
    <mergeCell ref="H33:M33"/>
    <mergeCell ref="B34:G34"/>
    <mergeCell ref="H34:M34"/>
    <mergeCell ref="B35:M35"/>
    <mergeCell ref="C36:F36"/>
    <mergeCell ref="I36:L36"/>
    <mergeCell ref="C37:F37"/>
    <mergeCell ref="I37:L37"/>
    <mergeCell ref="C38:G38"/>
    <mergeCell ref="I38:M38"/>
    <mergeCell ref="B39:G39"/>
    <mergeCell ref="H39:M39"/>
    <mergeCell ref="B40:G40"/>
    <mergeCell ref="H40:M40"/>
    <mergeCell ref="B41:M41"/>
    <mergeCell ref="C42:F42"/>
    <mergeCell ref="I42:L42"/>
    <mergeCell ref="C43:F43"/>
    <mergeCell ref="I43:L43"/>
    <mergeCell ref="C44:G44"/>
    <mergeCell ref="I44:M44"/>
    <mergeCell ref="B45:G45"/>
    <mergeCell ref="H45:M45"/>
    <mergeCell ref="B46:G46"/>
    <mergeCell ref="H46:M46"/>
    <mergeCell ref="B53:M53"/>
    <mergeCell ref="B55:M55"/>
    <mergeCell ref="B56:M62"/>
    <mergeCell ref="B2:M3"/>
    <mergeCell ref="B13:E15"/>
    <mergeCell ref="C50:G50"/>
    <mergeCell ref="I50:M50"/>
    <mergeCell ref="B51:G51"/>
    <mergeCell ref="H51:M51"/>
    <mergeCell ref="B52:G52"/>
    <mergeCell ref="H52:M52"/>
    <mergeCell ref="B47:M47"/>
    <mergeCell ref="C48:F48"/>
    <mergeCell ref="I48:L48"/>
    <mergeCell ref="C49:F49"/>
    <mergeCell ref="I49:L49"/>
  </mergeCells>
  <pageMargins left="0.25" right="0.25" top="0.75" bottom="0.75" header="0.3" footer="0.3"/>
  <pageSetup paperSize="9" scale="7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8E15-A685-4FD9-B04D-48EBF56E2506}">
  <dimension ref="A1:F80"/>
  <sheetViews>
    <sheetView tabSelected="1" workbookViewId="0">
      <selection sqref="A1:A1048576"/>
    </sheetView>
  </sheetViews>
  <sheetFormatPr defaultRowHeight="15"/>
  <cols>
    <col min="1" max="1" width="86" customWidth="1"/>
    <col min="2" max="2" width="39.5703125" customWidth="1"/>
    <col min="3" max="3" width="39" customWidth="1"/>
    <col min="4" max="4" width="39.42578125" customWidth="1"/>
    <col min="5" max="5" width="42" customWidth="1"/>
  </cols>
  <sheetData>
    <row r="1" spans="1:6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</row>
    <row r="2" spans="1:6">
      <c r="A2" t="s">
        <v>251</v>
      </c>
      <c r="B2" t="s">
        <v>106</v>
      </c>
      <c r="C2" t="s">
        <v>107</v>
      </c>
      <c r="D2" t="s">
        <v>108</v>
      </c>
      <c r="E2" t="s">
        <v>109</v>
      </c>
    </row>
    <row r="3" spans="1:6">
      <c r="A3" t="s">
        <v>251</v>
      </c>
      <c r="B3" t="s">
        <v>110</v>
      </c>
      <c r="C3" t="s">
        <v>111</v>
      </c>
      <c r="D3" t="s">
        <v>112</v>
      </c>
      <c r="E3" t="s">
        <v>113</v>
      </c>
    </row>
    <row r="4" spans="1:6">
      <c r="A4" t="s">
        <v>252</v>
      </c>
      <c r="B4" t="s">
        <v>114</v>
      </c>
      <c r="C4" t="s">
        <v>115</v>
      </c>
      <c r="D4" t="s">
        <v>116</v>
      </c>
      <c r="E4" t="s">
        <v>117</v>
      </c>
    </row>
    <row r="5" spans="1:6">
      <c r="A5" t="s">
        <v>252</v>
      </c>
      <c r="B5" t="s">
        <v>118</v>
      </c>
      <c r="C5" t="s">
        <v>115</v>
      </c>
      <c r="D5" t="s">
        <v>119</v>
      </c>
      <c r="E5" t="s">
        <v>120</v>
      </c>
    </row>
    <row r="6" spans="1:6">
      <c r="A6" t="s">
        <v>253</v>
      </c>
      <c r="B6" t="s">
        <v>203</v>
      </c>
      <c r="C6" t="s">
        <v>121</v>
      </c>
      <c r="D6" t="s">
        <v>112</v>
      </c>
      <c r="E6" t="s">
        <v>122</v>
      </c>
    </row>
    <row r="7" spans="1:6">
      <c r="A7" t="s">
        <v>253</v>
      </c>
      <c r="B7" t="s">
        <v>204</v>
      </c>
      <c r="C7" t="s">
        <v>123</v>
      </c>
      <c r="D7" t="s">
        <v>112</v>
      </c>
      <c r="E7" t="s">
        <v>124</v>
      </c>
    </row>
    <row r="8" spans="1:6">
      <c r="A8" t="s">
        <v>253</v>
      </c>
      <c r="B8" t="s">
        <v>205</v>
      </c>
      <c r="C8" t="s">
        <v>125</v>
      </c>
      <c r="D8" t="s">
        <v>112</v>
      </c>
      <c r="E8" t="s">
        <v>126</v>
      </c>
    </row>
    <row r="9" spans="1:6">
      <c r="A9" t="s">
        <v>253</v>
      </c>
      <c r="B9" t="s">
        <v>127</v>
      </c>
      <c r="C9" t="s">
        <v>127</v>
      </c>
      <c r="D9" t="s">
        <v>112</v>
      </c>
      <c r="E9" t="s">
        <v>128</v>
      </c>
    </row>
    <row r="10" spans="1:6">
      <c r="A10" t="s">
        <v>253</v>
      </c>
      <c r="B10" t="s">
        <v>206</v>
      </c>
      <c r="C10" t="s">
        <v>111</v>
      </c>
      <c r="D10" t="s">
        <v>112</v>
      </c>
      <c r="E10" t="s">
        <v>129</v>
      </c>
    </row>
    <row r="11" spans="1:6">
      <c r="A11" t="s">
        <v>254</v>
      </c>
      <c r="B11" t="s">
        <v>248</v>
      </c>
      <c r="C11" t="s">
        <v>130</v>
      </c>
      <c r="D11" t="s">
        <v>131</v>
      </c>
      <c r="E11" t="s">
        <v>132</v>
      </c>
    </row>
    <row r="12" spans="1:6">
      <c r="A12" t="s">
        <v>254</v>
      </c>
      <c r="B12" t="s">
        <v>249</v>
      </c>
      <c r="C12" t="s">
        <v>121</v>
      </c>
      <c r="D12" t="s">
        <v>131</v>
      </c>
      <c r="E12" t="s">
        <v>133</v>
      </c>
    </row>
    <row r="13" spans="1:6">
      <c r="A13" t="s">
        <v>254</v>
      </c>
      <c r="B13" t="s">
        <v>250</v>
      </c>
      <c r="C13" t="s">
        <v>134</v>
      </c>
      <c r="D13" t="s">
        <v>131</v>
      </c>
      <c r="E13" t="s">
        <v>135</v>
      </c>
    </row>
    <row r="14" spans="1:6">
      <c r="A14" t="s">
        <v>255</v>
      </c>
      <c r="B14" t="s">
        <v>243</v>
      </c>
      <c r="C14" t="s">
        <v>125</v>
      </c>
      <c r="D14" t="s">
        <v>136</v>
      </c>
      <c r="E14" t="s">
        <v>137</v>
      </c>
    </row>
    <row r="15" spans="1:6">
      <c r="A15" t="s">
        <v>255</v>
      </c>
      <c r="B15" t="s">
        <v>240</v>
      </c>
      <c r="C15" t="s">
        <v>115</v>
      </c>
      <c r="D15" t="s">
        <v>136</v>
      </c>
      <c r="E15" t="s">
        <v>138</v>
      </c>
    </row>
    <row r="16" spans="1:6">
      <c r="A16" t="s">
        <v>255</v>
      </c>
      <c r="B16" t="s">
        <v>34</v>
      </c>
      <c r="C16" t="s">
        <v>115</v>
      </c>
      <c r="D16" t="s">
        <v>136</v>
      </c>
      <c r="E16" t="s">
        <v>139</v>
      </c>
    </row>
    <row r="17" spans="1:5">
      <c r="A17" t="s">
        <v>255</v>
      </c>
      <c r="B17" t="s">
        <v>241</v>
      </c>
      <c r="C17" t="s">
        <v>115</v>
      </c>
      <c r="D17" t="s">
        <v>136</v>
      </c>
      <c r="E17" t="s">
        <v>140</v>
      </c>
    </row>
    <row r="18" spans="1:5">
      <c r="A18" t="s">
        <v>255</v>
      </c>
      <c r="B18" t="s">
        <v>228</v>
      </c>
      <c r="C18" t="s">
        <v>141</v>
      </c>
      <c r="D18" t="s">
        <v>136</v>
      </c>
      <c r="E18" t="s">
        <v>142</v>
      </c>
    </row>
    <row r="19" spans="1:5">
      <c r="A19" t="s">
        <v>255</v>
      </c>
      <c r="B19" t="s">
        <v>219</v>
      </c>
      <c r="C19" t="s">
        <v>141</v>
      </c>
      <c r="D19" t="s">
        <v>136</v>
      </c>
      <c r="E19" t="s">
        <v>143</v>
      </c>
    </row>
    <row r="20" spans="1:5">
      <c r="A20" t="s">
        <v>255</v>
      </c>
      <c r="B20" t="s">
        <v>218</v>
      </c>
      <c r="C20" t="s">
        <v>141</v>
      </c>
      <c r="D20" t="s">
        <v>136</v>
      </c>
      <c r="E20" t="s">
        <v>143</v>
      </c>
    </row>
    <row r="21" spans="1:5">
      <c r="A21" t="s">
        <v>255</v>
      </c>
      <c r="B21" t="s">
        <v>224</v>
      </c>
      <c r="C21" t="s">
        <v>144</v>
      </c>
      <c r="D21" t="s">
        <v>136</v>
      </c>
      <c r="E21" t="s">
        <v>145</v>
      </c>
    </row>
    <row r="22" spans="1:5">
      <c r="A22" t="s">
        <v>256</v>
      </c>
      <c r="B22" t="s">
        <v>247</v>
      </c>
      <c r="C22" t="s">
        <v>146</v>
      </c>
      <c r="D22" t="s">
        <v>147</v>
      </c>
      <c r="E22" t="s">
        <v>148</v>
      </c>
    </row>
    <row r="23" spans="1:5">
      <c r="A23" t="s">
        <v>256</v>
      </c>
      <c r="B23" t="s">
        <v>246</v>
      </c>
      <c r="C23" t="s">
        <v>149</v>
      </c>
      <c r="D23" t="s">
        <v>147</v>
      </c>
      <c r="E23" t="s">
        <v>150</v>
      </c>
    </row>
    <row r="24" spans="1:5">
      <c r="A24" t="s">
        <v>256</v>
      </c>
      <c r="B24" t="s">
        <v>245</v>
      </c>
      <c r="C24" t="s">
        <v>151</v>
      </c>
      <c r="D24" t="s">
        <v>147</v>
      </c>
      <c r="E24" t="s">
        <v>152</v>
      </c>
    </row>
    <row r="25" spans="1:5">
      <c r="A25" t="s">
        <v>256</v>
      </c>
      <c r="B25" t="s">
        <v>244</v>
      </c>
      <c r="C25" t="s">
        <v>151</v>
      </c>
      <c r="D25" t="s">
        <v>153</v>
      </c>
      <c r="E25" t="s">
        <v>140</v>
      </c>
    </row>
    <row r="26" spans="1:5">
      <c r="A26" t="s">
        <v>257</v>
      </c>
      <c r="B26" t="s">
        <v>243</v>
      </c>
      <c r="C26" t="s">
        <v>125</v>
      </c>
      <c r="D26" t="s">
        <v>154</v>
      </c>
      <c r="E26" t="s">
        <v>155</v>
      </c>
    </row>
    <row r="27" spans="1:5">
      <c r="A27" t="s">
        <v>257</v>
      </c>
      <c r="B27" t="s">
        <v>242</v>
      </c>
      <c r="C27" t="s">
        <v>125</v>
      </c>
      <c r="D27" t="s">
        <v>154</v>
      </c>
      <c r="E27" t="s">
        <v>155</v>
      </c>
    </row>
    <row r="28" spans="1:5">
      <c r="A28" t="s">
        <v>257</v>
      </c>
      <c r="B28" t="s">
        <v>240</v>
      </c>
      <c r="C28" t="s">
        <v>115</v>
      </c>
      <c r="D28" t="s">
        <v>153</v>
      </c>
      <c r="E28" t="s">
        <v>155</v>
      </c>
    </row>
    <row r="29" spans="1:5">
      <c r="A29" t="s">
        <v>257</v>
      </c>
      <c r="B29" t="s">
        <v>34</v>
      </c>
      <c r="C29" t="s">
        <v>115</v>
      </c>
      <c r="D29" t="s">
        <v>153</v>
      </c>
      <c r="E29" t="s">
        <v>155</v>
      </c>
    </row>
    <row r="30" spans="1:5">
      <c r="A30" t="s">
        <v>257</v>
      </c>
      <c r="B30" t="s">
        <v>241</v>
      </c>
      <c r="C30" t="s">
        <v>115</v>
      </c>
      <c r="D30" t="s">
        <v>153</v>
      </c>
      <c r="E30" t="s">
        <v>155</v>
      </c>
    </row>
    <row r="31" spans="1:5">
      <c r="A31" t="s">
        <v>257</v>
      </c>
      <c r="B31" t="s">
        <v>227</v>
      </c>
      <c r="C31" t="s">
        <v>141</v>
      </c>
      <c r="D31" t="s">
        <v>153</v>
      </c>
      <c r="E31" t="s">
        <v>155</v>
      </c>
    </row>
    <row r="32" spans="1:5">
      <c r="A32" t="s">
        <v>257</v>
      </c>
      <c r="B32" t="s">
        <v>228</v>
      </c>
      <c r="C32" t="s">
        <v>141</v>
      </c>
      <c r="D32" t="s">
        <v>153</v>
      </c>
      <c r="E32" t="s">
        <v>155</v>
      </c>
    </row>
    <row r="33" spans="1:5">
      <c r="A33" t="s">
        <v>257</v>
      </c>
      <c r="B33" t="s">
        <v>219</v>
      </c>
      <c r="C33" t="s">
        <v>141</v>
      </c>
      <c r="D33" t="s">
        <v>153</v>
      </c>
      <c r="E33" t="s">
        <v>155</v>
      </c>
    </row>
    <row r="34" spans="1:5">
      <c r="A34" t="s">
        <v>257</v>
      </c>
      <c r="B34" t="s">
        <v>229</v>
      </c>
      <c r="C34" t="s">
        <v>141</v>
      </c>
      <c r="D34" t="s">
        <v>153</v>
      </c>
      <c r="E34" t="s">
        <v>155</v>
      </c>
    </row>
    <row r="35" spans="1:5">
      <c r="A35" t="s">
        <v>257</v>
      </c>
      <c r="B35" t="s">
        <v>218</v>
      </c>
      <c r="C35" t="s">
        <v>141</v>
      </c>
      <c r="D35" t="s">
        <v>153</v>
      </c>
      <c r="E35" t="s">
        <v>155</v>
      </c>
    </row>
    <row r="36" spans="1:5">
      <c r="A36" t="s">
        <v>258</v>
      </c>
      <c r="B36" t="s">
        <v>230</v>
      </c>
      <c r="C36" t="s">
        <v>156</v>
      </c>
      <c r="D36" t="s">
        <v>157</v>
      </c>
      <c r="E36" t="s">
        <v>158</v>
      </c>
    </row>
    <row r="37" spans="1:5">
      <c r="A37" t="s">
        <v>258</v>
      </c>
      <c r="B37" t="s">
        <v>236</v>
      </c>
      <c r="C37" t="s">
        <v>159</v>
      </c>
      <c r="D37" t="s">
        <v>157</v>
      </c>
      <c r="E37" t="s">
        <v>158</v>
      </c>
    </row>
    <row r="38" spans="1:5">
      <c r="A38" t="s">
        <v>258</v>
      </c>
      <c r="B38" t="s">
        <v>237</v>
      </c>
      <c r="C38" t="s">
        <v>160</v>
      </c>
      <c r="D38" t="s">
        <v>157</v>
      </c>
      <c r="E38" t="s">
        <v>158</v>
      </c>
    </row>
    <row r="39" spans="1:5">
      <c r="A39" t="s">
        <v>258</v>
      </c>
      <c r="B39" t="s">
        <v>238</v>
      </c>
      <c r="C39" t="s">
        <v>161</v>
      </c>
      <c r="D39" t="s">
        <v>157</v>
      </c>
      <c r="E39" t="s">
        <v>158</v>
      </c>
    </row>
    <row r="40" spans="1:5">
      <c r="A40" t="s">
        <v>258</v>
      </c>
      <c r="B40" t="s">
        <v>239</v>
      </c>
      <c r="C40" t="s">
        <v>162</v>
      </c>
      <c r="D40" t="s">
        <v>157</v>
      </c>
      <c r="E40" t="s">
        <v>158</v>
      </c>
    </row>
    <row r="41" spans="1:5">
      <c r="A41" t="s">
        <v>258</v>
      </c>
      <c r="B41" t="s">
        <v>235</v>
      </c>
      <c r="C41" t="s">
        <v>162</v>
      </c>
      <c r="D41" t="s">
        <v>157</v>
      </c>
      <c r="E41" t="s">
        <v>158</v>
      </c>
    </row>
    <row r="42" spans="1:5">
      <c r="A42" t="s">
        <v>259</v>
      </c>
      <c r="B42" t="s">
        <v>234</v>
      </c>
      <c r="C42" t="s">
        <v>156</v>
      </c>
      <c r="D42" t="s">
        <v>163</v>
      </c>
      <c r="E42" t="s">
        <v>164</v>
      </c>
    </row>
    <row r="43" spans="1:5">
      <c r="A43" t="s">
        <v>259</v>
      </c>
      <c r="B43" t="s">
        <v>219</v>
      </c>
      <c r="C43" t="s">
        <v>141</v>
      </c>
      <c r="D43" t="s">
        <v>163</v>
      </c>
      <c r="E43" t="s">
        <v>164</v>
      </c>
    </row>
    <row r="44" spans="1:5">
      <c r="A44" t="s">
        <v>259</v>
      </c>
      <c r="B44" t="s">
        <v>229</v>
      </c>
      <c r="C44" t="s">
        <v>141</v>
      </c>
      <c r="D44" t="s">
        <v>163</v>
      </c>
      <c r="E44" t="s">
        <v>164</v>
      </c>
    </row>
    <row r="45" spans="1:5">
      <c r="A45" t="s">
        <v>259</v>
      </c>
      <c r="B45" t="s">
        <v>218</v>
      </c>
      <c r="C45" t="s">
        <v>141</v>
      </c>
      <c r="D45" t="s">
        <v>163</v>
      </c>
      <c r="E45" t="s">
        <v>164</v>
      </c>
    </row>
    <row r="46" spans="1:5">
      <c r="A46" t="s">
        <v>259</v>
      </c>
      <c r="B46" t="s">
        <v>233</v>
      </c>
      <c r="C46" t="s">
        <v>144</v>
      </c>
      <c r="D46" t="s">
        <v>163</v>
      </c>
      <c r="E46" t="s">
        <v>164</v>
      </c>
    </row>
    <row r="47" spans="1:5">
      <c r="A47" t="s">
        <v>259</v>
      </c>
      <c r="B47" t="s">
        <v>232</v>
      </c>
      <c r="C47" t="s">
        <v>144</v>
      </c>
      <c r="D47" t="s">
        <v>163</v>
      </c>
      <c r="E47" t="s">
        <v>164</v>
      </c>
    </row>
    <row r="48" spans="1:5">
      <c r="A48" t="s">
        <v>259</v>
      </c>
      <c r="B48" t="s">
        <v>224</v>
      </c>
      <c r="C48" t="s">
        <v>144</v>
      </c>
      <c r="D48" t="s">
        <v>163</v>
      </c>
      <c r="E48" t="s">
        <v>145</v>
      </c>
    </row>
    <row r="49" spans="1:5">
      <c r="A49" t="s">
        <v>260</v>
      </c>
      <c r="B49" t="s">
        <v>95</v>
      </c>
      <c r="C49" t="s">
        <v>134</v>
      </c>
      <c r="D49" t="s">
        <v>108</v>
      </c>
      <c r="E49" t="s">
        <v>165</v>
      </c>
    </row>
    <row r="50" spans="1:5">
      <c r="A50" t="s">
        <v>260</v>
      </c>
      <c r="B50" t="s">
        <v>230</v>
      </c>
      <c r="C50" t="s">
        <v>156</v>
      </c>
      <c r="D50" t="s">
        <v>108</v>
      </c>
      <c r="E50" t="s">
        <v>166</v>
      </c>
    </row>
    <row r="51" spans="1:5">
      <c r="A51" t="s">
        <v>260</v>
      </c>
      <c r="B51" t="s">
        <v>231</v>
      </c>
      <c r="C51" t="s">
        <v>156</v>
      </c>
      <c r="D51" t="s">
        <v>108</v>
      </c>
      <c r="E51" t="s">
        <v>166</v>
      </c>
    </row>
    <row r="52" spans="1:5">
      <c r="A52" t="s">
        <v>261</v>
      </c>
      <c r="B52" t="s">
        <v>227</v>
      </c>
      <c r="C52" t="s">
        <v>141</v>
      </c>
      <c r="D52" t="s">
        <v>167</v>
      </c>
      <c r="E52" t="s">
        <v>168</v>
      </c>
    </row>
    <row r="53" spans="1:5">
      <c r="A53" t="s">
        <v>261</v>
      </c>
      <c r="B53" t="s">
        <v>228</v>
      </c>
      <c r="C53" t="s">
        <v>141</v>
      </c>
      <c r="D53" t="s">
        <v>167</v>
      </c>
      <c r="E53" t="s">
        <v>142</v>
      </c>
    </row>
    <row r="54" spans="1:5">
      <c r="A54" t="s">
        <v>261</v>
      </c>
      <c r="B54" t="s">
        <v>219</v>
      </c>
      <c r="C54" t="s">
        <v>141</v>
      </c>
      <c r="D54" t="s">
        <v>167</v>
      </c>
      <c r="E54" t="s">
        <v>143</v>
      </c>
    </row>
    <row r="55" spans="1:5">
      <c r="A55" t="s">
        <v>261</v>
      </c>
      <c r="B55" t="s">
        <v>229</v>
      </c>
      <c r="C55" t="s">
        <v>141</v>
      </c>
      <c r="D55" t="s">
        <v>167</v>
      </c>
      <c r="E55" t="s">
        <v>169</v>
      </c>
    </row>
    <row r="56" spans="1:5">
      <c r="A56" t="s">
        <v>261</v>
      </c>
      <c r="B56" t="s">
        <v>226</v>
      </c>
      <c r="C56" t="s">
        <v>144</v>
      </c>
      <c r="D56" t="s">
        <v>167</v>
      </c>
      <c r="E56" t="s">
        <v>170</v>
      </c>
    </row>
    <row r="57" spans="1:5">
      <c r="A57" t="s">
        <v>261</v>
      </c>
      <c r="B57" t="s">
        <v>225</v>
      </c>
      <c r="C57" t="s">
        <v>144</v>
      </c>
      <c r="D57" t="s">
        <v>167</v>
      </c>
      <c r="E57" t="s">
        <v>171</v>
      </c>
    </row>
    <row r="58" spans="1:5">
      <c r="A58" t="s">
        <v>261</v>
      </c>
      <c r="B58" t="s">
        <v>224</v>
      </c>
      <c r="C58" t="s">
        <v>144</v>
      </c>
      <c r="D58" t="s">
        <v>172</v>
      </c>
      <c r="E58" t="s">
        <v>173</v>
      </c>
    </row>
    <row r="59" spans="1:5">
      <c r="A59" t="s">
        <v>174</v>
      </c>
      <c r="B59" t="s">
        <v>223</v>
      </c>
      <c r="C59" t="s">
        <v>175</v>
      </c>
      <c r="D59" t="s">
        <v>176</v>
      </c>
      <c r="E59" t="s">
        <v>177</v>
      </c>
    </row>
    <row r="60" spans="1:5">
      <c r="A60" t="s">
        <v>174</v>
      </c>
      <c r="B60" t="s">
        <v>28</v>
      </c>
      <c r="C60" t="s">
        <v>121</v>
      </c>
      <c r="D60" t="s">
        <v>176</v>
      </c>
      <c r="E60" t="s">
        <v>178</v>
      </c>
    </row>
    <row r="61" spans="1:5">
      <c r="A61" t="s">
        <v>179</v>
      </c>
      <c r="B61" t="s">
        <v>222</v>
      </c>
      <c r="C61" t="s">
        <v>125</v>
      </c>
      <c r="D61" t="s">
        <v>154</v>
      </c>
      <c r="E61" t="s">
        <v>180</v>
      </c>
    </row>
    <row r="62" spans="1:5">
      <c r="A62" t="s">
        <v>179</v>
      </c>
      <c r="B62" t="s">
        <v>29</v>
      </c>
      <c r="C62" t="s">
        <v>127</v>
      </c>
      <c r="D62" t="s">
        <v>176</v>
      </c>
      <c r="E62" t="s">
        <v>181</v>
      </c>
    </row>
    <row r="63" spans="1:5">
      <c r="A63" t="s">
        <v>179</v>
      </c>
      <c r="B63" t="s">
        <v>34</v>
      </c>
      <c r="C63" t="s">
        <v>115</v>
      </c>
      <c r="D63" t="s">
        <v>176</v>
      </c>
      <c r="E63" t="s">
        <v>181</v>
      </c>
    </row>
    <row r="64" spans="1:5">
      <c r="A64" t="s">
        <v>179</v>
      </c>
      <c r="B64" t="s">
        <v>21</v>
      </c>
      <c r="C64" t="s">
        <v>115</v>
      </c>
      <c r="D64" t="s">
        <v>176</v>
      </c>
      <c r="E64" t="s">
        <v>182</v>
      </c>
    </row>
    <row r="65" spans="1:5">
      <c r="A65" t="s">
        <v>179</v>
      </c>
      <c r="B65" t="s">
        <v>35</v>
      </c>
      <c r="C65" t="s">
        <v>115</v>
      </c>
      <c r="D65" t="s">
        <v>176</v>
      </c>
      <c r="E65" t="s">
        <v>180</v>
      </c>
    </row>
    <row r="66" spans="1:5">
      <c r="A66" t="s">
        <v>179</v>
      </c>
      <c r="B66" t="s">
        <v>221</v>
      </c>
      <c r="C66" t="s">
        <v>115</v>
      </c>
      <c r="D66" t="s">
        <v>176</v>
      </c>
      <c r="E66" t="s">
        <v>183</v>
      </c>
    </row>
    <row r="67" spans="1:5">
      <c r="A67" t="s">
        <v>212</v>
      </c>
      <c r="B67" t="s">
        <v>220</v>
      </c>
      <c r="C67" t="s">
        <v>156</v>
      </c>
      <c r="D67" t="s">
        <v>184</v>
      </c>
      <c r="E67" t="s">
        <v>185</v>
      </c>
    </row>
    <row r="68" spans="1:5">
      <c r="A68" t="s">
        <v>214</v>
      </c>
      <c r="B68" t="s">
        <v>219</v>
      </c>
      <c r="C68" t="s">
        <v>141</v>
      </c>
      <c r="D68" t="s">
        <v>176</v>
      </c>
      <c r="E68" t="s">
        <v>186</v>
      </c>
    </row>
    <row r="69" spans="1:5">
      <c r="A69" t="s">
        <v>214</v>
      </c>
      <c r="B69" t="s">
        <v>218</v>
      </c>
      <c r="C69" t="s">
        <v>141</v>
      </c>
      <c r="D69" t="s">
        <v>176</v>
      </c>
      <c r="E69" t="s">
        <v>178</v>
      </c>
    </row>
    <row r="70" spans="1:5">
      <c r="A70" t="s">
        <v>214</v>
      </c>
      <c r="B70" t="s">
        <v>217</v>
      </c>
      <c r="C70" t="s">
        <v>141</v>
      </c>
      <c r="D70" t="s">
        <v>176</v>
      </c>
      <c r="E70" t="s">
        <v>180</v>
      </c>
    </row>
    <row r="71" spans="1:5">
      <c r="A71" t="s">
        <v>213</v>
      </c>
      <c r="B71" t="s">
        <v>216</v>
      </c>
      <c r="C71" t="s">
        <v>141</v>
      </c>
      <c r="D71" t="s">
        <v>187</v>
      </c>
      <c r="E71" t="s">
        <v>183</v>
      </c>
    </row>
    <row r="72" spans="1:5">
      <c r="A72" t="s">
        <v>212</v>
      </c>
      <c r="B72" t="s">
        <v>215</v>
      </c>
      <c r="C72" t="s">
        <v>144</v>
      </c>
      <c r="D72" t="s">
        <v>184</v>
      </c>
      <c r="E72" t="s">
        <v>188</v>
      </c>
    </row>
    <row r="73" spans="1:5">
      <c r="A73" t="s">
        <v>189</v>
      </c>
      <c r="B73" t="s">
        <v>190</v>
      </c>
      <c r="C73" t="s">
        <v>159</v>
      </c>
      <c r="D73" t="s">
        <v>176</v>
      </c>
      <c r="E73" t="s">
        <v>191</v>
      </c>
    </row>
    <row r="74" spans="1:5">
      <c r="A74" t="s">
        <v>189</v>
      </c>
      <c r="B74" t="s">
        <v>192</v>
      </c>
      <c r="C74" t="s">
        <v>193</v>
      </c>
      <c r="D74" t="s">
        <v>176</v>
      </c>
      <c r="E74" t="s">
        <v>191</v>
      </c>
    </row>
    <row r="75" spans="1:5">
      <c r="A75" t="s">
        <v>189</v>
      </c>
      <c r="B75" t="s">
        <v>194</v>
      </c>
      <c r="C75" t="s">
        <v>195</v>
      </c>
      <c r="D75" t="s">
        <v>176</v>
      </c>
      <c r="E75" t="s">
        <v>191</v>
      </c>
    </row>
    <row r="76" spans="1:5">
      <c r="A76" t="s">
        <v>196</v>
      </c>
      <c r="B76" t="s">
        <v>207</v>
      </c>
      <c r="C76" t="s">
        <v>195</v>
      </c>
      <c r="D76" t="s">
        <v>184</v>
      </c>
      <c r="E76" t="s">
        <v>197</v>
      </c>
    </row>
    <row r="77" spans="1:5">
      <c r="A77" t="s">
        <v>196</v>
      </c>
      <c r="B77" t="s">
        <v>208</v>
      </c>
      <c r="C77" t="s">
        <v>198</v>
      </c>
      <c r="D77" t="s">
        <v>184</v>
      </c>
      <c r="E77" t="s">
        <v>197</v>
      </c>
    </row>
    <row r="78" spans="1:5">
      <c r="A78" t="s">
        <v>196</v>
      </c>
      <c r="B78" t="s">
        <v>209</v>
      </c>
      <c r="C78" t="s">
        <v>199</v>
      </c>
      <c r="D78" t="s">
        <v>184</v>
      </c>
      <c r="E78" t="s">
        <v>200</v>
      </c>
    </row>
    <row r="79" spans="1:5">
      <c r="A79" t="s">
        <v>196</v>
      </c>
      <c r="B79" t="s">
        <v>210</v>
      </c>
      <c r="C79" t="s">
        <v>201</v>
      </c>
      <c r="D79" t="s">
        <v>184</v>
      </c>
      <c r="E79" t="s">
        <v>191</v>
      </c>
    </row>
    <row r="80" spans="1:5">
      <c r="A80" t="s">
        <v>196</v>
      </c>
      <c r="B80" t="s">
        <v>211</v>
      </c>
      <c r="C80" t="s">
        <v>202</v>
      </c>
      <c r="D80" t="s">
        <v>184</v>
      </c>
      <c r="E80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1"/>
  <sheetViews>
    <sheetView zoomScaleNormal="100" zoomScaleSheetLayoutView="70" workbookViewId="0">
      <selection activeCell="B20" sqref="B20"/>
    </sheetView>
  </sheetViews>
  <sheetFormatPr defaultColWidth="9" defaultRowHeight="15"/>
  <cols>
    <col min="1" max="1" width="2.42578125" style="39" customWidth="1"/>
    <col min="2" max="2" width="13.5703125" style="39" customWidth="1"/>
    <col min="3" max="3" width="8.42578125" style="39" customWidth="1"/>
    <col min="4" max="4" width="9.140625" style="39" customWidth="1"/>
    <col min="5" max="5" width="11.140625" style="39" customWidth="1"/>
    <col min="6" max="6" width="3" style="39" customWidth="1"/>
    <col min="7" max="8" width="8.5703125" style="39" customWidth="1"/>
    <col min="9" max="9" width="8.140625" style="39" customWidth="1"/>
    <col min="10" max="10" width="9.85546875" style="39" customWidth="1"/>
    <col min="11" max="11" width="8.42578125" style="39" customWidth="1"/>
    <col min="12" max="12" width="5.85546875" style="40" customWidth="1"/>
    <col min="13" max="13" width="2.28515625" customWidth="1"/>
    <col min="14" max="14" width="8.28515625" customWidth="1"/>
    <col min="15" max="15" width="12" customWidth="1"/>
    <col min="16" max="16" width="9.5703125" customWidth="1"/>
    <col min="17" max="17" width="9.7109375" customWidth="1"/>
    <col min="20" max="20" width="11" customWidth="1"/>
    <col min="22" max="22" width="11" customWidth="1"/>
    <col min="24" max="24" width="11.140625" customWidth="1"/>
  </cols>
  <sheetData>
    <row r="1" spans="1:16">
      <c r="A1" s="41"/>
      <c r="B1" s="42"/>
      <c r="C1" s="42"/>
      <c r="D1" s="42"/>
      <c r="E1" s="42"/>
      <c r="F1" s="42"/>
      <c r="G1" s="42"/>
      <c r="H1" s="42"/>
      <c r="I1" s="42"/>
      <c r="J1" s="42"/>
      <c r="K1" s="42"/>
      <c r="L1" s="54"/>
      <c r="M1" s="55"/>
    </row>
    <row r="2" spans="1:16" ht="15" customHeight="1">
      <c r="A2" s="43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56"/>
    </row>
    <row r="3" spans="1:16" ht="15" customHeight="1">
      <c r="A3" s="43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56"/>
    </row>
    <row r="4" spans="1:16">
      <c r="A4" s="43"/>
      <c r="M4" s="57"/>
    </row>
    <row r="5" spans="1:16">
      <c r="A5" s="43"/>
      <c r="B5" s="176" t="s">
        <v>56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57"/>
    </row>
    <row r="6" spans="1:16">
      <c r="A6" s="43"/>
      <c r="B6" s="177" t="s">
        <v>57</v>
      </c>
      <c r="C6" s="177"/>
      <c r="D6" s="178" t="str">
        <f>'Cover sheet'!B13</f>
        <v>8 Ulster Road, Blockhouse Bay</v>
      </c>
      <c r="E6" s="178"/>
      <c r="F6" s="178"/>
      <c r="G6" s="178"/>
      <c r="H6" s="178"/>
      <c r="I6" s="178"/>
      <c r="J6" s="178"/>
      <c r="K6" s="178"/>
      <c r="L6" s="178"/>
      <c r="M6" s="57"/>
    </row>
    <row r="7" spans="1:16">
      <c r="A7" s="43"/>
      <c r="M7" s="57"/>
    </row>
    <row r="8" spans="1:16">
      <c r="A8" s="43"/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57"/>
    </row>
    <row r="9" spans="1:16">
      <c r="A9" s="43"/>
      <c r="B9" s="176" t="s">
        <v>58</v>
      </c>
      <c r="C9" s="176"/>
      <c r="D9" s="176"/>
      <c r="E9" s="176"/>
      <c r="F9" s="44"/>
      <c r="G9" s="44"/>
      <c r="H9" s="44"/>
      <c r="I9" s="44"/>
      <c r="J9" s="44"/>
      <c r="K9" s="44"/>
      <c r="M9" s="57"/>
    </row>
    <row r="10" spans="1:16" ht="15.75">
      <c r="A10" s="43"/>
      <c r="B10" s="169" t="s">
        <v>59</v>
      </c>
      <c r="C10" s="170"/>
      <c r="D10" s="170"/>
      <c r="E10" s="171"/>
      <c r="G10" s="172" t="s">
        <v>18</v>
      </c>
      <c r="H10" s="173"/>
      <c r="I10" s="173"/>
      <c r="J10" s="173"/>
      <c r="K10" s="173"/>
      <c r="L10" s="174"/>
      <c r="M10" s="57"/>
    </row>
    <row r="11" spans="1:16" ht="15.75">
      <c r="A11" s="43"/>
      <c r="B11" s="45" t="s">
        <v>60</v>
      </c>
      <c r="C11" s="45" t="s">
        <v>61</v>
      </c>
      <c r="D11" s="45" t="s">
        <v>62</v>
      </c>
      <c r="E11" s="45" t="s">
        <v>20</v>
      </c>
      <c r="G11" s="30" t="s">
        <v>63</v>
      </c>
      <c r="H11" s="30" t="s">
        <v>61</v>
      </c>
      <c r="I11" s="30" t="s">
        <v>64</v>
      </c>
      <c r="J11" s="30" t="s">
        <v>65</v>
      </c>
      <c r="K11" s="30" t="s">
        <v>20</v>
      </c>
      <c r="L11" s="30" t="s">
        <v>66</v>
      </c>
      <c r="M11" s="57"/>
      <c r="P11" s="58"/>
    </row>
    <row r="12" spans="1:16" ht="15.75">
      <c r="A12" s="43"/>
      <c r="B12" s="45" t="s">
        <v>67</v>
      </c>
      <c r="C12" s="46">
        <v>2.1</v>
      </c>
      <c r="D12" s="46">
        <v>0.86</v>
      </c>
      <c r="E12" s="46">
        <f>C12*D12</f>
        <v>1.806</v>
      </c>
      <c r="G12" s="31">
        <f>0.94</f>
        <v>0.94</v>
      </c>
      <c r="H12" s="31">
        <v>2.4249999999999998</v>
      </c>
      <c r="I12" s="31"/>
      <c r="J12" s="31">
        <f>E12</f>
        <v>1.806</v>
      </c>
      <c r="K12" s="31">
        <f>G12*H12+I12-J12</f>
        <v>0.47349999999999998</v>
      </c>
      <c r="L12" s="30" t="s">
        <v>68</v>
      </c>
      <c r="M12" s="57"/>
    </row>
    <row r="13" spans="1:16" ht="15.75">
      <c r="A13" s="43"/>
      <c r="B13" s="45" t="s">
        <v>69</v>
      </c>
      <c r="C13" s="46">
        <v>2.1</v>
      </c>
      <c r="D13" s="46">
        <v>3.6</v>
      </c>
      <c r="E13" s="46">
        <f t="shared" ref="E13:E15" si="0">C13*D13</f>
        <v>7.56</v>
      </c>
      <c r="G13" s="47">
        <f>40.72+5.39</f>
        <v>46.11</v>
      </c>
      <c r="H13" s="48">
        <v>2.2949999999999999</v>
      </c>
      <c r="I13" s="31">
        <v>2.91</v>
      </c>
      <c r="J13" s="31">
        <f>SUM(E13:E26)</f>
        <v>20.3</v>
      </c>
      <c r="K13" s="31">
        <f>G13*H13+I13-J13</f>
        <v>88.432450000000003</v>
      </c>
      <c r="L13" s="30" t="s">
        <v>70</v>
      </c>
      <c r="M13" s="57"/>
    </row>
    <row r="14" spans="1:16" ht="15.75">
      <c r="A14" s="43"/>
      <c r="B14" s="45" t="s">
        <v>71</v>
      </c>
      <c r="C14" s="46">
        <v>0.8</v>
      </c>
      <c r="D14" s="46">
        <v>1.8</v>
      </c>
      <c r="E14" s="46">
        <f t="shared" si="0"/>
        <v>1.44</v>
      </c>
      <c r="G14" s="163" t="s">
        <v>72</v>
      </c>
      <c r="H14" s="164"/>
      <c r="I14" s="164"/>
      <c r="J14" s="165"/>
      <c r="K14" s="34">
        <f>SUM(K12:K13)</f>
        <v>88.905950000000004</v>
      </c>
      <c r="L14" s="30"/>
      <c r="M14" s="57"/>
    </row>
    <row r="15" spans="1:16" ht="15.75">
      <c r="A15" s="43"/>
      <c r="B15" s="45" t="s">
        <v>73</v>
      </c>
      <c r="C15" s="46">
        <v>0.9</v>
      </c>
      <c r="D15" s="46">
        <v>1.8</v>
      </c>
      <c r="E15" s="46">
        <f t="shared" si="0"/>
        <v>1.62</v>
      </c>
      <c r="G15" s="32"/>
      <c r="H15" s="32"/>
      <c r="I15" s="32"/>
      <c r="J15" s="32"/>
      <c r="K15" s="32"/>
      <c r="L15" s="32"/>
      <c r="M15" s="57"/>
    </row>
    <row r="16" spans="1:16" ht="15.75">
      <c r="A16" s="43"/>
      <c r="B16" s="45" t="s">
        <v>74</v>
      </c>
      <c r="C16" s="46">
        <v>1</v>
      </c>
      <c r="D16" s="46">
        <v>0.4</v>
      </c>
      <c r="E16" s="46">
        <f t="shared" ref="E16:E26" si="1">C16*D16</f>
        <v>0.4</v>
      </c>
      <c r="G16" s="167" t="s">
        <v>75</v>
      </c>
      <c r="H16" s="168"/>
      <c r="I16" s="168"/>
      <c r="J16" s="168"/>
      <c r="K16" s="168"/>
      <c r="L16" s="175"/>
      <c r="M16" s="57"/>
    </row>
    <row r="17" spans="1:13" ht="15.75">
      <c r="A17" s="43"/>
      <c r="B17" s="45" t="s">
        <v>76</v>
      </c>
      <c r="C17" s="46">
        <v>1</v>
      </c>
      <c r="D17" s="46">
        <v>1.6</v>
      </c>
      <c r="E17" s="46">
        <f t="shared" si="1"/>
        <v>1.6</v>
      </c>
      <c r="G17" s="30" t="s">
        <v>63</v>
      </c>
      <c r="H17" s="30" t="s">
        <v>61</v>
      </c>
      <c r="I17" s="30" t="s">
        <v>64</v>
      </c>
      <c r="J17" s="30" t="s">
        <v>65</v>
      </c>
      <c r="K17" s="30" t="s">
        <v>20</v>
      </c>
      <c r="L17" s="30" t="s">
        <v>66</v>
      </c>
      <c r="M17" s="57"/>
    </row>
    <row r="18" spans="1:13" ht="15.75">
      <c r="A18" s="43"/>
      <c r="B18" s="45" t="s">
        <v>77</v>
      </c>
      <c r="C18" s="46">
        <v>0.8</v>
      </c>
      <c r="D18" s="46">
        <v>0.9</v>
      </c>
      <c r="E18" s="46">
        <f t="shared" si="1"/>
        <v>0.72</v>
      </c>
      <c r="G18" s="31">
        <v>6.09</v>
      </c>
      <c r="H18" s="31">
        <v>2.4249999999999998</v>
      </c>
      <c r="I18" s="31"/>
      <c r="J18" s="31">
        <f>E32</f>
        <v>10.08</v>
      </c>
      <c r="K18" s="31">
        <f>G18*H18+I18-J18</f>
        <v>4.6882499999999983</v>
      </c>
      <c r="L18" s="30" t="s">
        <v>68</v>
      </c>
      <c r="M18" s="57"/>
    </row>
    <row r="19" spans="1:13" ht="15.75">
      <c r="A19" s="43"/>
      <c r="B19" s="45" t="s">
        <v>78</v>
      </c>
      <c r="C19" s="46">
        <v>1</v>
      </c>
      <c r="D19" s="46">
        <v>0.4</v>
      </c>
      <c r="E19" s="46">
        <f t="shared" si="1"/>
        <v>0.4</v>
      </c>
      <c r="G19" s="163" t="s">
        <v>72</v>
      </c>
      <c r="H19" s="164"/>
      <c r="I19" s="164"/>
      <c r="J19" s="165"/>
      <c r="K19" s="34">
        <f>SUM(K18:K18)</f>
        <v>4.68825</v>
      </c>
      <c r="L19" s="30"/>
      <c r="M19" s="57"/>
    </row>
    <row r="20" spans="1:13" ht="15.75">
      <c r="A20" s="43"/>
      <c r="B20" s="45" t="s">
        <v>79</v>
      </c>
      <c r="C20" s="46">
        <v>1</v>
      </c>
      <c r="D20" s="46">
        <v>1.6</v>
      </c>
      <c r="E20" s="46">
        <f t="shared" si="1"/>
        <v>1.6</v>
      </c>
      <c r="G20" s="32"/>
      <c r="H20" s="32"/>
      <c r="I20" s="32"/>
      <c r="J20" s="32"/>
      <c r="K20" s="32"/>
      <c r="L20" s="32"/>
      <c r="M20" s="57"/>
    </row>
    <row r="21" spans="1:13" ht="15.75">
      <c r="A21" s="43"/>
      <c r="B21" s="45" t="s">
        <v>80</v>
      </c>
      <c r="C21" s="49">
        <v>0.8</v>
      </c>
      <c r="D21" s="50">
        <v>0.6</v>
      </c>
      <c r="E21" s="46">
        <f t="shared" si="1"/>
        <v>0.48</v>
      </c>
      <c r="G21" s="160" t="s">
        <v>26</v>
      </c>
      <c r="H21" s="161"/>
      <c r="I21" s="161"/>
      <c r="J21" s="161"/>
      <c r="K21" s="161"/>
      <c r="L21" s="162"/>
      <c r="M21" s="57"/>
    </row>
    <row r="22" spans="1:13" ht="15.75">
      <c r="A22" s="43"/>
      <c r="B22" s="45" t="s">
        <v>81</v>
      </c>
      <c r="C22" s="46">
        <v>1</v>
      </c>
      <c r="D22" s="46">
        <v>0.8</v>
      </c>
      <c r="E22" s="46">
        <f t="shared" si="1"/>
        <v>0.8</v>
      </c>
      <c r="G22" s="30" t="s">
        <v>63</v>
      </c>
      <c r="H22" s="30" t="s">
        <v>61</v>
      </c>
      <c r="I22" s="30" t="s">
        <v>64</v>
      </c>
      <c r="J22" s="37" t="s">
        <v>65</v>
      </c>
      <c r="K22" s="30" t="s">
        <v>20</v>
      </c>
      <c r="L22" s="30" t="s">
        <v>66</v>
      </c>
      <c r="M22" s="57"/>
    </row>
    <row r="23" spans="1:13" ht="15.75">
      <c r="A23" s="43"/>
      <c r="B23" s="45" t="s">
        <v>82</v>
      </c>
      <c r="C23" s="46">
        <v>0.4</v>
      </c>
      <c r="D23" s="46">
        <v>1.6</v>
      </c>
      <c r="E23" s="46">
        <f t="shared" si="1"/>
        <v>0.64</v>
      </c>
      <c r="G23" s="31">
        <v>19.489999999999998</v>
      </c>
      <c r="H23" s="31">
        <v>2.4249999999999998</v>
      </c>
      <c r="I23" s="31"/>
      <c r="J23" s="31">
        <f>E39</f>
        <v>1.92</v>
      </c>
      <c r="K23" s="31">
        <f>G23*H23+I23-J23</f>
        <v>45.343249999999998</v>
      </c>
      <c r="L23" s="30" t="s">
        <v>68</v>
      </c>
      <c r="M23" s="57"/>
    </row>
    <row r="24" spans="1:13" ht="15.75">
      <c r="A24" s="43"/>
      <c r="B24" s="45" t="s">
        <v>83</v>
      </c>
      <c r="C24" s="46">
        <v>0.4</v>
      </c>
      <c r="D24" s="46">
        <v>1.2</v>
      </c>
      <c r="E24" s="46">
        <f t="shared" si="1"/>
        <v>0.48</v>
      </c>
      <c r="G24" s="163" t="s">
        <v>72</v>
      </c>
      <c r="H24" s="164"/>
      <c r="I24" s="164"/>
      <c r="J24" s="165"/>
      <c r="K24" s="34">
        <f>SUM(K23:K23)</f>
        <v>45.343249999999998</v>
      </c>
      <c r="L24" s="30"/>
      <c r="M24" s="57"/>
    </row>
    <row r="25" spans="1:13" ht="15.75">
      <c r="A25" s="43"/>
      <c r="B25" s="45" t="s">
        <v>84</v>
      </c>
      <c r="C25" s="46">
        <v>0.8</v>
      </c>
      <c r="D25" s="46">
        <v>1.2</v>
      </c>
      <c r="E25" s="46">
        <f t="shared" si="1"/>
        <v>0.96</v>
      </c>
      <c r="G25" s="32"/>
      <c r="H25" s="32"/>
      <c r="I25" s="32"/>
      <c r="J25" s="32"/>
      <c r="K25" s="32"/>
      <c r="L25" s="32"/>
      <c r="M25" s="57"/>
    </row>
    <row r="26" spans="1:13" ht="15.75">
      <c r="A26" s="43"/>
      <c r="B26" s="45" t="s">
        <v>85</v>
      </c>
      <c r="C26" s="46">
        <v>0.8</v>
      </c>
      <c r="D26" s="46">
        <v>2</v>
      </c>
      <c r="E26" s="46">
        <f t="shared" si="1"/>
        <v>1.6</v>
      </c>
      <c r="G26" s="148" t="s">
        <v>27</v>
      </c>
      <c r="H26" s="149"/>
      <c r="I26" s="149"/>
      <c r="J26" s="149"/>
      <c r="K26" s="149"/>
      <c r="L26" s="166"/>
      <c r="M26" s="57"/>
    </row>
    <row r="27" spans="1:13" ht="15.75">
      <c r="A27" s="43"/>
      <c r="B27" s="154" t="s">
        <v>86</v>
      </c>
      <c r="C27" s="155"/>
      <c r="D27" s="156"/>
      <c r="E27" s="51">
        <f>SUM(E12:E26)</f>
        <v>22.106000000000002</v>
      </c>
      <c r="G27" s="30" t="s">
        <v>63</v>
      </c>
      <c r="H27" s="30" t="s">
        <v>61</v>
      </c>
      <c r="I27" s="30" t="s">
        <v>64</v>
      </c>
      <c r="J27" s="37" t="s">
        <v>65</v>
      </c>
      <c r="K27" s="30" t="s">
        <v>20</v>
      </c>
      <c r="L27" s="30" t="s">
        <v>66</v>
      </c>
      <c r="M27" s="57"/>
    </row>
    <row r="28" spans="1:13" ht="15.75">
      <c r="A28" s="43"/>
      <c r="G28" s="31">
        <v>12.56</v>
      </c>
      <c r="H28" s="31">
        <v>2.4249999999999998</v>
      </c>
      <c r="I28" s="31"/>
      <c r="J28" s="31">
        <f>E46</f>
        <v>4.6134000000000004</v>
      </c>
      <c r="K28" s="31">
        <f>G28*H28+I28-J28</f>
        <v>25.8446</v>
      </c>
      <c r="L28" s="30" t="s">
        <v>68</v>
      </c>
      <c r="M28" s="57"/>
    </row>
    <row r="29" spans="1:13" ht="15.75">
      <c r="A29" s="43"/>
      <c r="B29" s="167" t="s">
        <v>87</v>
      </c>
      <c r="C29" s="168"/>
      <c r="D29" s="168"/>
      <c r="E29" s="168"/>
      <c r="G29" s="163" t="s">
        <v>72</v>
      </c>
      <c r="H29" s="164"/>
      <c r="I29" s="164"/>
      <c r="J29" s="165"/>
      <c r="K29" s="34">
        <f>SUM(K28:K28)</f>
        <v>25.8446</v>
      </c>
      <c r="L29" s="30"/>
      <c r="M29" s="57"/>
    </row>
    <row r="30" spans="1:13" ht="15.75">
      <c r="A30" s="43"/>
      <c r="B30" s="45" t="s">
        <v>60</v>
      </c>
      <c r="C30" s="45" t="s">
        <v>61</v>
      </c>
      <c r="D30" s="45" t="s">
        <v>62</v>
      </c>
      <c r="E30" s="45" t="s">
        <v>20</v>
      </c>
      <c r="G30" s="32"/>
      <c r="H30" s="32"/>
      <c r="I30" s="32"/>
      <c r="J30" s="32"/>
      <c r="K30" s="32"/>
      <c r="L30" s="32"/>
      <c r="M30" s="57"/>
    </row>
    <row r="31" spans="1:13" ht="15.75">
      <c r="A31" s="43"/>
      <c r="B31" s="45" t="s">
        <v>88</v>
      </c>
      <c r="C31" s="46">
        <v>2.1</v>
      </c>
      <c r="D31" s="46">
        <v>4.8</v>
      </c>
      <c r="E31" s="46">
        <f>C31*D31</f>
        <v>10.08</v>
      </c>
      <c r="G31" s="160" t="s">
        <v>32</v>
      </c>
      <c r="H31" s="161"/>
      <c r="I31" s="161"/>
      <c r="J31" s="161"/>
      <c r="K31" s="161"/>
      <c r="L31" s="162"/>
      <c r="M31" s="57"/>
    </row>
    <row r="32" spans="1:13" ht="15.75">
      <c r="A32" s="43"/>
      <c r="B32" s="154" t="s">
        <v>86</v>
      </c>
      <c r="C32" s="155"/>
      <c r="D32" s="156"/>
      <c r="E32" s="51">
        <f>SUM(E31:E31)</f>
        <v>10.08</v>
      </c>
      <c r="G32" s="30" t="s">
        <v>63</v>
      </c>
      <c r="H32" s="30" t="s">
        <v>61</v>
      </c>
      <c r="I32" s="30" t="s">
        <v>64</v>
      </c>
      <c r="J32" s="37" t="s">
        <v>65</v>
      </c>
      <c r="K32" s="30" t="s">
        <v>20</v>
      </c>
      <c r="L32" s="30" t="s">
        <v>66</v>
      </c>
      <c r="M32" s="57"/>
    </row>
    <row r="33" spans="1:13" ht="15.75">
      <c r="A33" s="43"/>
      <c r="G33" s="31">
        <v>0.69199999999999995</v>
      </c>
      <c r="H33" s="31">
        <v>1.01</v>
      </c>
      <c r="I33" s="31">
        <v>2.91</v>
      </c>
      <c r="J33" s="31"/>
      <c r="K33" s="31">
        <f t="shared" ref="K33:K38" si="2">G33*H33+I33-J33</f>
        <v>3.6089199999999999</v>
      </c>
      <c r="L33" s="30" t="s">
        <v>70</v>
      </c>
      <c r="M33" s="57"/>
    </row>
    <row r="34" spans="1:13" ht="15.75">
      <c r="A34" s="43"/>
      <c r="B34" s="160" t="s">
        <v>26</v>
      </c>
      <c r="C34" s="161"/>
      <c r="D34" s="161"/>
      <c r="E34" s="161"/>
      <c r="G34" s="31">
        <v>0.69199999999999995</v>
      </c>
      <c r="H34" s="31">
        <v>1.24</v>
      </c>
      <c r="I34" s="31"/>
      <c r="J34" s="31"/>
      <c r="K34" s="31">
        <f t="shared" si="2"/>
        <v>0.85807999999999995</v>
      </c>
      <c r="L34" s="30" t="s">
        <v>70</v>
      </c>
      <c r="M34" s="57"/>
    </row>
    <row r="35" spans="1:13" ht="15.75">
      <c r="A35" s="43"/>
      <c r="B35" s="45" t="s">
        <v>60</v>
      </c>
      <c r="C35" s="45" t="s">
        <v>61</v>
      </c>
      <c r="D35" s="45" t="s">
        <v>62</v>
      </c>
      <c r="E35" s="45" t="s">
        <v>20</v>
      </c>
      <c r="G35" s="31">
        <v>0.69199999999999995</v>
      </c>
      <c r="H35" s="31">
        <f>(1.01+1.24)/2</f>
        <v>1.125</v>
      </c>
      <c r="I35" s="31"/>
      <c r="J35" s="31"/>
      <c r="K35" s="31">
        <f t="shared" si="2"/>
        <v>0.77849999999999997</v>
      </c>
      <c r="L35" s="30" t="s">
        <v>70</v>
      </c>
      <c r="M35" s="57"/>
    </row>
    <row r="36" spans="1:13" ht="15.75">
      <c r="A36" s="43"/>
      <c r="B36" s="45" t="s">
        <v>89</v>
      </c>
      <c r="C36" s="46">
        <v>0.6</v>
      </c>
      <c r="D36" s="46">
        <v>1</v>
      </c>
      <c r="E36" s="46">
        <f>C36*D36</f>
        <v>0.6</v>
      </c>
      <c r="G36" s="31">
        <v>0.69199999999999995</v>
      </c>
      <c r="H36" s="31">
        <v>1.26</v>
      </c>
      <c r="I36" s="31"/>
      <c r="J36" s="31"/>
      <c r="K36" s="31">
        <f t="shared" si="2"/>
        <v>0.87192000000000003</v>
      </c>
      <c r="L36" s="30" t="s">
        <v>70</v>
      </c>
      <c r="M36" s="57"/>
    </row>
    <row r="37" spans="1:13" ht="15.75">
      <c r="A37" s="43"/>
      <c r="B37" s="45" t="s">
        <v>90</v>
      </c>
      <c r="C37" s="46">
        <v>0.6</v>
      </c>
      <c r="D37" s="46">
        <v>1</v>
      </c>
      <c r="E37" s="46">
        <f>C37*D37</f>
        <v>0.6</v>
      </c>
      <c r="G37" s="31">
        <v>0.69199999999999995</v>
      </c>
      <c r="H37" s="31">
        <v>0.88</v>
      </c>
      <c r="I37" s="31"/>
      <c r="J37" s="31"/>
      <c r="K37" s="31">
        <f t="shared" si="2"/>
        <v>0.60895999999999995</v>
      </c>
      <c r="L37" s="30" t="s">
        <v>70</v>
      </c>
      <c r="M37" s="57"/>
    </row>
    <row r="38" spans="1:13" ht="15.75">
      <c r="A38" s="43"/>
      <c r="B38" s="45" t="s">
        <v>91</v>
      </c>
      <c r="C38" s="46">
        <v>0.6</v>
      </c>
      <c r="D38" s="46">
        <v>1.2</v>
      </c>
      <c r="E38" s="46">
        <f>C38*D38</f>
        <v>0.72</v>
      </c>
      <c r="G38" s="31">
        <v>0.89500000000000002</v>
      </c>
      <c r="H38" s="31">
        <f>(1.26+0.88)/2</f>
        <v>1.07</v>
      </c>
      <c r="I38" s="31"/>
      <c r="J38" s="31"/>
      <c r="K38" s="31">
        <f t="shared" si="2"/>
        <v>0.95765</v>
      </c>
      <c r="L38" s="30" t="s">
        <v>70</v>
      </c>
      <c r="M38" s="57"/>
    </row>
    <row r="39" spans="1:13" ht="15.75">
      <c r="A39" s="43"/>
      <c r="B39" s="154" t="s">
        <v>86</v>
      </c>
      <c r="C39" s="155"/>
      <c r="D39" s="156"/>
      <c r="E39" s="51">
        <f>SUM(E36:E38)</f>
        <v>1.92</v>
      </c>
      <c r="G39" s="163" t="s">
        <v>72</v>
      </c>
      <c r="H39" s="164"/>
      <c r="I39" s="164"/>
      <c r="J39" s="165"/>
      <c r="K39" s="34">
        <f>SUM(K33:K38)</f>
        <v>7.6840299999999999</v>
      </c>
      <c r="L39" s="30"/>
      <c r="M39" s="57"/>
    </row>
    <row r="40" spans="1:13">
      <c r="A40" s="43"/>
      <c r="G40" s="52"/>
      <c r="H40" s="53"/>
      <c r="I40" s="52"/>
      <c r="J40" s="53"/>
      <c r="K40" s="52"/>
      <c r="L40" s="53"/>
      <c r="M40" s="57"/>
    </row>
    <row r="41" spans="1:13" ht="15.75">
      <c r="A41" s="43"/>
      <c r="B41" s="148" t="s">
        <v>27</v>
      </c>
      <c r="C41" s="149"/>
      <c r="D41" s="149"/>
      <c r="E41" s="149"/>
      <c r="G41" s="150" t="s">
        <v>33</v>
      </c>
      <c r="H41" s="150"/>
      <c r="I41" s="150"/>
      <c r="J41" s="150"/>
      <c r="K41" s="150"/>
      <c r="L41" s="150"/>
      <c r="M41" s="57"/>
    </row>
    <row r="42" spans="1:13" ht="15.75">
      <c r="A42" s="43"/>
      <c r="B42" s="45" t="s">
        <v>60</v>
      </c>
      <c r="C42" s="45" t="s">
        <v>61</v>
      </c>
      <c r="D42" s="45" t="s">
        <v>62</v>
      </c>
      <c r="E42" s="45" t="s">
        <v>20</v>
      </c>
      <c r="G42" s="30" t="s">
        <v>20</v>
      </c>
      <c r="H42" s="30" t="s">
        <v>66</v>
      </c>
      <c r="I42" s="30" t="s">
        <v>20</v>
      </c>
      <c r="J42" s="30" t="s">
        <v>66</v>
      </c>
      <c r="K42" s="30" t="s">
        <v>20</v>
      </c>
      <c r="L42" s="30" t="s">
        <v>66</v>
      </c>
      <c r="M42" s="57"/>
    </row>
    <row r="43" spans="1:13" ht="15.75">
      <c r="A43" s="43"/>
      <c r="B43" s="45"/>
      <c r="C43" s="46">
        <v>1.98</v>
      </c>
      <c r="D43" s="46">
        <v>0.76</v>
      </c>
      <c r="E43" s="46">
        <f t="shared" ref="E43:E45" si="3">C43*D43</f>
        <v>1.5047999999999999</v>
      </c>
      <c r="G43" s="34">
        <v>23.44</v>
      </c>
      <c r="H43" s="30" t="s">
        <v>68</v>
      </c>
      <c r="I43" s="34"/>
      <c r="J43" s="30"/>
      <c r="K43" s="34"/>
      <c r="L43" s="30"/>
      <c r="M43" s="57"/>
    </row>
    <row r="44" spans="1:13" ht="15.75">
      <c r="A44" s="43"/>
      <c r="B44" s="45"/>
      <c r="C44" s="46">
        <v>1.98</v>
      </c>
      <c r="D44" s="46">
        <v>0.76</v>
      </c>
      <c r="E44" s="46">
        <f t="shared" si="3"/>
        <v>1.5047999999999999</v>
      </c>
      <c r="G44" s="35"/>
      <c r="H44" s="35"/>
      <c r="I44" s="35"/>
      <c r="J44" s="35"/>
      <c r="K44" s="35"/>
      <c r="L44" s="35"/>
      <c r="M44" s="57"/>
    </row>
    <row r="45" spans="1:13" ht="15.75">
      <c r="A45" s="43"/>
      <c r="B45" s="45"/>
      <c r="C45" s="46">
        <v>1.98</v>
      </c>
      <c r="D45" s="46">
        <v>0.81</v>
      </c>
      <c r="E45" s="46">
        <f t="shared" si="3"/>
        <v>1.6037999999999999</v>
      </c>
      <c r="G45" s="151" t="s">
        <v>38</v>
      </c>
      <c r="H45" s="152"/>
      <c r="I45" s="152"/>
      <c r="J45" s="152"/>
      <c r="K45" s="152"/>
      <c r="L45" s="153"/>
      <c r="M45" s="57"/>
    </row>
    <row r="46" spans="1:13" ht="15.75">
      <c r="A46" s="43"/>
      <c r="B46" s="154" t="s">
        <v>86</v>
      </c>
      <c r="C46" s="155"/>
      <c r="D46" s="156"/>
      <c r="E46" s="51">
        <f>SUM(E43:E45)</f>
        <v>4.6134000000000004</v>
      </c>
      <c r="G46" s="30" t="s">
        <v>20</v>
      </c>
      <c r="H46" s="30" t="s">
        <v>66</v>
      </c>
      <c r="I46" s="30" t="s">
        <v>20</v>
      </c>
      <c r="J46" s="30" t="s">
        <v>66</v>
      </c>
      <c r="K46" s="30" t="s">
        <v>20</v>
      </c>
      <c r="L46" s="30" t="s">
        <v>66</v>
      </c>
      <c r="M46" s="57"/>
    </row>
    <row r="47" spans="1:13" ht="15.75">
      <c r="A47" s="43"/>
      <c r="G47" s="34">
        <f>18.19+3.59</f>
        <v>21.78</v>
      </c>
      <c r="H47" s="30" t="s">
        <v>68</v>
      </c>
      <c r="I47" s="34"/>
      <c r="J47" s="30"/>
      <c r="K47" s="34"/>
      <c r="L47" s="30"/>
      <c r="M47" s="57"/>
    </row>
    <row r="48" spans="1:13" ht="15.75">
      <c r="A48" s="43"/>
      <c r="G48" s="36"/>
      <c r="H48" s="36"/>
      <c r="I48" s="36"/>
      <c r="J48" s="36"/>
      <c r="K48" s="36"/>
      <c r="L48" s="36"/>
      <c r="M48" s="57"/>
    </row>
    <row r="49" spans="1:15" ht="15.75">
      <c r="A49" s="43"/>
      <c r="G49" s="157" t="s">
        <v>39</v>
      </c>
      <c r="H49" s="158"/>
      <c r="I49" s="158"/>
      <c r="J49" s="158"/>
      <c r="K49" s="158"/>
      <c r="L49" s="159"/>
      <c r="M49" s="57"/>
    </row>
    <row r="50" spans="1:15" ht="15.75">
      <c r="A50" s="43"/>
      <c r="G50" s="30" t="s">
        <v>20</v>
      </c>
      <c r="H50" s="30" t="s">
        <v>66</v>
      </c>
      <c r="I50" s="30" t="s">
        <v>20</v>
      </c>
      <c r="J50" s="30" t="s">
        <v>66</v>
      </c>
      <c r="K50" s="30" t="s">
        <v>20</v>
      </c>
      <c r="L50" s="30" t="s">
        <v>66</v>
      </c>
      <c r="M50" s="57"/>
    </row>
    <row r="51" spans="1:15" ht="15.75">
      <c r="A51" s="43"/>
      <c r="G51" s="34">
        <v>33.64</v>
      </c>
      <c r="H51" s="30" t="s">
        <v>68</v>
      </c>
      <c r="I51" s="34"/>
      <c r="J51" s="30"/>
      <c r="K51" s="34"/>
      <c r="L51" s="30"/>
      <c r="M51" s="57"/>
    </row>
    <row r="52" spans="1:15" ht="15.75">
      <c r="A52" s="43"/>
      <c r="G52" s="36"/>
      <c r="H52" s="36"/>
      <c r="I52" s="36"/>
      <c r="J52" s="36"/>
      <c r="K52" s="36"/>
      <c r="L52" s="36"/>
      <c r="M52" s="57"/>
    </row>
    <row r="53" spans="1:15" ht="15.75">
      <c r="A53" s="43"/>
      <c r="G53" s="141" t="s">
        <v>43</v>
      </c>
      <c r="H53" s="141"/>
      <c r="I53" s="141"/>
      <c r="J53" s="141"/>
      <c r="K53" s="141"/>
      <c r="L53" s="141"/>
      <c r="M53" s="57"/>
    </row>
    <row r="54" spans="1:15" ht="15.75">
      <c r="A54" s="43"/>
      <c r="G54" s="30" t="s">
        <v>20</v>
      </c>
      <c r="H54" s="30" t="s">
        <v>66</v>
      </c>
      <c r="I54" s="30" t="s">
        <v>20</v>
      </c>
      <c r="J54" s="30" t="s">
        <v>66</v>
      </c>
      <c r="K54" s="30" t="s">
        <v>20</v>
      </c>
      <c r="L54" s="30" t="s">
        <v>66</v>
      </c>
      <c r="M54" s="57"/>
    </row>
    <row r="55" spans="1:15" ht="15.75">
      <c r="A55" s="43"/>
      <c r="G55" s="34">
        <v>8.7100000000000009</v>
      </c>
      <c r="H55" s="30" t="s">
        <v>68</v>
      </c>
      <c r="I55" s="34"/>
      <c r="J55" s="30"/>
      <c r="K55" s="34"/>
      <c r="L55" s="30"/>
      <c r="M55" s="57"/>
    </row>
    <row r="56" spans="1:15" ht="15.75">
      <c r="A56" s="43"/>
      <c r="G56" s="35"/>
      <c r="H56" s="35"/>
      <c r="I56" s="35"/>
      <c r="J56" s="35"/>
      <c r="K56" s="35"/>
      <c r="L56" s="35"/>
      <c r="M56" s="57"/>
    </row>
    <row r="57" spans="1:15" ht="15.75">
      <c r="A57" s="43"/>
      <c r="G57" s="142" t="s">
        <v>44</v>
      </c>
      <c r="H57" s="142"/>
      <c r="I57" s="142"/>
      <c r="J57" s="142"/>
      <c r="K57" s="142"/>
      <c r="L57" s="142"/>
      <c r="M57" s="57"/>
    </row>
    <row r="58" spans="1:15" ht="15.75">
      <c r="G58" s="30" t="s">
        <v>20</v>
      </c>
      <c r="H58" s="30" t="s">
        <v>66</v>
      </c>
      <c r="I58" s="30" t="s">
        <v>20</v>
      </c>
      <c r="J58" s="30" t="s">
        <v>66</v>
      </c>
      <c r="K58" s="30" t="s">
        <v>20</v>
      </c>
      <c r="L58" s="30" t="s">
        <v>66</v>
      </c>
    </row>
    <row r="59" spans="1:15" ht="15.75">
      <c r="G59" s="34">
        <v>1.97</v>
      </c>
      <c r="H59" s="30" t="s">
        <v>68</v>
      </c>
      <c r="I59" s="34">
        <v>57.96</v>
      </c>
      <c r="J59" s="30" t="s">
        <v>70</v>
      </c>
      <c r="K59" s="34"/>
      <c r="L59" s="30"/>
    </row>
    <row r="60" spans="1:15" ht="15.75">
      <c r="G60" s="35"/>
      <c r="H60" s="35"/>
      <c r="I60" s="35"/>
      <c r="J60" s="35"/>
      <c r="K60" s="35"/>
      <c r="L60" s="35"/>
    </row>
    <row r="61" spans="1:15" ht="15.75">
      <c r="G61" s="143" t="s">
        <v>48</v>
      </c>
      <c r="H61" s="143"/>
      <c r="I61" s="143"/>
      <c r="J61" s="143"/>
      <c r="K61" s="143"/>
      <c r="L61" s="143"/>
      <c r="O61" s="58"/>
    </row>
    <row r="62" spans="1:15" ht="15.75">
      <c r="G62" s="30" t="s">
        <v>20</v>
      </c>
      <c r="H62" s="30" t="s">
        <v>66</v>
      </c>
      <c r="I62" s="30" t="s">
        <v>20</v>
      </c>
      <c r="J62" s="30" t="s">
        <v>66</v>
      </c>
      <c r="K62" s="30" t="s">
        <v>20</v>
      </c>
      <c r="L62" s="30" t="s">
        <v>66</v>
      </c>
    </row>
    <row r="63" spans="1:15" ht="15.75">
      <c r="G63" s="34">
        <v>8.1300000000000008</v>
      </c>
      <c r="H63" s="30" t="s">
        <v>68</v>
      </c>
      <c r="I63" s="34"/>
      <c r="J63" s="30"/>
      <c r="K63" s="34"/>
      <c r="L63" s="30"/>
    </row>
    <row r="64" spans="1:15" ht="15.75">
      <c r="G64" s="35"/>
      <c r="H64" s="35"/>
      <c r="I64" s="35"/>
      <c r="J64" s="35"/>
      <c r="K64" s="35"/>
      <c r="L64" s="35"/>
    </row>
    <row r="65" spans="7:15" ht="15.75">
      <c r="G65" s="144" t="s">
        <v>49</v>
      </c>
      <c r="H65" s="145"/>
      <c r="I65" s="145"/>
      <c r="J65" s="145"/>
      <c r="K65" s="145"/>
      <c r="L65" s="146"/>
      <c r="O65" s="58"/>
    </row>
    <row r="66" spans="7:15" ht="15.75">
      <c r="G66" s="30" t="s">
        <v>20</v>
      </c>
      <c r="H66" s="30" t="s">
        <v>66</v>
      </c>
      <c r="I66" s="30" t="s">
        <v>20</v>
      </c>
      <c r="J66" s="30" t="s">
        <v>66</v>
      </c>
      <c r="K66" s="30" t="s">
        <v>20</v>
      </c>
      <c r="L66" s="30" t="s">
        <v>66</v>
      </c>
    </row>
    <row r="67" spans="7:15" ht="15.75">
      <c r="G67" s="34">
        <f>32.01/COS(RADIANS(22.5))</f>
        <v>34.647374331359501</v>
      </c>
      <c r="H67" s="30" t="s">
        <v>70</v>
      </c>
      <c r="I67" s="34"/>
      <c r="J67" s="30"/>
      <c r="K67" s="34"/>
      <c r="L67" s="30"/>
    </row>
    <row r="69" spans="7:15">
      <c r="O69" s="58"/>
    </row>
    <row r="73" spans="7:15">
      <c r="O73" s="58"/>
    </row>
    <row r="77" spans="7:15">
      <c r="O77" s="58"/>
    </row>
    <row r="81" spans="15:15">
      <c r="O81" s="58"/>
    </row>
  </sheetData>
  <mergeCells count="31">
    <mergeCell ref="B5:L5"/>
    <mergeCell ref="B6:C6"/>
    <mergeCell ref="D6:L6"/>
    <mergeCell ref="B8:L8"/>
    <mergeCell ref="B9:E9"/>
    <mergeCell ref="B10:E10"/>
    <mergeCell ref="G10:L10"/>
    <mergeCell ref="G14:J14"/>
    <mergeCell ref="G16:L16"/>
    <mergeCell ref="G19:J19"/>
    <mergeCell ref="G24:J24"/>
    <mergeCell ref="G26:L26"/>
    <mergeCell ref="B27:D27"/>
    <mergeCell ref="B29:E29"/>
    <mergeCell ref="G29:J29"/>
    <mergeCell ref="G53:L53"/>
    <mergeCell ref="G57:L57"/>
    <mergeCell ref="G61:L61"/>
    <mergeCell ref="G65:L65"/>
    <mergeCell ref="B2:L3"/>
    <mergeCell ref="B41:E41"/>
    <mergeCell ref="G41:L41"/>
    <mergeCell ref="G45:L45"/>
    <mergeCell ref="B46:D46"/>
    <mergeCell ref="G49:L49"/>
    <mergeCell ref="G31:L31"/>
    <mergeCell ref="B32:D32"/>
    <mergeCell ref="B34:E34"/>
    <mergeCell ref="B39:D39"/>
    <mergeCell ref="G39:J39"/>
    <mergeCell ref="G21:L21"/>
  </mergeCells>
  <pageMargins left="0.25" right="0.25" top="0.75" bottom="0.5" header="0.3" footer="0.25"/>
  <pageSetup paperSize="9" scale="68" fitToHeight="0" orientation="portrait" r:id="rId1"/>
  <rowBreaks count="2" manualBreakCount="2">
    <brk id="69" max="16383" man="1"/>
    <brk id="71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T70"/>
  <sheetViews>
    <sheetView topLeftCell="A9" zoomScale="70" zoomScaleNormal="70" workbookViewId="0">
      <selection activeCell="B26" sqref="B26:G30"/>
    </sheetView>
  </sheetViews>
  <sheetFormatPr defaultColWidth="9" defaultRowHeight="15"/>
  <cols>
    <col min="2" max="2" width="16.140625" customWidth="1"/>
    <col min="8" max="8" width="17.85546875" customWidth="1"/>
  </cols>
  <sheetData>
    <row r="2" spans="2:20" ht="15.75">
      <c r="B2" s="1" t="s">
        <v>18</v>
      </c>
      <c r="C2" s="121" t="s">
        <v>19</v>
      </c>
      <c r="D2" s="121"/>
      <c r="E2" s="121"/>
      <c r="F2" s="121"/>
      <c r="G2" s="2" t="s">
        <v>20</v>
      </c>
      <c r="H2" s="3" t="s">
        <v>26</v>
      </c>
      <c r="I2" s="121" t="s">
        <v>19</v>
      </c>
      <c r="J2" s="121"/>
      <c r="K2" s="121"/>
      <c r="L2" s="121"/>
      <c r="M2" s="2" t="s">
        <v>20</v>
      </c>
      <c r="O2" s="172" t="s">
        <v>18</v>
      </c>
      <c r="P2" s="173"/>
      <c r="Q2" s="173"/>
      <c r="R2" s="173"/>
      <c r="S2" s="173"/>
      <c r="T2" s="174"/>
    </row>
    <row r="3" spans="2:20" ht="15.75">
      <c r="B3" s="4" t="s">
        <v>34</v>
      </c>
      <c r="C3" s="122" t="s">
        <v>22</v>
      </c>
      <c r="D3" s="122"/>
      <c r="E3" s="122"/>
      <c r="F3" s="122"/>
      <c r="G3" s="5">
        <f>ROUNDUP(,0)</f>
        <v>0</v>
      </c>
      <c r="H3" s="6" t="s">
        <v>92</v>
      </c>
      <c r="I3" s="122" t="s">
        <v>22</v>
      </c>
      <c r="J3" s="122"/>
      <c r="K3" s="122"/>
      <c r="L3" s="122"/>
      <c r="M3" s="5">
        <f>ROUNDUP(,0)</f>
        <v>0</v>
      </c>
      <c r="O3" s="30" t="s">
        <v>63</v>
      </c>
      <c r="P3" s="30" t="s">
        <v>61</v>
      </c>
      <c r="Q3" s="30" t="s">
        <v>64</v>
      </c>
      <c r="R3" s="30" t="s">
        <v>65</v>
      </c>
      <c r="S3" s="30" t="s">
        <v>20</v>
      </c>
      <c r="T3" s="30" t="s">
        <v>66</v>
      </c>
    </row>
    <row r="4" spans="2:20" ht="15.75">
      <c r="B4" s="7" t="s">
        <v>23</v>
      </c>
      <c r="C4" s="116"/>
      <c r="D4" s="116"/>
      <c r="E4" s="116"/>
      <c r="F4" s="116"/>
      <c r="G4" s="116"/>
      <c r="H4" s="7" t="s">
        <v>23</v>
      </c>
      <c r="I4" s="116"/>
      <c r="J4" s="116"/>
      <c r="K4" s="116"/>
      <c r="L4" s="116"/>
      <c r="M4" s="116"/>
      <c r="O4" s="31"/>
      <c r="P4" s="31"/>
      <c r="Q4" s="31"/>
      <c r="R4" s="31"/>
      <c r="S4" s="31">
        <f>O4*P4+Q4-R4</f>
        <v>0</v>
      </c>
      <c r="T4" s="30" t="s">
        <v>68</v>
      </c>
    </row>
    <row r="5" spans="2:20" ht="15.75"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O5" s="31"/>
      <c r="P5" s="31"/>
      <c r="Q5" s="31"/>
      <c r="R5" s="31"/>
      <c r="S5" s="31">
        <f>O5*P5+Q5-R5</f>
        <v>0</v>
      </c>
      <c r="T5" s="30" t="s">
        <v>70</v>
      </c>
    </row>
    <row r="6" spans="2:20" ht="15.75"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O6" s="31"/>
      <c r="P6" s="31"/>
      <c r="Q6" s="31"/>
      <c r="R6" s="31"/>
      <c r="S6" s="31">
        <f>O6*P6+Q6-R6</f>
        <v>0</v>
      </c>
      <c r="T6" s="30" t="s">
        <v>93</v>
      </c>
    </row>
    <row r="7" spans="2:20" ht="15.75"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O7" s="163" t="s">
        <v>72</v>
      </c>
      <c r="P7" s="164"/>
      <c r="Q7" s="164"/>
      <c r="R7" s="165"/>
      <c r="S7" s="34">
        <f>SUM(S4:S6)</f>
        <v>0</v>
      </c>
      <c r="T7" s="30"/>
    </row>
    <row r="8" spans="2:20" ht="15.75">
      <c r="B8" s="8" t="s">
        <v>27</v>
      </c>
      <c r="C8" s="121" t="s">
        <v>19</v>
      </c>
      <c r="D8" s="121"/>
      <c r="E8" s="121"/>
      <c r="F8" s="121"/>
      <c r="G8" s="2" t="s">
        <v>20</v>
      </c>
      <c r="H8" s="9" t="s">
        <v>94</v>
      </c>
      <c r="I8" s="121" t="s">
        <v>19</v>
      </c>
      <c r="J8" s="121"/>
      <c r="K8" s="121"/>
      <c r="L8" s="121"/>
      <c r="M8" s="2" t="s">
        <v>20</v>
      </c>
      <c r="O8" s="32"/>
      <c r="P8" s="32"/>
      <c r="Q8" s="32"/>
      <c r="R8" s="32"/>
      <c r="S8" s="32"/>
      <c r="T8" s="32"/>
    </row>
    <row r="9" spans="2:20" ht="15.75">
      <c r="B9" s="10" t="s">
        <v>34</v>
      </c>
      <c r="C9" s="122" t="s">
        <v>22</v>
      </c>
      <c r="D9" s="122"/>
      <c r="E9" s="122"/>
      <c r="F9" s="122"/>
      <c r="G9" s="5">
        <f>ROUNDUP(,0)</f>
        <v>0</v>
      </c>
      <c r="H9" s="11" t="s">
        <v>34</v>
      </c>
      <c r="I9" s="122" t="s">
        <v>22</v>
      </c>
      <c r="J9" s="122"/>
      <c r="K9" s="122"/>
      <c r="L9" s="122"/>
      <c r="M9" s="5">
        <f>ROUNDUP(,0)</f>
        <v>0</v>
      </c>
      <c r="O9" s="160" t="s">
        <v>26</v>
      </c>
      <c r="P9" s="161"/>
      <c r="Q9" s="161"/>
      <c r="R9" s="161"/>
      <c r="S9" s="161"/>
      <c r="T9" s="162"/>
    </row>
    <row r="10" spans="2:20" ht="15.75">
      <c r="B10" s="7" t="s">
        <v>23</v>
      </c>
      <c r="C10" s="116"/>
      <c r="D10" s="116"/>
      <c r="E10" s="116"/>
      <c r="F10" s="116"/>
      <c r="G10" s="116"/>
      <c r="H10" s="7" t="s">
        <v>23</v>
      </c>
      <c r="I10" s="116"/>
      <c r="J10" s="116"/>
      <c r="K10" s="116"/>
      <c r="L10" s="116"/>
      <c r="M10" s="116"/>
      <c r="O10" s="30" t="s">
        <v>63</v>
      </c>
      <c r="P10" s="30" t="s">
        <v>61</v>
      </c>
      <c r="Q10" s="30" t="s">
        <v>64</v>
      </c>
      <c r="R10" s="37" t="s">
        <v>65</v>
      </c>
      <c r="S10" s="30" t="s">
        <v>20</v>
      </c>
      <c r="T10" s="30" t="s">
        <v>66</v>
      </c>
    </row>
    <row r="11" spans="2:20" ht="15.75">
      <c r="B11" s="116" t="s">
        <v>31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O11" s="31"/>
      <c r="P11" s="31"/>
      <c r="Q11" s="31"/>
      <c r="R11" s="31"/>
      <c r="S11" s="31">
        <f>O11*P11+Q11-R11</f>
        <v>0</v>
      </c>
      <c r="T11" s="30"/>
    </row>
    <row r="12" spans="2:20" ht="15.75">
      <c r="B12" s="116"/>
      <c r="C12" s="116"/>
      <c r="D12" s="116"/>
      <c r="E12" s="116"/>
      <c r="F12" s="116"/>
      <c r="G12" s="116"/>
      <c r="H12" s="117"/>
      <c r="I12" s="117"/>
      <c r="J12" s="117"/>
      <c r="K12" s="117"/>
      <c r="L12" s="117"/>
      <c r="M12" s="117"/>
      <c r="O12" s="31"/>
      <c r="P12" s="31"/>
      <c r="Q12" s="31"/>
      <c r="R12" s="31"/>
      <c r="S12" s="31">
        <f>O12*P12+Q12-R12</f>
        <v>0</v>
      </c>
      <c r="T12" s="30"/>
    </row>
    <row r="13" spans="2:20" ht="15.75"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O13" s="31"/>
      <c r="P13" s="31"/>
      <c r="Q13" s="31"/>
      <c r="R13" s="31"/>
      <c r="S13" s="31">
        <f>O13*P13+Q13-R13</f>
        <v>0</v>
      </c>
      <c r="T13" s="30"/>
    </row>
    <row r="14" spans="2:20" ht="15.75">
      <c r="B14" s="12" t="s">
        <v>33</v>
      </c>
      <c r="C14" s="121" t="s">
        <v>19</v>
      </c>
      <c r="D14" s="121"/>
      <c r="E14" s="121"/>
      <c r="F14" s="121"/>
      <c r="G14" s="2" t="s">
        <v>20</v>
      </c>
      <c r="H14" s="13" t="s">
        <v>38</v>
      </c>
      <c r="I14" s="121" t="s">
        <v>19</v>
      </c>
      <c r="J14" s="121"/>
      <c r="K14" s="121"/>
      <c r="L14" s="121"/>
      <c r="M14" s="2" t="s">
        <v>20</v>
      </c>
      <c r="O14" s="163" t="s">
        <v>72</v>
      </c>
      <c r="P14" s="164"/>
      <c r="Q14" s="164"/>
      <c r="R14" s="165"/>
      <c r="S14" s="34">
        <f>SUM(S11:S13)</f>
        <v>0</v>
      </c>
      <c r="T14" s="30"/>
    </row>
    <row r="15" spans="2:20" ht="15.75">
      <c r="B15" s="14" t="s">
        <v>95</v>
      </c>
      <c r="C15" s="122" t="s">
        <v>36</v>
      </c>
      <c r="D15" s="122"/>
      <c r="E15" s="122"/>
      <c r="F15" s="122"/>
      <c r="G15" s="5">
        <f>ROUNDUP(,0)</f>
        <v>0</v>
      </c>
      <c r="H15" s="15" t="s">
        <v>29</v>
      </c>
      <c r="I15" s="122" t="s">
        <v>22</v>
      </c>
      <c r="J15" s="122"/>
      <c r="K15" s="122"/>
      <c r="L15" s="122"/>
      <c r="M15" s="5">
        <f>ROUNDUP(,0)</f>
        <v>0</v>
      </c>
      <c r="O15" s="32"/>
      <c r="P15" s="32"/>
      <c r="Q15" s="32"/>
      <c r="R15" s="32"/>
      <c r="S15" s="32"/>
      <c r="T15" s="32"/>
    </row>
    <row r="16" spans="2:20" ht="15.75">
      <c r="B16" s="7" t="s">
        <v>23</v>
      </c>
      <c r="C16" s="116"/>
      <c r="D16" s="116"/>
      <c r="E16" s="116"/>
      <c r="F16" s="116"/>
      <c r="G16" s="116"/>
      <c r="H16" s="7" t="s">
        <v>23</v>
      </c>
      <c r="I16" s="116"/>
      <c r="J16" s="116"/>
      <c r="K16" s="116"/>
      <c r="L16" s="116"/>
      <c r="M16" s="116"/>
      <c r="O16" s="148" t="s">
        <v>27</v>
      </c>
      <c r="P16" s="149"/>
      <c r="Q16" s="149"/>
      <c r="R16" s="149"/>
      <c r="S16" s="149"/>
      <c r="T16" s="166"/>
    </row>
    <row r="17" spans="2:20" ht="15.75"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O17" s="30" t="s">
        <v>63</v>
      </c>
      <c r="P17" s="30" t="s">
        <v>61</v>
      </c>
      <c r="Q17" s="30" t="s">
        <v>64</v>
      </c>
      <c r="R17" s="37" t="s">
        <v>65</v>
      </c>
      <c r="S17" s="30" t="s">
        <v>20</v>
      </c>
      <c r="T17" s="30" t="s">
        <v>66</v>
      </c>
    </row>
    <row r="18" spans="2:20" ht="15.75">
      <c r="B18" s="116"/>
      <c r="C18" s="116"/>
      <c r="D18" s="116"/>
      <c r="E18" s="116"/>
      <c r="F18" s="116"/>
      <c r="G18" s="116"/>
      <c r="H18" s="117"/>
      <c r="I18" s="117"/>
      <c r="J18" s="117"/>
      <c r="K18" s="117"/>
      <c r="L18" s="117"/>
      <c r="M18" s="117"/>
      <c r="O18" s="31"/>
      <c r="P18" s="31"/>
      <c r="Q18" s="31"/>
      <c r="R18" s="31"/>
      <c r="S18" s="31">
        <f>O18*P18+Q18-R18</f>
        <v>0</v>
      </c>
      <c r="T18" s="30"/>
    </row>
    <row r="19" spans="2:20" ht="15.75"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O19" s="163" t="s">
        <v>72</v>
      </c>
      <c r="P19" s="164"/>
      <c r="Q19" s="164"/>
      <c r="R19" s="165"/>
      <c r="S19" s="34">
        <f>SUM(S18:S18)</f>
        <v>0</v>
      </c>
      <c r="T19" s="30"/>
    </row>
    <row r="20" spans="2:20" ht="15.75">
      <c r="B20" s="16" t="s">
        <v>43</v>
      </c>
      <c r="C20" s="121" t="s">
        <v>19</v>
      </c>
      <c r="D20" s="121"/>
      <c r="E20" s="121"/>
      <c r="F20" s="121"/>
      <c r="G20" s="2" t="s">
        <v>20</v>
      </c>
      <c r="H20" s="17" t="s">
        <v>44</v>
      </c>
      <c r="I20" s="121" t="s">
        <v>19</v>
      </c>
      <c r="J20" s="121"/>
      <c r="K20" s="121"/>
      <c r="L20" s="121"/>
      <c r="M20" s="2" t="s">
        <v>20</v>
      </c>
      <c r="O20" s="32"/>
      <c r="P20" s="32"/>
      <c r="Q20" s="32"/>
      <c r="R20" s="32"/>
      <c r="S20" s="32"/>
      <c r="T20" s="32"/>
    </row>
    <row r="21" spans="2:20" ht="15.75">
      <c r="B21" s="18" t="s">
        <v>29</v>
      </c>
      <c r="C21" s="122" t="s">
        <v>22</v>
      </c>
      <c r="D21" s="122"/>
      <c r="E21" s="122"/>
      <c r="F21" s="122"/>
      <c r="G21" s="5">
        <f>ROUNDUP(,0)</f>
        <v>0</v>
      </c>
      <c r="H21" s="19" t="s">
        <v>96</v>
      </c>
      <c r="I21" s="122" t="s">
        <v>22</v>
      </c>
      <c r="J21" s="122"/>
      <c r="K21" s="122"/>
      <c r="L21" s="122"/>
      <c r="M21" s="5">
        <f>ROUNDUP(,0)</f>
        <v>0</v>
      </c>
      <c r="O21" s="191" t="s">
        <v>94</v>
      </c>
      <c r="P21" s="191"/>
      <c r="Q21" s="191"/>
      <c r="R21" s="191"/>
      <c r="S21" s="191"/>
      <c r="T21" s="191"/>
    </row>
    <row r="22" spans="2:20" ht="15.75">
      <c r="B22" s="7" t="s">
        <v>23</v>
      </c>
      <c r="C22" s="116"/>
      <c r="D22" s="116"/>
      <c r="E22" s="116"/>
      <c r="F22" s="116"/>
      <c r="G22" s="116"/>
      <c r="H22" s="7" t="s">
        <v>23</v>
      </c>
      <c r="I22" s="116"/>
      <c r="J22" s="116"/>
      <c r="K22" s="116"/>
      <c r="L22" s="116"/>
      <c r="M22" s="116"/>
      <c r="O22" s="30" t="s">
        <v>63</v>
      </c>
      <c r="P22" s="30" t="s">
        <v>61</v>
      </c>
      <c r="Q22" s="30" t="s">
        <v>64</v>
      </c>
      <c r="R22" s="37" t="s">
        <v>65</v>
      </c>
      <c r="S22" s="30" t="s">
        <v>20</v>
      </c>
      <c r="T22" s="30" t="s">
        <v>66</v>
      </c>
    </row>
    <row r="23" spans="2:20" ht="15.75">
      <c r="B23" s="116"/>
      <c r="C23" s="116"/>
      <c r="D23" s="116"/>
      <c r="E23" s="116"/>
      <c r="F23" s="116"/>
      <c r="G23" s="116"/>
      <c r="H23" s="117"/>
      <c r="I23" s="117"/>
      <c r="J23" s="117"/>
      <c r="K23" s="117"/>
      <c r="L23" s="117"/>
      <c r="M23" s="117"/>
      <c r="O23" s="31"/>
      <c r="P23" s="31"/>
      <c r="Q23" s="31"/>
      <c r="R23" s="31"/>
      <c r="S23" s="31">
        <f>O23*P23+Q23-R23</f>
        <v>0</v>
      </c>
      <c r="T23" s="38"/>
    </row>
    <row r="24" spans="2:20" ht="15.75">
      <c r="B24" s="116"/>
      <c r="C24" s="116"/>
      <c r="D24" s="116"/>
      <c r="E24" s="116"/>
      <c r="F24" s="116"/>
      <c r="G24" s="116"/>
      <c r="H24" s="117"/>
      <c r="I24" s="117"/>
      <c r="J24" s="117"/>
      <c r="K24" s="117"/>
      <c r="L24" s="117"/>
      <c r="M24" s="117"/>
      <c r="O24" s="31"/>
      <c r="P24" s="31"/>
      <c r="Q24" s="31"/>
      <c r="R24" s="31"/>
      <c r="S24" s="31">
        <f>O24*P24+Q24-R24</f>
        <v>0</v>
      </c>
      <c r="T24" s="38"/>
    </row>
    <row r="25" spans="2:20" ht="15.75"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O25" s="31"/>
      <c r="P25" s="31"/>
      <c r="Q25" s="31"/>
      <c r="R25" s="31"/>
      <c r="S25" s="31">
        <f>O25*P25+Q25-R25</f>
        <v>0</v>
      </c>
      <c r="T25" s="30"/>
    </row>
    <row r="26" spans="2:20" ht="15.75">
      <c r="B26" s="20" t="s">
        <v>49</v>
      </c>
      <c r="C26" s="121" t="s">
        <v>19</v>
      </c>
      <c r="D26" s="121"/>
      <c r="E26" s="121"/>
      <c r="F26" s="121"/>
      <c r="G26" s="2" t="s">
        <v>20</v>
      </c>
      <c r="H26" s="21" t="s">
        <v>39</v>
      </c>
      <c r="I26" s="121" t="s">
        <v>19</v>
      </c>
      <c r="J26" s="121"/>
      <c r="K26" s="121"/>
      <c r="L26" s="121"/>
      <c r="M26" s="2" t="s">
        <v>20</v>
      </c>
      <c r="O26" s="163" t="s">
        <v>72</v>
      </c>
      <c r="P26" s="164"/>
      <c r="Q26" s="164"/>
      <c r="R26" s="165"/>
      <c r="S26" s="34">
        <f>SUM(S23:S25)</f>
        <v>0</v>
      </c>
      <c r="T26" s="30"/>
    </row>
    <row r="27" spans="2:20" ht="15.75">
      <c r="B27" s="22" t="s">
        <v>96</v>
      </c>
      <c r="C27" s="122" t="s">
        <v>22</v>
      </c>
      <c r="D27" s="122"/>
      <c r="E27" s="122"/>
      <c r="F27" s="122"/>
      <c r="G27" s="5">
        <f>ROUNDUP(,0)</f>
        <v>0</v>
      </c>
      <c r="H27" s="23" t="s">
        <v>29</v>
      </c>
      <c r="I27" s="122" t="s">
        <v>22</v>
      </c>
      <c r="J27" s="122"/>
      <c r="K27" s="122"/>
      <c r="L27" s="122"/>
      <c r="M27" s="5">
        <f>ROUNDUP(,0)</f>
        <v>0</v>
      </c>
      <c r="O27" s="32"/>
      <c r="P27" s="32"/>
      <c r="Q27" s="32"/>
      <c r="R27" s="32"/>
      <c r="S27" s="32"/>
      <c r="T27" s="32"/>
    </row>
    <row r="28" spans="2:20" ht="15.75">
      <c r="B28" s="7" t="s">
        <v>23</v>
      </c>
      <c r="C28" s="116"/>
      <c r="D28" s="116"/>
      <c r="E28" s="116"/>
      <c r="F28" s="116"/>
      <c r="G28" s="116"/>
      <c r="H28" s="7" t="s">
        <v>23</v>
      </c>
      <c r="I28" s="116"/>
      <c r="J28" s="116"/>
      <c r="K28" s="116"/>
      <c r="L28" s="116"/>
      <c r="M28" s="116"/>
      <c r="O28" s="160" t="s">
        <v>32</v>
      </c>
      <c r="P28" s="161"/>
      <c r="Q28" s="161"/>
      <c r="R28" s="161"/>
      <c r="S28" s="161"/>
      <c r="T28" s="162"/>
    </row>
    <row r="29" spans="2:20" ht="15.75">
      <c r="B29" s="117"/>
      <c r="C29" s="117"/>
      <c r="D29" s="117"/>
      <c r="E29" s="117"/>
      <c r="F29" s="117"/>
      <c r="G29" s="117"/>
      <c r="H29" s="117" t="s">
        <v>42</v>
      </c>
      <c r="I29" s="117"/>
      <c r="J29" s="117"/>
      <c r="K29" s="117"/>
      <c r="L29" s="117"/>
      <c r="M29" s="117"/>
      <c r="O29" s="30" t="s">
        <v>63</v>
      </c>
      <c r="P29" s="30" t="s">
        <v>61</v>
      </c>
      <c r="Q29" s="30" t="s">
        <v>64</v>
      </c>
      <c r="R29" s="37" t="s">
        <v>65</v>
      </c>
      <c r="S29" s="30" t="s">
        <v>20</v>
      </c>
      <c r="T29" s="30" t="s">
        <v>66</v>
      </c>
    </row>
    <row r="30" spans="2:20" ht="15.75">
      <c r="B30" s="116"/>
      <c r="C30" s="116"/>
      <c r="D30" s="116"/>
      <c r="E30" s="116"/>
      <c r="F30" s="116"/>
      <c r="G30" s="116"/>
      <c r="H30" s="117"/>
      <c r="I30" s="117"/>
      <c r="J30" s="117"/>
      <c r="K30" s="117"/>
      <c r="L30" s="117"/>
      <c r="M30" s="117"/>
      <c r="O30" s="31"/>
      <c r="P30" s="31"/>
      <c r="Q30" s="31"/>
      <c r="R30" s="31"/>
      <c r="S30" s="31">
        <f>O30*P30+Q30-R30</f>
        <v>0</v>
      </c>
      <c r="T30" s="30"/>
    </row>
    <row r="31" spans="2:20" ht="15.75"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O31" s="31"/>
      <c r="P31" s="31"/>
      <c r="Q31" s="31"/>
      <c r="R31" s="31"/>
      <c r="S31" s="31">
        <f>O31*P31+Q31-R31</f>
        <v>0</v>
      </c>
      <c r="T31" s="30"/>
    </row>
    <row r="32" spans="2:20" ht="15.75">
      <c r="B32" s="24" t="s">
        <v>97</v>
      </c>
      <c r="C32" s="121" t="s">
        <v>19</v>
      </c>
      <c r="D32" s="121"/>
      <c r="E32" s="121"/>
      <c r="F32" s="121"/>
      <c r="G32" s="2" t="s">
        <v>20</v>
      </c>
      <c r="H32" s="25" t="s">
        <v>32</v>
      </c>
      <c r="I32" s="121" t="s">
        <v>19</v>
      </c>
      <c r="J32" s="121"/>
      <c r="K32" s="121"/>
      <c r="L32" s="121"/>
      <c r="M32" s="2" t="s">
        <v>20</v>
      </c>
      <c r="O32" s="31"/>
      <c r="P32" s="31"/>
      <c r="Q32" s="31"/>
      <c r="R32" s="31"/>
      <c r="S32" s="31">
        <f>O32*P32+Q32-R32</f>
        <v>0</v>
      </c>
      <c r="T32" s="30"/>
    </row>
    <row r="33" spans="2:20" ht="15.75">
      <c r="B33" s="26" t="s">
        <v>34</v>
      </c>
      <c r="C33" s="123"/>
      <c r="D33" s="123"/>
      <c r="E33" s="123"/>
      <c r="F33" s="123"/>
      <c r="G33" s="5">
        <f>ROUNDUP(,0)</f>
        <v>0</v>
      </c>
      <c r="H33" s="27" t="s">
        <v>34</v>
      </c>
      <c r="I33" s="122" t="s">
        <v>22</v>
      </c>
      <c r="J33" s="122"/>
      <c r="K33" s="122"/>
      <c r="L33" s="122"/>
      <c r="M33" s="5">
        <f>ROUNDUP(,0)</f>
        <v>0</v>
      </c>
      <c r="O33" s="163" t="s">
        <v>72</v>
      </c>
      <c r="P33" s="164"/>
      <c r="Q33" s="164"/>
      <c r="R33" s="165"/>
      <c r="S33" s="34">
        <f>SUM(S30:S32)</f>
        <v>0</v>
      </c>
      <c r="T33" s="30"/>
    </row>
    <row r="34" spans="2:20" ht="15.75">
      <c r="B34" s="7" t="s">
        <v>23</v>
      </c>
      <c r="C34" s="116"/>
      <c r="D34" s="116"/>
      <c r="E34" s="116"/>
      <c r="F34" s="116"/>
      <c r="G34" s="116"/>
      <c r="H34" s="7" t="s">
        <v>23</v>
      </c>
      <c r="I34" s="116"/>
      <c r="J34" s="116"/>
      <c r="K34" s="116"/>
      <c r="L34" s="116"/>
      <c r="M34" s="116"/>
      <c r="O34" s="33"/>
      <c r="P34" s="33"/>
      <c r="Q34" s="33"/>
      <c r="R34" s="33"/>
      <c r="S34" s="33"/>
      <c r="T34" s="33"/>
    </row>
    <row r="35" spans="2:20" ht="15.75">
      <c r="B35" s="117" t="s">
        <v>98</v>
      </c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O35" s="187" t="s">
        <v>97</v>
      </c>
      <c r="P35" s="188"/>
      <c r="Q35" s="188"/>
      <c r="R35" s="188"/>
      <c r="S35" s="188"/>
      <c r="T35" s="189"/>
    </row>
    <row r="36" spans="2:20" ht="15.75"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O36" s="30" t="s">
        <v>63</v>
      </c>
      <c r="P36" s="30" t="s">
        <v>61</v>
      </c>
      <c r="Q36" s="30" t="s">
        <v>64</v>
      </c>
      <c r="R36" s="37" t="s">
        <v>65</v>
      </c>
      <c r="S36" s="30" t="s">
        <v>20</v>
      </c>
      <c r="T36" s="30" t="s">
        <v>66</v>
      </c>
    </row>
    <row r="37" spans="2:20" ht="15.75">
      <c r="B37" s="28" t="s">
        <v>99</v>
      </c>
      <c r="C37" s="121" t="s">
        <v>19</v>
      </c>
      <c r="D37" s="121"/>
      <c r="E37" s="121"/>
      <c r="F37" s="121"/>
      <c r="G37" s="2" t="s">
        <v>20</v>
      </c>
      <c r="O37" s="31"/>
      <c r="P37" s="31"/>
      <c r="Q37" s="31"/>
      <c r="R37" s="31"/>
      <c r="S37" s="31">
        <f>O37*P37+Q37-R37</f>
        <v>0</v>
      </c>
      <c r="T37" s="30"/>
    </row>
    <row r="38" spans="2:20" ht="15.75">
      <c r="B38" s="29" t="s">
        <v>34</v>
      </c>
      <c r="C38" s="123"/>
      <c r="D38" s="123"/>
      <c r="E38" s="123"/>
      <c r="F38" s="123"/>
      <c r="G38" s="5">
        <f>ROUNDUP(,0)</f>
        <v>0</v>
      </c>
      <c r="O38" s="31"/>
      <c r="P38" s="31"/>
      <c r="Q38" s="31"/>
      <c r="R38" s="31"/>
      <c r="S38" s="31">
        <f>O38*P38+Q38-R38</f>
        <v>0</v>
      </c>
      <c r="T38" s="30"/>
    </row>
    <row r="39" spans="2:20" ht="15.75">
      <c r="B39" s="7" t="s">
        <v>23</v>
      </c>
      <c r="C39" s="116"/>
      <c r="D39" s="116"/>
      <c r="E39" s="116"/>
      <c r="F39" s="116"/>
      <c r="G39" s="116"/>
      <c r="O39" s="163" t="s">
        <v>72</v>
      </c>
      <c r="P39" s="164"/>
      <c r="Q39" s="164"/>
      <c r="R39" s="165"/>
      <c r="S39" s="34">
        <f>SUM(S37:S38)</f>
        <v>0</v>
      </c>
      <c r="T39" s="30"/>
    </row>
    <row r="40" spans="2:20" ht="15.75">
      <c r="B40" s="117"/>
      <c r="C40" s="117"/>
      <c r="D40" s="117"/>
      <c r="E40" s="117"/>
      <c r="F40" s="117"/>
      <c r="G40" s="117"/>
    </row>
    <row r="41" spans="2:20" ht="15.75">
      <c r="B41" s="116"/>
      <c r="C41" s="116"/>
      <c r="D41" s="116"/>
      <c r="E41" s="116"/>
      <c r="F41" s="116"/>
      <c r="G41" s="116"/>
      <c r="O41" s="181" t="s">
        <v>99</v>
      </c>
      <c r="P41" s="182"/>
      <c r="Q41" s="182"/>
      <c r="R41" s="182"/>
      <c r="S41" s="182"/>
      <c r="T41" s="183"/>
    </row>
    <row r="42" spans="2:20" ht="15.75">
      <c r="O42" s="30" t="s">
        <v>63</v>
      </c>
      <c r="P42" s="30" t="s">
        <v>61</v>
      </c>
      <c r="Q42" s="30" t="s">
        <v>64</v>
      </c>
      <c r="R42" s="37" t="s">
        <v>65</v>
      </c>
      <c r="S42" s="30" t="s">
        <v>20</v>
      </c>
      <c r="T42" s="30" t="s">
        <v>66</v>
      </c>
    </row>
    <row r="43" spans="2:20" ht="15.75">
      <c r="O43" s="31"/>
      <c r="P43" s="31"/>
      <c r="Q43" s="31"/>
      <c r="R43" s="31"/>
      <c r="S43" s="31">
        <f>O43*P43+Q43-R43</f>
        <v>0</v>
      </c>
      <c r="T43" s="30"/>
    </row>
    <row r="44" spans="2:20" ht="15.75">
      <c r="O44" s="31"/>
      <c r="P44" s="31"/>
      <c r="Q44" s="31"/>
      <c r="R44" s="31"/>
      <c r="S44" s="31">
        <f>O44*P44+Q44-R44</f>
        <v>0</v>
      </c>
      <c r="T44" s="30"/>
    </row>
    <row r="45" spans="2:20" ht="15.75">
      <c r="O45" s="163" t="s">
        <v>72</v>
      </c>
      <c r="P45" s="164"/>
      <c r="Q45" s="164"/>
      <c r="R45" s="165"/>
      <c r="S45" s="34">
        <f>SUM(S43:S44)</f>
        <v>0</v>
      </c>
      <c r="T45" s="30"/>
    </row>
    <row r="46" spans="2:20" ht="15.75">
      <c r="O46" s="33"/>
      <c r="P46" s="33"/>
      <c r="Q46" s="33"/>
      <c r="R46" s="33"/>
      <c r="S46" s="33"/>
      <c r="T46" s="33"/>
    </row>
    <row r="47" spans="2:20" ht="15.75">
      <c r="O47" s="150" t="s">
        <v>33</v>
      </c>
      <c r="P47" s="150"/>
      <c r="Q47" s="150"/>
      <c r="R47" s="150"/>
      <c r="S47" s="150"/>
      <c r="T47" s="150"/>
    </row>
    <row r="48" spans="2:20" ht="15.75">
      <c r="O48" s="30" t="s">
        <v>20</v>
      </c>
      <c r="P48" s="30" t="s">
        <v>66</v>
      </c>
      <c r="Q48" s="30" t="s">
        <v>20</v>
      </c>
      <c r="R48" s="30" t="s">
        <v>66</v>
      </c>
      <c r="S48" s="30" t="s">
        <v>20</v>
      </c>
      <c r="T48" s="30" t="s">
        <v>66</v>
      </c>
    </row>
    <row r="49" spans="15:20" ht="15.75">
      <c r="O49" s="34"/>
      <c r="P49" s="30"/>
      <c r="Q49" s="34"/>
      <c r="R49" s="30"/>
      <c r="S49" s="34"/>
      <c r="T49" s="30"/>
    </row>
    <row r="50" spans="15:20" ht="15.75">
      <c r="O50" s="35"/>
      <c r="P50" s="35"/>
      <c r="Q50" s="35"/>
      <c r="R50" s="35"/>
      <c r="S50" s="35"/>
      <c r="T50" s="35"/>
    </row>
    <row r="51" spans="15:20" ht="15.75">
      <c r="O51" s="184" t="s">
        <v>38</v>
      </c>
      <c r="P51" s="185"/>
      <c r="Q51" s="185"/>
      <c r="R51" s="185"/>
      <c r="S51" s="185"/>
      <c r="T51" s="186"/>
    </row>
    <row r="52" spans="15:20" ht="15.75">
      <c r="O52" s="30" t="s">
        <v>20</v>
      </c>
      <c r="P52" s="30" t="s">
        <v>66</v>
      </c>
      <c r="Q52" s="30" t="s">
        <v>20</v>
      </c>
      <c r="R52" s="30" t="s">
        <v>66</v>
      </c>
      <c r="S52" s="30" t="s">
        <v>20</v>
      </c>
      <c r="T52" s="30" t="s">
        <v>66</v>
      </c>
    </row>
    <row r="53" spans="15:20" ht="15.75">
      <c r="O53" s="34"/>
      <c r="P53" s="30"/>
      <c r="Q53" s="34"/>
      <c r="R53" s="30"/>
      <c r="S53" s="34"/>
      <c r="T53" s="30"/>
    </row>
    <row r="54" spans="15:20" ht="15.75">
      <c r="O54" s="36"/>
      <c r="P54" s="36"/>
      <c r="Q54" s="36"/>
      <c r="R54" s="36"/>
      <c r="S54" s="36"/>
      <c r="T54" s="36"/>
    </row>
    <row r="55" spans="15:20" ht="15.75">
      <c r="O55" s="157" t="s">
        <v>39</v>
      </c>
      <c r="P55" s="158"/>
      <c r="Q55" s="158"/>
      <c r="R55" s="158"/>
      <c r="S55" s="158"/>
      <c r="T55" s="159"/>
    </row>
    <row r="56" spans="15:20" ht="15.75">
      <c r="O56" s="30" t="s">
        <v>20</v>
      </c>
      <c r="P56" s="30" t="s">
        <v>66</v>
      </c>
      <c r="Q56" s="30" t="s">
        <v>20</v>
      </c>
      <c r="R56" s="30" t="s">
        <v>66</v>
      </c>
      <c r="S56" s="30" t="s">
        <v>20</v>
      </c>
      <c r="T56" s="30" t="s">
        <v>66</v>
      </c>
    </row>
    <row r="57" spans="15:20" ht="15.75">
      <c r="O57" s="34"/>
      <c r="P57" s="30"/>
      <c r="Q57" s="34"/>
      <c r="R57" s="30"/>
      <c r="S57" s="34"/>
      <c r="T57" s="30"/>
    </row>
    <row r="58" spans="15:20" ht="15.75">
      <c r="O58" s="36"/>
      <c r="P58" s="36"/>
      <c r="Q58" s="36"/>
      <c r="R58" s="36"/>
      <c r="S58" s="36"/>
      <c r="T58" s="36"/>
    </row>
    <row r="59" spans="15:20" ht="15.75">
      <c r="O59" s="180" t="s">
        <v>43</v>
      </c>
      <c r="P59" s="180"/>
      <c r="Q59" s="180"/>
      <c r="R59" s="180"/>
      <c r="S59" s="180"/>
      <c r="T59" s="180"/>
    </row>
    <row r="60" spans="15:20" ht="15.75">
      <c r="O60" s="30" t="s">
        <v>20</v>
      </c>
      <c r="P60" s="30" t="s">
        <v>66</v>
      </c>
      <c r="Q60" s="30" t="s">
        <v>20</v>
      </c>
      <c r="R60" s="30" t="s">
        <v>66</v>
      </c>
      <c r="S60" s="30" t="s">
        <v>20</v>
      </c>
      <c r="T60" s="30" t="s">
        <v>66</v>
      </c>
    </row>
    <row r="61" spans="15:20" ht="15.75">
      <c r="O61" s="34"/>
      <c r="P61" s="30"/>
      <c r="Q61" s="34"/>
      <c r="R61" s="30"/>
      <c r="S61" s="34"/>
      <c r="T61" s="30"/>
    </row>
    <row r="62" spans="15:20" ht="15.75">
      <c r="O62" s="35"/>
      <c r="P62" s="35"/>
      <c r="Q62" s="35"/>
      <c r="R62" s="35"/>
      <c r="S62" s="35"/>
      <c r="T62" s="35"/>
    </row>
    <row r="63" spans="15:20" ht="15.75">
      <c r="O63" s="142" t="s">
        <v>44</v>
      </c>
      <c r="P63" s="142"/>
      <c r="Q63" s="142"/>
      <c r="R63" s="142"/>
      <c r="S63" s="142"/>
      <c r="T63" s="142"/>
    </row>
    <row r="64" spans="15:20" ht="15.75">
      <c r="O64" s="30" t="s">
        <v>20</v>
      </c>
      <c r="P64" s="30" t="s">
        <v>66</v>
      </c>
      <c r="Q64" s="30" t="s">
        <v>20</v>
      </c>
      <c r="R64" s="30" t="s">
        <v>66</v>
      </c>
      <c r="S64" s="30" t="s">
        <v>20</v>
      </c>
      <c r="T64" s="30" t="s">
        <v>66</v>
      </c>
    </row>
    <row r="65" spans="15:20" ht="15.75">
      <c r="O65" s="34"/>
      <c r="P65" s="30"/>
      <c r="Q65" s="34"/>
      <c r="R65" s="30"/>
      <c r="S65" s="34"/>
      <c r="T65" s="30"/>
    </row>
    <row r="66" spans="15:20" ht="15.75">
      <c r="O66" s="35"/>
      <c r="P66" s="35"/>
      <c r="Q66" s="35"/>
      <c r="R66" s="35"/>
      <c r="S66" s="35"/>
      <c r="T66" s="35"/>
    </row>
    <row r="67" spans="15:20" ht="15.75">
      <c r="O67" s="144" t="s">
        <v>49</v>
      </c>
      <c r="P67" s="145"/>
      <c r="Q67" s="145"/>
      <c r="R67" s="145"/>
      <c r="S67" s="145"/>
      <c r="T67" s="146"/>
    </row>
    <row r="68" spans="15:20" ht="15.75">
      <c r="O68" s="30" t="s">
        <v>20</v>
      </c>
      <c r="P68" s="30" t="s">
        <v>66</v>
      </c>
      <c r="Q68" s="30" t="s">
        <v>20</v>
      </c>
      <c r="R68" s="30" t="s">
        <v>66</v>
      </c>
      <c r="S68" s="30" t="s">
        <v>20</v>
      </c>
      <c r="T68" s="30" t="s">
        <v>66</v>
      </c>
    </row>
    <row r="69" spans="15:20" ht="15.75">
      <c r="O69" s="34"/>
      <c r="P69" s="30"/>
      <c r="Q69" s="34"/>
      <c r="R69" s="30"/>
      <c r="S69" s="34"/>
      <c r="T69" s="30"/>
    </row>
    <row r="70" spans="15:20" ht="15.75">
      <c r="O70" s="33"/>
      <c r="P70" s="33"/>
      <c r="Q70" s="33"/>
      <c r="R70" s="33"/>
      <c r="S70" s="33"/>
      <c r="T70" s="33"/>
    </row>
  </sheetData>
  <protectedRanges>
    <protectedRange algorithmName="SHA-512" hashValue="Oc9r7Npdufa0lS6+LL1AoTQFZxkJPfQoEnpO5WoetD2xnc8iCfUurFKhGA0Q7WZco6UGCWe3nxm2sHustdbYag==" saltValue="bSpqeBaEea8pXtoX2vacuA==" spinCount="100000" sqref="C3 I29:I31 C17:C19 I5:I7 C11:C13 I23:I25 C29:C31 E3:F7 C5:C7 C35:C36 I35:I36 I11:I13 I17:I19 C23:C25 C9 E9:F13 C15 E15:F19 C21 E21:F25 C27 E27:F31 C33 E33:F36 I33 K33:L36 I27 K27:L31 I21 K21:L25 I15 K15:L19 I9 K9:L13 I3 K3:L7 C40:C41 C38 E38:F41" name="Range1_2"/>
  </protectedRanges>
  <mergeCells count="90">
    <mergeCell ref="C2:F2"/>
    <mergeCell ref="I2:L2"/>
    <mergeCell ref="O2:T2"/>
    <mergeCell ref="C3:F3"/>
    <mergeCell ref="I3:L3"/>
    <mergeCell ref="C4:G4"/>
    <mergeCell ref="I4:M4"/>
    <mergeCell ref="B5:G5"/>
    <mergeCell ref="H5:M5"/>
    <mergeCell ref="B6:G6"/>
    <mergeCell ref="H6:M6"/>
    <mergeCell ref="B7:M7"/>
    <mergeCell ref="O7:R7"/>
    <mergeCell ref="C8:F8"/>
    <mergeCell ref="I8:L8"/>
    <mergeCell ref="C9:F9"/>
    <mergeCell ref="I9:L9"/>
    <mergeCell ref="O9:T9"/>
    <mergeCell ref="C10:G10"/>
    <mergeCell ref="I10:M10"/>
    <mergeCell ref="B11:G11"/>
    <mergeCell ref="H11:M11"/>
    <mergeCell ref="B12:G12"/>
    <mergeCell ref="H12:M12"/>
    <mergeCell ref="B13:M13"/>
    <mergeCell ref="C14:F14"/>
    <mergeCell ref="I14:L14"/>
    <mergeCell ref="O14:R14"/>
    <mergeCell ref="C15:F15"/>
    <mergeCell ref="I15:L15"/>
    <mergeCell ref="C16:G16"/>
    <mergeCell ref="I16:M16"/>
    <mergeCell ref="O16:T16"/>
    <mergeCell ref="B17:G17"/>
    <mergeCell ref="H17:M17"/>
    <mergeCell ref="B18:G18"/>
    <mergeCell ref="H18:M18"/>
    <mergeCell ref="B19:M19"/>
    <mergeCell ref="O19:R19"/>
    <mergeCell ref="C20:F20"/>
    <mergeCell ref="I20:L20"/>
    <mergeCell ref="C21:F21"/>
    <mergeCell ref="I21:L21"/>
    <mergeCell ref="O21:T21"/>
    <mergeCell ref="C22:G22"/>
    <mergeCell ref="I22:M22"/>
    <mergeCell ref="B23:G23"/>
    <mergeCell ref="H23:M23"/>
    <mergeCell ref="B24:G24"/>
    <mergeCell ref="H24:M24"/>
    <mergeCell ref="B25:M25"/>
    <mergeCell ref="C26:F26"/>
    <mergeCell ref="I26:L26"/>
    <mergeCell ref="O26:R26"/>
    <mergeCell ref="C27:F27"/>
    <mergeCell ref="I27:L27"/>
    <mergeCell ref="C28:G28"/>
    <mergeCell ref="I28:M28"/>
    <mergeCell ref="O28:T28"/>
    <mergeCell ref="B29:G29"/>
    <mergeCell ref="H29:M29"/>
    <mergeCell ref="B30:G30"/>
    <mergeCell ref="H30:M30"/>
    <mergeCell ref="B31:M31"/>
    <mergeCell ref="C32:F32"/>
    <mergeCell ref="I32:L32"/>
    <mergeCell ref="C33:F33"/>
    <mergeCell ref="I33:L33"/>
    <mergeCell ref="O33:R33"/>
    <mergeCell ref="C34:G34"/>
    <mergeCell ref="I34:M34"/>
    <mergeCell ref="B35:G35"/>
    <mergeCell ref="H35:M35"/>
    <mergeCell ref="O35:T35"/>
    <mergeCell ref="B36:G36"/>
    <mergeCell ref="H36:M36"/>
    <mergeCell ref="C37:F37"/>
    <mergeCell ref="C38:F38"/>
    <mergeCell ref="C39:G39"/>
    <mergeCell ref="O39:R39"/>
    <mergeCell ref="B40:G40"/>
    <mergeCell ref="O55:T55"/>
    <mergeCell ref="O59:T59"/>
    <mergeCell ref="O63:T63"/>
    <mergeCell ref="O67:T67"/>
    <mergeCell ref="B41:G41"/>
    <mergeCell ref="O41:T41"/>
    <mergeCell ref="O45:R45"/>
    <mergeCell ref="O47:T47"/>
    <mergeCell ref="O51:T5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ange1_2_1" rangeCreator="" othersAccessPermission="edit"/>
    <arrUserId title="Range1_2" rangeCreator="" othersAccessPermission="edit"/>
    <arrUserId title="Range1_2_2" rangeCreator="" othersAccessPermission="edit"/>
    <arrUserId title="Range1_2_3" rangeCreator="" othersAccessPermission="edit"/>
    <arrUserId title="Range1_2_4" rangeCreator="" othersAccessPermission="edit"/>
    <arrUserId title="Range1_2_5" rangeCreator="" othersAccessPermission="edit"/>
    <arrUserId title="Range1_2_6" rangeCreator="" othersAccessPermission="edit"/>
    <arrUserId title="Range1_2_7" rangeCreator="" othersAccessPermission="edit"/>
    <arrUserId title="Range1_2_8" rangeCreator="" othersAccessPermission="edit"/>
    <arrUserId title="Range1_2_9" rangeCreator="" othersAccessPermission="edit"/>
    <arrUserId title="Range1_2_10" rangeCreator="" othersAccessPermission="edit"/>
    <arrUserId title="Range1_2_11" rangeCreator="" othersAccessPermission="edit"/>
  </rangeList>
  <rangeList sheetStid="2" master="" otherUserPermission="visible"/>
  <rangeList sheetStid="3" master="" otherUserPermission="visible">
    <arrUserId title="Range1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Cover sheet</vt:lpstr>
      <vt:lpstr>Sheet2</vt:lpstr>
      <vt:lpstr>Calc Sheet</vt:lpstr>
      <vt:lpstr>Sheet1</vt:lpstr>
      <vt:lpstr>'Calc Sheet'!Print_Area</vt:lpstr>
      <vt:lpstr>'Cover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Saxon</dc:creator>
  <cp:lastModifiedBy>Sukumar Gudalore | SMB Consultants</cp:lastModifiedBy>
  <cp:lastPrinted>2018-12-07T02:44:00Z</cp:lastPrinted>
  <dcterms:created xsi:type="dcterms:W3CDTF">2017-10-30T19:38:00Z</dcterms:created>
  <dcterms:modified xsi:type="dcterms:W3CDTF">2025-11-19T06:54:58Z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29056A48AC1B42A795577B6B7A4DBDE6_12</vt:lpwstr>
  </property>
  <property fmtid="{D5CDD505-2E9C-101B-9397-08002B2CF9AE}" pid="3" name="KSOProductBuildVer">
    <vt:lpwstr>1033-12.2.0.20326</vt:lpwstr>
  </property>
</Properties>
</file>