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mith_Waterman_Hardware_Implementation\report\"/>
    </mc:Choice>
  </mc:AlternateContent>
  <bookViews>
    <workbookView xWindow="0" yWindow="0" windowWidth="16380" windowHeight="8196" tabRatio="993" activeTab="1"/>
  </bookViews>
  <sheets>
    <sheet name="工作表1" sheetId="1" r:id="rId1"/>
    <sheet name="工作表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2" l="1"/>
  <c r="E4" i="2"/>
  <c r="E2" i="2"/>
  <c r="C3" i="2"/>
  <c r="C4" i="2"/>
  <c r="C2" i="2"/>
  <c r="I10" i="1"/>
  <c r="D10" i="1"/>
  <c r="E10" i="1" s="1"/>
  <c r="I9" i="1"/>
  <c r="E9" i="1"/>
  <c r="D9" i="1"/>
  <c r="I8" i="1"/>
  <c r="D8" i="1"/>
  <c r="E8" i="1" s="1"/>
  <c r="I7" i="1"/>
  <c r="E7" i="1"/>
  <c r="D7" i="1"/>
  <c r="I6" i="1"/>
  <c r="D6" i="1"/>
  <c r="E6" i="1" s="1"/>
  <c r="I5" i="1"/>
  <c r="E5" i="1"/>
  <c r="D5" i="1"/>
  <c r="I4" i="1"/>
  <c r="D4" i="1"/>
  <c r="E4" i="1" s="1"/>
  <c r="I3" i="1"/>
  <c r="E3" i="1"/>
  <c r="D3" i="1"/>
  <c r="I2" i="1"/>
  <c r="D2" i="1"/>
  <c r="E2" i="1" s="1"/>
</calcChain>
</file>

<file path=xl/sharedStrings.xml><?xml version="1.0" encoding="utf-8"?>
<sst xmlns="http://schemas.openxmlformats.org/spreadsheetml/2006/main" count="18" uniqueCount="18">
  <si>
    <t>S</t>
  </si>
  <si>
    <t>T</t>
  </si>
  <si>
    <t>software time(s)</t>
  </si>
  <si>
    <t>ncverilog time(s)</t>
  </si>
  <si>
    <t>ratio</t>
  </si>
  <si>
    <t>set cycle</t>
  </si>
  <si>
    <t>valid cycle</t>
  </si>
  <si>
    <t>busy cycle</t>
  </si>
  <si>
    <t>valid time</t>
  </si>
  <si>
    <t>software ans1</t>
  </si>
  <si>
    <t>software ans2</t>
  </si>
  <si>
    <t>fpga ans1</t>
  </si>
  <si>
    <t>fpga ans2</t>
  </si>
  <si>
    <t>cycle(ns)</t>
    <phoneticPr fontId="1" type="noConversion"/>
  </si>
  <si>
    <t>area</t>
    <phoneticPr fontId="1" type="noConversion"/>
  </si>
  <si>
    <t>AT value</t>
    <phoneticPr fontId="1" type="noConversion"/>
  </si>
  <si>
    <t>power(mW)</t>
    <phoneticPr fontId="1" type="noConversion"/>
  </si>
  <si>
    <t>ratio(16384x1024)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</si>
</sst>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E9" sqref="E9"/>
    </sheetView>
  </sheetViews>
  <sheetFormatPr defaultRowHeight="16.2" x14ac:dyDescent="0.3"/>
  <cols>
    <col min="3" max="3" width="15.33203125" bestFit="1" customWidth="1"/>
    <col min="4" max="4" width="16" bestFit="1" customWidth="1"/>
    <col min="5" max="5" width="8.88671875" customWidth="1"/>
    <col min="6" max="6" width="8"/>
    <col min="7" max="7" width="9.44140625"/>
    <col min="8" max="8" width="9.33203125"/>
    <col min="9" max="9" width="10.77734375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80</v>
      </c>
      <c r="B2">
        <v>80</v>
      </c>
      <c r="C2">
        <v>2E-3</v>
      </c>
      <c r="D2">
        <f>8620*10^-9</f>
        <v>8.6200000000000005E-6</v>
      </c>
      <c r="E2">
        <f t="shared" ref="E2:E10" si="0">C2/D2</f>
        <v>232.01856148491879</v>
      </c>
      <c r="F2">
        <v>1023</v>
      </c>
      <c r="G2">
        <v>203</v>
      </c>
      <c r="H2">
        <v>203</v>
      </c>
      <c r="I2">
        <f t="shared" ref="I2:I10" si="1">G2*20*10^-9</f>
        <v>4.0600000000000001E-6</v>
      </c>
      <c r="J2">
        <v>232</v>
      </c>
      <c r="K2">
        <v>85</v>
      </c>
      <c r="L2">
        <v>232</v>
      </c>
      <c r="M2">
        <v>85</v>
      </c>
    </row>
    <row r="3" spans="1:13" x14ac:dyDescent="0.3">
      <c r="A3">
        <v>256</v>
      </c>
      <c r="B3">
        <v>256</v>
      </c>
      <c r="C3">
        <v>7.0000000000000001E-3</v>
      </c>
      <c r="D3">
        <f>46680*10^-9</f>
        <v>4.668E-5</v>
      </c>
      <c r="E3">
        <f t="shared" si="0"/>
        <v>149.95715509854327</v>
      </c>
      <c r="F3">
        <v>1023</v>
      </c>
      <c r="G3">
        <v>1142</v>
      </c>
      <c r="H3">
        <v>1142</v>
      </c>
      <c r="I3">
        <f t="shared" si="1"/>
        <v>2.2840000000000002E-5</v>
      </c>
      <c r="J3">
        <v>803</v>
      </c>
      <c r="K3">
        <v>309</v>
      </c>
      <c r="L3">
        <v>803</v>
      </c>
      <c r="M3">
        <v>309</v>
      </c>
    </row>
    <row r="4" spans="1:13" x14ac:dyDescent="0.3">
      <c r="A4">
        <v>512</v>
      </c>
      <c r="B4">
        <v>512</v>
      </c>
      <c r="C4">
        <v>1.2999999999999999E-2</v>
      </c>
      <c r="D4">
        <f>175300*10^-9</f>
        <v>1.7530000000000001E-4</v>
      </c>
      <c r="E4">
        <f t="shared" si="0"/>
        <v>74.158585282373068</v>
      </c>
      <c r="F4">
        <v>1023</v>
      </c>
      <c r="G4">
        <v>2292</v>
      </c>
      <c r="H4">
        <v>2292</v>
      </c>
      <c r="I4">
        <f t="shared" si="1"/>
        <v>4.5840000000000002E-5</v>
      </c>
      <c r="J4">
        <v>1539</v>
      </c>
      <c r="K4">
        <v>579</v>
      </c>
      <c r="L4">
        <v>1539</v>
      </c>
      <c r="M4">
        <v>579</v>
      </c>
    </row>
    <row r="5" spans="1:13" x14ac:dyDescent="0.3">
      <c r="A5">
        <v>1024</v>
      </c>
      <c r="B5">
        <v>1024</v>
      </c>
      <c r="C5">
        <v>3.5999999999999997E-2</v>
      </c>
      <c r="D5">
        <f>677080*10^-9</f>
        <v>6.7708000000000004E-4</v>
      </c>
      <c r="E5">
        <f t="shared" si="0"/>
        <v>53.169492526732434</v>
      </c>
      <c r="F5">
        <v>1023</v>
      </c>
      <c r="G5">
        <v>16847</v>
      </c>
      <c r="H5">
        <v>16847</v>
      </c>
      <c r="I5">
        <f t="shared" si="1"/>
        <v>3.3694000000000004E-4</v>
      </c>
      <c r="J5">
        <v>3206</v>
      </c>
      <c r="K5">
        <v>1209</v>
      </c>
      <c r="L5">
        <v>3206</v>
      </c>
      <c r="M5">
        <v>1209</v>
      </c>
    </row>
    <row r="6" spans="1:13" x14ac:dyDescent="0.3">
      <c r="A6">
        <v>2048</v>
      </c>
      <c r="B6">
        <v>1024</v>
      </c>
      <c r="C6">
        <v>6.4000000000000001E-2</v>
      </c>
      <c r="D6">
        <f>1333080*10^-9</f>
        <v>1.3330800000000002E-3</v>
      </c>
      <c r="E6">
        <f t="shared" si="0"/>
        <v>48.009121733129291</v>
      </c>
      <c r="F6">
        <v>1023</v>
      </c>
      <c r="G6">
        <v>33247</v>
      </c>
      <c r="H6">
        <v>33247</v>
      </c>
      <c r="I6">
        <f t="shared" si="1"/>
        <v>6.6494000000000004E-4</v>
      </c>
      <c r="J6">
        <v>3817</v>
      </c>
      <c r="K6">
        <v>1602</v>
      </c>
      <c r="L6">
        <v>3817</v>
      </c>
      <c r="M6">
        <v>1602</v>
      </c>
    </row>
    <row r="7" spans="1:13" x14ac:dyDescent="0.3">
      <c r="A7">
        <v>4096</v>
      </c>
      <c r="B7">
        <v>1024</v>
      </c>
      <c r="C7">
        <v>0.12</v>
      </c>
      <c r="D7">
        <f>2645080*10^-9</f>
        <v>2.6450800000000002E-3</v>
      </c>
      <c r="E7">
        <f t="shared" si="0"/>
        <v>45.36724787151995</v>
      </c>
      <c r="F7">
        <v>1023</v>
      </c>
      <c r="G7">
        <v>66047</v>
      </c>
      <c r="H7">
        <v>66047</v>
      </c>
      <c r="I7">
        <f t="shared" si="1"/>
        <v>1.32094E-3</v>
      </c>
      <c r="J7">
        <v>3907</v>
      </c>
      <c r="K7">
        <v>1575</v>
      </c>
      <c r="L7">
        <v>3907</v>
      </c>
      <c r="M7">
        <v>1575</v>
      </c>
    </row>
    <row r="8" spans="1:13" x14ac:dyDescent="0.3">
      <c r="A8">
        <v>8192</v>
      </c>
      <c r="B8">
        <v>1024</v>
      </c>
      <c r="C8">
        <v>0.223</v>
      </c>
      <c r="D8">
        <f>5269080*10^-9</f>
        <v>5.2690800000000006E-3</v>
      </c>
      <c r="E8">
        <f t="shared" si="0"/>
        <v>42.322378859307506</v>
      </c>
      <c r="F8">
        <v>1023</v>
      </c>
      <c r="G8">
        <v>131647</v>
      </c>
      <c r="H8">
        <v>131647</v>
      </c>
      <c r="I8">
        <f t="shared" si="1"/>
        <v>2.6329400000000003E-3</v>
      </c>
      <c r="J8">
        <v>3859</v>
      </c>
      <c r="K8">
        <v>1602</v>
      </c>
      <c r="L8">
        <v>3859</v>
      </c>
      <c r="M8">
        <v>1602</v>
      </c>
    </row>
    <row r="9" spans="1:13" x14ac:dyDescent="0.3">
      <c r="A9">
        <v>16384</v>
      </c>
      <c r="B9">
        <v>1024</v>
      </c>
      <c r="C9">
        <v>0.42099999999999999</v>
      </c>
      <c r="D9">
        <f>10517080*10^-9</f>
        <v>1.051708E-2</v>
      </c>
      <c r="E9">
        <f t="shared" si="0"/>
        <v>40.030122429419571</v>
      </c>
      <c r="F9">
        <v>1023</v>
      </c>
      <c r="G9">
        <v>262847</v>
      </c>
      <c r="H9">
        <v>262847</v>
      </c>
      <c r="I9">
        <f t="shared" si="1"/>
        <v>5.2569400000000007E-3</v>
      </c>
      <c r="J9">
        <v>4587</v>
      </c>
      <c r="K9">
        <v>2130</v>
      </c>
      <c r="L9">
        <v>4587</v>
      </c>
      <c r="M9">
        <v>2130</v>
      </c>
    </row>
    <row r="10" spans="1:13" x14ac:dyDescent="0.3">
      <c r="A10">
        <v>16384</v>
      </c>
      <c r="B10">
        <v>7168</v>
      </c>
      <c r="C10">
        <v>2.726</v>
      </c>
      <c r="D10">
        <f>73544220*10^-9</f>
        <v>7.3544220000000007E-2</v>
      </c>
      <c r="E10">
        <f t="shared" si="0"/>
        <v>37.066135176904446</v>
      </c>
      <c r="F10">
        <v>1023</v>
      </c>
      <c r="G10">
        <v>1834497</v>
      </c>
      <c r="H10">
        <v>1834497</v>
      </c>
      <c r="I10">
        <f t="shared" si="1"/>
        <v>3.6689940000000004E-2</v>
      </c>
      <c r="J10">
        <v>31529</v>
      </c>
      <c r="K10">
        <v>14636</v>
      </c>
      <c r="L10" s="1">
        <v>31459</v>
      </c>
      <c r="M10" s="1">
        <v>14602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6.2" x14ac:dyDescent="0.3"/>
  <cols>
    <col min="3" max="3" width="16.6640625" customWidth="1"/>
    <col min="4" max="4" width="11.77734375" bestFit="1" customWidth="1"/>
    <col min="5" max="5" width="17.21875" bestFit="1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10</v>
      </c>
      <c r="B2">
        <v>3084412.3608019999</v>
      </c>
      <c r="C2">
        <f>B2*A2</f>
        <v>30844123.60802</v>
      </c>
      <c r="D2">
        <v>32.170099999999998</v>
      </c>
      <c r="E2">
        <f>40.30012*20/A2</f>
        <v>80.600239999999999</v>
      </c>
    </row>
    <row r="3" spans="1:5" x14ac:dyDescent="0.3">
      <c r="A3">
        <v>8</v>
      </c>
      <c r="B3">
        <v>3143203.5061670002</v>
      </c>
      <c r="C3">
        <f t="shared" ref="C3:C4" si="0">B3*A3</f>
        <v>25145628.049336001</v>
      </c>
      <c r="D3">
        <v>40.906999999999996</v>
      </c>
      <c r="E3">
        <f t="shared" ref="E3:E4" si="1">40.30012*20/A3</f>
        <v>100.7503</v>
      </c>
    </row>
    <row r="4" spans="1:5" x14ac:dyDescent="0.3">
      <c r="A4">
        <v>6</v>
      </c>
      <c r="B4">
        <v>3270118.1036749999</v>
      </c>
      <c r="C4">
        <f t="shared" si="0"/>
        <v>19620708.622049998</v>
      </c>
      <c r="D4">
        <v>57.592300000000002</v>
      </c>
      <c r="E4">
        <f t="shared" si="1"/>
        <v>134.33373333333333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7</cp:revision>
  <dcterms:created xsi:type="dcterms:W3CDTF">2019-06-25T03:30:03Z</dcterms:created>
  <dcterms:modified xsi:type="dcterms:W3CDTF">2019-06-27T02:03:43Z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