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GitHub\Sustainable-Logistics-Project\"/>
    </mc:Choice>
  </mc:AlternateContent>
  <xr:revisionPtr revIDLastSave="0" documentId="13_ncr:1_{B7CEAC61-4263-4E06-A435-7E47C9A27EDA}" xr6:coauthVersionLast="47" xr6:coauthVersionMax="47" xr10:uidLastSave="{00000000-0000-0000-0000-000000000000}"/>
  <bookViews>
    <workbookView xWindow="135" yWindow="240" windowWidth="22260" windowHeight="20505" activeTab="3" xr2:uid="{00000000-000D-0000-FFFF-FFFF00000000}"/>
  </bookViews>
  <sheets>
    <sheet name="Initial" sheetId="1" r:id="rId1"/>
    <sheet name="ReducedChCost" sheetId="2" r:id="rId2"/>
    <sheet name="ReducedChTime" sheetId="3" r:id="rId3"/>
    <sheet name="HigherCapVehicle" sheetId="5" r:id="rId4"/>
    <sheet name="HigherNumVehicle(not relevant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" l="1"/>
  <c r="B24" i="5"/>
  <c r="F24" i="5"/>
  <c r="E24" i="5"/>
  <c r="D24" i="5"/>
  <c r="A24" i="5"/>
  <c r="F26" i="4"/>
  <c r="E26" i="4"/>
  <c r="D26" i="4"/>
  <c r="C26" i="4"/>
  <c r="B26" i="4"/>
  <c r="F25" i="4"/>
  <c r="E25" i="4"/>
  <c r="D25" i="4"/>
  <c r="C25" i="4"/>
  <c r="B25" i="4"/>
  <c r="A25" i="4"/>
  <c r="C25" i="5"/>
  <c r="B25" i="5"/>
  <c r="F25" i="5"/>
  <c r="E25" i="5"/>
  <c r="D25" i="5"/>
  <c r="F25" i="3"/>
  <c r="E25" i="3"/>
  <c r="D25" i="3"/>
  <c r="C25" i="3"/>
  <c r="B25" i="3"/>
  <c r="F24" i="3"/>
  <c r="E24" i="3"/>
  <c r="D24" i="3"/>
  <c r="C24" i="3"/>
  <c r="B24" i="3"/>
  <c r="A24" i="3"/>
  <c r="F25" i="2"/>
  <c r="E25" i="2"/>
  <c r="D25" i="2"/>
  <c r="C25" i="2"/>
  <c r="B25" i="2"/>
  <c r="A24" i="2"/>
  <c r="F24" i="2"/>
  <c r="E24" i="2"/>
  <c r="D24" i="2"/>
  <c r="C24" i="2"/>
  <c r="B24" i="2"/>
  <c r="E3" i="5"/>
  <c r="D3" i="5"/>
  <c r="C3" i="5"/>
  <c r="B3" i="5"/>
  <c r="A3" i="5"/>
  <c r="B12" i="3"/>
  <c r="E15" i="3"/>
  <c r="D15" i="3"/>
  <c r="C15" i="3"/>
  <c r="B15" i="3"/>
  <c r="A15" i="3"/>
  <c r="E12" i="3"/>
  <c r="D12" i="3"/>
  <c r="C12" i="3"/>
  <c r="A12" i="3"/>
  <c r="E9" i="3"/>
  <c r="D9" i="3"/>
  <c r="C9" i="3"/>
  <c r="B9" i="3"/>
  <c r="A9" i="3"/>
  <c r="E6" i="3"/>
  <c r="D6" i="3"/>
  <c r="C6" i="3"/>
  <c r="B6" i="3"/>
  <c r="A6" i="3"/>
  <c r="E3" i="3"/>
  <c r="D3" i="3"/>
  <c r="C3" i="3"/>
  <c r="B3" i="3"/>
  <c r="A3" i="3"/>
  <c r="E15" i="2"/>
  <c r="D15" i="2"/>
  <c r="C15" i="2"/>
  <c r="B15" i="2"/>
  <c r="A15" i="2"/>
  <c r="E12" i="2"/>
  <c r="D12" i="2"/>
  <c r="C12" i="2"/>
  <c r="B12" i="2"/>
  <c r="A12" i="2"/>
  <c r="E9" i="2"/>
  <c r="D9" i="2"/>
  <c r="C9" i="2"/>
  <c r="B9" i="2"/>
  <c r="A9" i="2"/>
  <c r="E6" i="2"/>
  <c r="D6" i="2"/>
  <c r="C6" i="2"/>
  <c r="B6" i="2"/>
  <c r="A6" i="2"/>
  <c r="B3" i="2"/>
  <c r="C3" i="2"/>
  <c r="D3" i="2"/>
  <c r="E3" i="2"/>
  <c r="A3" i="2"/>
  <c r="N14" i="5"/>
  <c r="N14" i="3"/>
  <c r="N11" i="3"/>
  <c r="N8" i="3"/>
  <c r="N5" i="3"/>
  <c r="N2" i="3"/>
  <c r="N2" i="2"/>
  <c r="N14" i="2"/>
  <c r="N11" i="2"/>
  <c r="N8" i="2"/>
  <c r="N5" i="2"/>
  <c r="N11" i="5"/>
  <c r="N8" i="5"/>
  <c r="N5" i="5"/>
  <c r="N2" i="5"/>
  <c r="E15" i="5"/>
  <c r="D15" i="5"/>
  <c r="C15" i="5"/>
  <c r="B15" i="5"/>
  <c r="A15" i="5"/>
  <c r="E12" i="5"/>
  <c r="D12" i="5"/>
  <c r="C12" i="5"/>
  <c r="B12" i="5"/>
  <c r="A12" i="5"/>
  <c r="E9" i="5"/>
  <c r="D9" i="5"/>
  <c r="C9" i="5"/>
  <c r="B9" i="5"/>
  <c r="A9" i="5"/>
  <c r="E6" i="5"/>
  <c r="D6" i="5"/>
  <c r="C6" i="5"/>
  <c r="B6" i="5"/>
  <c r="A6" i="5"/>
  <c r="E15" i="4"/>
  <c r="D15" i="4"/>
  <c r="C15" i="4"/>
  <c r="B15" i="4"/>
  <c r="A15" i="4"/>
  <c r="E12" i="4"/>
  <c r="D12" i="4"/>
  <c r="C12" i="4"/>
  <c r="B12" i="4"/>
  <c r="A12" i="4"/>
  <c r="E9" i="4"/>
  <c r="D9" i="4"/>
  <c r="C9" i="4"/>
  <c r="B9" i="4"/>
  <c r="A9" i="4"/>
  <c r="E6" i="4"/>
  <c r="D6" i="4"/>
  <c r="C6" i="4"/>
  <c r="B6" i="4"/>
  <c r="A6" i="4"/>
  <c r="E3" i="4"/>
  <c r="D3" i="4"/>
  <c r="C3" i="4"/>
  <c r="B3" i="4"/>
  <c r="A3" i="4"/>
  <c r="N2" i="4"/>
  <c r="B3" i="1"/>
  <c r="C3" i="1"/>
  <c r="D3" i="1"/>
  <c r="E3" i="1"/>
  <c r="A3" i="1"/>
  <c r="L2" i="1"/>
</calcChain>
</file>

<file path=xl/sharedStrings.xml><?xml version="1.0" encoding="utf-8"?>
<sst xmlns="http://schemas.openxmlformats.org/spreadsheetml/2006/main" count="181" uniqueCount="29">
  <si>
    <t>Veh1 Load</t>
  </si>
  <si>
    <t>Veh2 Load</t>
  </si>
  <si>
    <t>Veh3 Load</t>
  </si>
  <si>
    <t>Veh1 Dist</t>
  </si>
  <si>
    <t>Veh2 Dist</t>
  </si>
  <si>
    <t>Veh3 Dist</t>
  </si>
  <si>
    <t>charge_cost</t>
  </si>
  <si>
    <t>charging_time</t>
  </si>
  <si>
    <t>num_vehicles</t>
  </si>
  <si>
    <t>capacity</t>
  </si>
  <si>
    <t>Veh4 Load</t>
  </si>
  <si>
    <t>Veh4 Dist</t>
  </si>
  <si>
    <t>Veh5 Load</t>
  </si>
  <si>
    <t>Veh5 Dist</t>
  </si>
  <si>
    <t>Corr</t>
  </si>
  <si>
    <t>Capacity</t>
  </si>
  <si>
    <t>Charging Cost</t>
  </si>
  <si>
    <t>4 stops</t>
  </si>
  <si>
    <t>5 stops</t>
  </si>
  <si>
    <t>0 stops</t>
  </si>
  <si>
    <t>12 stops</t>
  </si>
  <si>
    <t>Charging Time</t>
  </si>
  <si>
    <t>Num Vehicles</t>
  </si>
  <si>
    <t>3 stops</t>
  </si>
  <si>
    <t>2 stops</t>
  </si>
  <si>
    <t>1 stop</t>
  </si>
  <si>
    <t>6 stops</t>
  </si>
  <si>
    <t>Graph: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</si>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</sst>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ReducedChCost!$A$25</c:f>
              <c:strCache>
                <c:ptCount val="1"/>
                <c:pt idx="0">
                  <c:v>Total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ReducedChCost!$B$24:$F$24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ReducedChCost!$B$25:$F$25</c:f>
              <c:numCache>
                <c:formatCode>General</c:formatCode>
                <c:ptCount val="5"/>
                <c:pt idx="0">
                  <c:v>151</c:v>
                </c:pt>
                <c:pt idx="1">
                  <c:v>137</c:v>
                </c:pt>
                <c:pt idx="2">
                  <c:v>123</c:v>
                </c:pt>
                <c:pt idx="3">
                  <c:v>109</c:v>
                </c:pt>
                <c:pt idx="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3-4449-AFFF-294963F1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12255"/>
        <c:axId val="1340816831"/>
      </c:lineChart>
      <c:catAx>
        <c:axId val="13408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816831"/>
        <c:crosses val="autoZero"/>
        <c:auto val="1"/>
        <c:lblAlgn val="ctr"/>
        <c:lblOffset val="100"/>
        <c:noMultiLvlLbl val="0"/>
      </c:catAx>
      <c:valAx>
        <c:axId val="13408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8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ReducedChTime!$A$25</c:f>
              <c:strCache>
                <c:ptCount val="1"/>
                <c:pt idx="0">
                  <c:v>Total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ReducedChTime!$B$24:$F$24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ReducedChTime!$B$25:$F$25</c:f>
              <c:numCache>
                <c:formatCode>General</c:formatCode>
                <c:ptCount val="5"/>
                <c:pt idx="0">
                  <c:v>151</c:v>
                </c:pt>
                <c:pt idx="1">
                  <c:v>136</c:v>
                </c:pt>
                <c:pt idx="2">
                  <c:v>94</c:v>
                </c:pt>
                <c:pt idx="3">
                  <c:v>116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1-475E-98B3-6805548EF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111743"/>
        <c:axId val="1061107167"/>
      </c:lineChart>
      <c:catAx>
        <c:axId val="10611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1107167"/>
        <c:crosses val="autoZero"/>
        <c:auto val="1"/>
        <c:lblAlgn val="ctr"/>
        <c:lblOffset val="100"/>
        <c:noMultiLvlLbl val="0"/>
      </c:catAx>
      <c:valAx>
        <c:axId val="10611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111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HigherCapVehicle!$A$24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HigherCapVehicle!$B$24:$F$24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4-48DF-9FF2-66AC5F8425CC}"/>
            </c:ext>
          </c:extLst>
        </c:ser>
        <c:ser>
          <c:idx val="1"/>
          <c:order val="1"/>
          <c:tx>
            <c:strRef>
              <c:f>HigherCapVehicle!$A$25</c:f>
              <c:strCache>
                <c:ptCount val="1"/>
                <c:pt idx="0">
                  <c:v>Total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HigherCapVehicle!$B$25:$F$25</c:f>
              <c:numCache>
                <c:formatCode>General</c:formatCode>
                <c:ptCount val="5"/>
                <c:pt idx="0">
                  <c:v>146</c:v>
                </c:pt>
                <c:pt idx="1">
                  <c:v>149</c:v>
                </c:pt>
                <c:pt idx="2">
                  <c:v>151</c:v>
                </c:pt>
                <c:pt idx="3">
                  <c:v>147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4-48DF-9FF2-66AC5F84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9127039"/>
        <c:axId val="1309127455"/>
      </c:barChart>
      <c:catAx>
        <c:axId val="13091270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127455"/>
        <c:crosses val="autoZero"/>
        <c:auto val="1"/>
        <c:lblAlgn val="ctr"/>
        <c:lblOffset val="100"/>
        <c:noMultiLvlLbl val="0"/>
      </c:catAx>
      <c:valAx>
        <c:axId val="13091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1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18</xdr:row>
      <xdr:rowOff>157162</xdr:rowOff>
    </xdr:from>
    <xdr:to>
      <xdr:col>11</xdr:col>
      <xdr:colOff>523875</xdr:colOff>
      <xdr:row>33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ED45AE-BF13-E594-8760-D72B8B80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18</xdr:row>
      <xdr:rowOff>157162</xdr:rowOff>
    </xdr:from>
    <xdr:to>
      <xdr:col>11</xdr:col>
      <xdr:colOff>666750</xdr:colOff>
      <xdr:row>33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FC5083-AE8A-8C3C-8BAC-800BF755E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352985</xdr:colOff>
      <xdr:row>23</xdr:row>
      <xdr:rowOff>101973</xdr:rowOff>
    </xdr:from>
    <xdr:to>
      <xdr:col>13</xdr:col>
      <xdr:colOff>352985</xdr:colOff>
      <xdr:row>37</xdr:row>
      <xdr:rowOff>178173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1E35A9-E2D4-EC91-4347-F070C1CAF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C52" sqref="C52"/>
    </sheetView>
  </sheetViews>
  <sheetFormatPr baseColWidth="10" defaultRowHeight="15" x14ac:dyDescent="0.25"/>
  <cols>
    <col min="1" max="1" width="14.28515625" customWidth="1"/>
    <col min="16" max="16" width="13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F1" t="s">
        <v>3</v>
      </c>
      <c r="G1" t="s">
        <v>4</v>
      </c>
      <c r="H1" t="s">
        <v>5</v>
      </c>
      <c r="I1" t="s">
        <v>11</v>
      </c>
      <c r="J1" t="s">
        <v>13</v>
      </c>
      <c r="L1" t="s">
        <v>14</v>
      </c>
      <c r="M1" t="s">
        <v>15</v>
      </c>
    </row>
    <row r="2" spans="1:13" x14ac:dyDescent="0.25">
      <c r="A2">
        <v>16</v>
      </c>
      <c r="B2">
        <v>13</v>
      </c>
      <c r="C2">
        <v>12</v>
      </c>
      <c r="D2">
        <v>12</v>
      </c>
      <c r="E2">
        <v>0</v>
      </c>
      <c r="F2">
        <v>53</v>
      </c>
      <c r="G2">
        <v>24</v>
      </c>
      <c r="H2">
        <v>41</v>
      </c>
      <c r="I2">
        <v>33</v>
      </c>
      <c r="J2">
        <v>0</v>
      </c>
      <c r="L2">
        <f>CORREL(A2:E2,F2:J2)</f>
        <v>0.9111019385422775</v>
      </c>
      <c r="M2">
        <v>16</v>
      </c>
    </row>
    <row r="3" spans="1:13" x14ac:dyDescent="0.25">
      <c r="A3" s="2">
        <f>A2/$M$2</f>
        <v>1</v>
      </c>
      <c r="B3" s="2">
        <f>B2/$M$2</f>
        <v>0.8125</v>
      </c>
      <c r="C3" s="2">
        <f>C2/$M$2</f>
        <v>0.75</v>
      </c>
      <c r="D3" s="2">
        <f>D2/$M$2</f>
        <v>0.75</v>
      </c>
      <c r="E3" s="2">
        <f>E2/$M$2</f>
        <v>0</v>
      </c>
      <c r="F3" t="s">
        <v>26</v>
      </c>
      <c r="G3" t="s">
        <v>23</v>
      </c>
      <c r="H3" t="s">
        <v>23</v>
      </c>
      <c r="I3" t="s">
        <v>23</v>
      </c>
      <c r="J3" t="s">
        <v>19</v>
      </c>
    </row>
    <row r="5" spans="1:13" x14ac:dyDescent="0.25">
      <c r="A5" t="s">
        <v>6</v>
      </c>
      <c r="B5">
        <v>5</v>
      </c>
    </row>
    <row r="6" spans="1:13" x14ac:dyDescent="0.25">
      <c r="A6" t="s">
        <v>7</v>
      </c>
      <c r="B6">
        <v>1</v>
      </c>
    </row>
    <row r="7" spans="1:13" x14ac:dyDescent="0.25">
      <c r="A7" t="s">
        <v>8</v>
      </c>
      <c r="B7">
        <v>5</v>
      </c>
      <c r="F7" s="1"/>
    </row>
    <row r="8" spans="1:13" x14ac:dyDescent="0.25">
      <c r="A8" t="s">
        <v>9</v>
      </c>
      <c r="B8">
        <v>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zoomScaleNormal="100" workbookViewId="0">
      <selection activeCell="A24" sqref="A24:F25"/>
    </sheetView>
  </sheetViews>
  <sheetFormatPr baseColWidth="10" defaultRowHeight="15" x14ac:dyDescent="0.25"/>
  <cols>
    <col min="1" max="1" width="13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G1" t="s">
        <v>3</v>
      </c>
      <c r="H1" t="s">
        <v>4</v>
      </c>
      <c r="I1" t="s">
        <v>5</v>
      </c>
      <c r="J1" t="s">
        <v>11</v>
      </c>
      <c r="K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16</v>
      </c>
      <c r="B2">
        <v>13</v>
      </c>
      <c r="C2">
        <v>12</v>
      </c>
      <c r="D2">
        <v>12</v>
      </c>
      <c r="E2">
        <v>0</v>
      </c>
      <c r="G2">
        <v>53</v>
      </c>
      <c r="H2">
        <v>24</v>
      </c>
      <c r="I2">
        <v>41</v>
      </c>
      <c r="J2">
        <v>33</v>
      </c>
      <c r="K2">
        <v>0</v>
      </c>
      <c r="N2">
        <f>CORREL(A2:E2,G2:K2)</f>
        <v>0.9111019385422775</v>
      </c>
      <c r="O2">
        <v>16</v>
      </c>
      <c r="P2">
        <v>5</v>
      </c>
    </row>
    <row r="3" spans="1:16" x14ac:dyDescent="0.25">
      <c r="A3" s="2">
        <f>A2/$O2</f>
        <v>1</v>
      </c>
      <c r="B3" s="2">
        <f t="shared" ref="B3:E3" si="0">B2/$O2</f>
        <v>0.8125</v>
      </c>
      <c r="C3" s="2">
        <f t="shared" si="0"/>
        <v>0.75</v>
      </c>
      <c r="D3" s="2">
        <f t="shared" si="0"/>
        <v>0.75</v>
      </c>
      <c r="E3" s="2">
        <f t="shared" si="0"/>
        <v>0</v>
      </c>
      <c r="G3" t="s">
        <v>26</v>
      </c>
      <c r="H3" t="s">
        <v>23</v>
      </c>
      <c r="I3" t="s">
        <v>23</v>
      </c>
      <c r="J3" t="s">
        <v>23</v>
      </c>
      <c r="K3" t="s">
        <v>19</v>
      </c>
    </row>
    <row r="4" spans="1:16" x14ac:dyDescent="0.25">
      <c r="A4" s="2"/>
      <c r="B4" s="2"/>
      <c r="C4" s="2"/>
      <c r="D4" s="2"/>
      <c r="E4" s="2"/>
    </row>
    <row r="5" spans="1:16" x14ac:dyDescent="0.25">
      <c r="A5">
        <v>16</v>
      </c>
      <c r="B5">
        <v>13</v>
      </c>
      <c r="C5">
        <v>12</v>
      </c>
      <c r="D5">
        <v>12</v>
      </c>
      <c r="E5">
        <v>0</v>
      </c>
      <c r="G5">
        <v>47</v>
      </c>
      <c r="H5">
        <v>22</v>
      </c>
      <c r="I5">
        <v>38</v>
      </c>
      <c r="J5">
        <v>30</v>
      </c>
      <c r="K5">
        <v>0</v>
      </c>
      <c r="N5">
        <f>CORREL(A5:E5,G5:K5)</f>
        <v>0.91219326493894992</v>
      </c>
      <c r="O5">
        <v>16</v>
      </c>
      <c r="P5">
        <v>4</v>
      </c>
    </row>
    <row r="6" spans="1:16" x14ac:dyDescent="0.25">
      <c r="A6" s="2">
        <f>A5/$O5</f>
        <v>1</v>
      </c>
      <c r="B6" s="2">
        <f t="shared" ref="B6" si="1">B5/$O5</f>
        <v>0.8125</v>
      </c>
      <c r="C6" s="2">
        <f t="shared" ref="C6" si="2">C5/$O5</f>
        <v>0.75</v>
      </c>
      <c r="D6" s="2">
        <f t="shared" ref="D6" si="3">D5/$O5</f>
        <v>0.75</v>
      </c>
      <c r="E6" s="2">
        <f t="shared" ref="E6" si="4">E5/$O5</f>
        <v>0</v>
      </c>
      <c r="G6" t="s">
        <v>17</v>
      </c>
      <c r="H6" t="s">
        <v>23</v>
      </c>
      <c r="I6" t="s">
        <v>23</v>
      </c>
      <c r="J6" t="s">
        <v>17</v>
      </c>
    </row>
    <row r="8" spans="1:16" x14ac:dyDescent="0.25">
      <c r="A8">
        <v>16</v>
      </c>
      <c r="B8">
        <v>13</v>
      </c>
      <c r="C8">
        <v>12</v>
      </c>
      <c r="D8">
        <v>12</v>
      </c>
      <c r="E8">
        <v>0</v>
      </c>
      <c r="G8">
        <v>41</v>
      </c>
      <c r="H8">
        <v>20</v>
      </c>
      <c r="I8">
        <v>35</v>
      </c>
      <c r="J8">
        <v>27</v>
      </c>
      <c r="K8">
        <v>0</v>
      </c>
      <c r="N8">
        <f>CORREL(A8:E8,G8:K8)</f>
        <v>0.91186258974334833</v>
      </c>
      <c r="O8">
        <v>16</v>
      </c>
      <c r="P8">
        <v>3</v>
      </c>
    </row>
    <row r="9" spans="1:16" x14ac:dyDescent="0.25">
      <c r="A9" s="2">
        <f>A8/$O8</f>
        <v>1</v>
      </c>
      <c r="B9" s="2">
        <f t="shared" ref="B9" si="5">B8/$O8</f>
        <v>0.8125</v>
      </c>
      <c r="C9" s="2">
        <f t="shared" ref="C9" si="6">C8/$O8</f>
        <v>0.75</v>
      </c>
      <c r="D9" s="2">
        <f t="shared" ref="D9" si="7">D8/$O8</f>
        <v>0.75</v>
      </c>
      <c r="E9" s="2">
        <f t="shared" ref="E9" si="8">E8/$O8</f>
        <v>0</v>
      </c>
      <c r="G9" t="s">
        <v>17</v>
      </c>
      <c r="H9" t="s">
        <v>23</v>
      </c>
      <c r="I9" t="s">
        <v>23</v>
      </c>
      <c r="J9" t="s">
        <v>17</v>
      </c>
    </row>
    <row r="11" spans="1:16" x14ac:dyDescent="0.25">
      <c r="A11">
        <v>16</v>
      </c>
      <c r="B11">
        <v>13</v>
      </c>
      <c r="C11">
        <v>12</v>
      </c>
      <c r="D11">
        <v>12</v>
      </c>
      <c r="E11">
        <v>0</v>
      </c>
      <c r="G11">
        <v>35</v>
      </c>
      <c r="H11">
        <v>18</v>
      </c>
      <c r="I11">
        <v>32</v>
      </c>
      <c r="J11">
        <v>24</v>
      </c>
      <c r="K11">
        <v>0</v>
      </c>
      <c r="N11">
        <f>CORREL(A11:E11,G11:K11)</f>
        <v>0.90864030916093363</v>
      </c>
      <c r="O11">
        <v>16</v>
      </c>
      <c r="P11">
        <v>2</v>
      </c>
    </row>
    <row r="12" spans="1:16" x14ac:dyDescent="0.25">
      <c r="A12" s="2">
        <f>A11/$O11</f>
        <v>1</v>
      </c>
      <c r="B12" s="2">
        <f t="shared" ref="B12" si="9">B11/$O11</f>
        <v>0.8125</v>
      </c>
      <c r="C12" s="2">
        <f t="shared" ref="C12" si="10">C11/$O11</f>
        <v>0.75</v>
      </c>
      <c r="D12" s="2">
        <f t="shared" ref="D12" si="11">D11/$O11</f>
        <v>0.75</v>
      </c>
      <c r="E12" s="2">
        <f t="shared" ref="E12" si="12">E11/$O11</f>
        <v>0</v>
      </c>
      <c r="G12" t="s">
        <v>17</v>
      </c>
      <c r="H12" t="s">
        <v>23</v>
      </c>
      <c r="I12" t="s">
        <v>23</v>
      </c>
      <c r="J12" t="s">
        <v>17</v>
      </c>
    </row>
    <row r="14" spans="1:16" x14ac:dyDescent="0.25">
      <c r="A14">
        <v>16</v>
      </c>
      <c r="B14">
        <v>13</v>
      </c>
      <c r="C14">
        <v>12</v>
      </c>
      <c r="D14">
        <v>12</v>
      </c>
      <c r="E14">
        <v>0</v>
      </c>
      <c r="G14">
        <v>29</v>
      </c>
      <c r="H14">
        <v>16</v>
      </c>
      <c r="I14">
        <v>29</v>
      </c>
      <c r="J14">
        <v>21</v>
      </c>
      <c r="K14">
        <v>0</v>
      </c>
      <c r="N14">
        <f>CORREL(A14:E14,G14:K14)</f>
        <v>0.89952664497460288</v>
      </c>
      <c r="O14">
        <v>16</v>
      </c>
      <c r="P14">
        <v>1</v>
      </c>
    </row>
    <row r="15" spans="1:16" x14ac:dyDescent="0.25">
      <c r="A15" s="2">
        <f>A14/$O14</f>
        <v>1</v>
      </c>
      <c r="B15" s="2">
        <f t="shared" ref="B15" si="13">B14/$O14</f>
        <v>0.8125</v>
      </c>
      <c r="C15" s="2">
        <f t="shared" ref="C15" si="14">C14/$O14</f>
        <v>0.75</v>
      </c>
      <c r="D15" s="2">
        <f t="shared" ref="D15" si="15">D14/$O14</f>
        <v>0.75</v>
      </c>
      <c r="E15" s="2">
        <f t="shared" ref="E15" si="16">E14/$O14</f>
        <v>0</v>
      </c>
      <c r="G15" t="s">
        <v>17</v>
      </c>
      <c r="H15" t="s">
        <v>23</v>
      </c>
      <c r="I15" t="s">
        <v>23</v>
      </c>
      <c r="J15" t="s">
        <v>17</v>
      </c>
    </row>
    <row r="16" spans="1:16" x14ac:dyDescent="0.25">
      <c r="A16" s="2"/>
      <c r="B16" s="2"/>
      <c r="C16" s="2"/>
      <c r="D16" s="2"/>
      <c r="E16" s="2"/>
    </row>
    <row r="17" spans="1:7" x14ac:dyDescent="0.25">
      <c r="A17" s="2"/>
      <c r="B17" s="2"/>
      <c r="C17" s="2"/>
      <c r="D17" s="2"/>
      <c r="E17" s="2"/>
    </row>
    <row r="19" spans="1:7" x14ac:dyDescent="0.25">
      <c r="A19" t="s">
        <v>7</v>
      </c>
      <c r="B19">
        <v>1</v>
      </c>
    </row>
    <row r="20" spans="1:7" x14ac:dyDescent="0.25">
      <c r="A20" t="s">
        <v>8</v>
      </c>
      <c r="B20">
        <v>5</v>
      </c>
    </row>
    <row r="21" spans="1:7" x14ac:dyDescent="0.25">
      <c r="A21" t="s">
        <v>9</v>
      </c>
      <c r="B21">
        <v>16</v>
      </c>
    </row>
    <row r="22" spans="1:7" x14ac:dyDescent="0.25">
      <c r="G22" s="1"/>
    </row>
    <row r="23" spans="1:7" x14ac:dyDescent="0.25">
      <c r="A23" t="s">
        <v>27</v>
      </c>
    </row>
    <row r="24" spans="1:7" x14ac:dyDescent="0.25">
      <c r="A24" t="str">
        <f>P1</f>
        <v>Charging Cost</v>
      </c>
      <c r="B24">
        <f>P2</f>
        <v>5</v>
      </c>
      <c r="C24">
        <f>P5</f>
        <v>4</v>
      </c>
      <c r="D24">
        <f>P8</f>
        <v>3</v>
      </c>
      <c r="E24">
        <f>P11</f>
        <v>2</v>
      </c>
      <c r="F24">
        <f>P14</f>
        <v>1</v>
      </c>
    </row>
    <row r="25" spans="1:7" x14ac:dyDescent="0.25">
      <c r="A25" t="s">
        <v>28</v>
      </c>
      <c r="B25">
        <f>SUM(G2:K2)</f>
        <v>151</v>
      </c>
      <c r="C25">
        <f>SUM(G5:K5)</f>
        <v>137</v>
      </c>
      <c r="D25">
        <f>SUM(G8:K8)</f>
        <v>123</v>
      </c>
      <c r="E25">
        <f>SUM(G11:K11)</f>
        <v>109</v>
      </c>
      <c r="F25">
        <f>SUM(G14:K14)</f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workbookViewId="0">
      <selection activeCell="A24" sqref="A24:F25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G1" t="s">
        <v>3</v>
      </c>
      <c r="H1" t="s">
        <v>4</v>
      </c>
      <c r="I1" t="s">
        <v>5</v>
      </c>
      <c r="J1" t="s">
        <v>11</v>
      </c>
      <c r="K1" t="s">
        <v>13</v>
      </c>
      <c r="N1" t="s">
        <v>14</v>
      </c>
      <c r="O1" t="s">
        <v>15</v>
      </c>
      <c r="P1" t="s">
        <v>21</v>
      </c>
    </row>
    <row r="2" spans="1:16" x14ac:dyDescent="0.25">
      <c r="A2">
        <v>16</v>
      </c>
      <c r="B2">
        <v>13</v>
      </c>
      <c r="C2">
        <v>12</v>
      </c>
      <c r="D2">
        <v>12</v>
      </c>
      <c r="E2">
        <v>0</v>
      </c>
      <c r="G2">
        <v>53</v>
      </c>
      <c r="H2">
        <v>24</v>
      </c>
      <c r="I2">
        <v>41</v>
      </c>
      <c r="J2">
        <v>33</v>
      </c>
      <c r="K2">
        <v>0</v>
      </c>
      <c r="N2">
        <f>CORREL(A2:E2,G2:K2)</f>
        <v>0.9111019385422775</v>
      </c>
      <c r="O2">
        <v>16</v>
      </c>
      <c r="P2">
        <v>1</v>
      </c>
    </row>
    <row r="3" spans="1:16" x14ac:dyDescent="0.25">
      <c r="A3" s="2">
        <f>A2/$O2</f>
        <v>1</v>
      </c>
      <c r="B3" s="2">
        <f t="shared" ref="B3:E3" si="0">B2/$O2</f>
        <v>0.8125</v>
      </c>
      <c r="C3" s="2">
        <f t="shared" si="0"/>
        <v>0.75</v>
      </c>
      <c r="D3" s="2">
        <f t="shared" si="0"/>
        <v>0.75</v>
      </c>
      <c r="E3" s="2">
        <f t="shared" si="0"/>
        <v>0</v>
      </c>
      <c r="G3" t="s">
        <v>26</v>
      </c>
      <c r="H3" t="s">
        <v>23</v>
      </c>
      <c r="I3" t="s">
        <v>23</v>
      </c>
      <c r="J3" t="s">
        <v>23</v>
      </c>
      <c r="K3" t="s">
        <v>19</v>
      </c>
    </row>
    <row r="4" spans="1:16" x14ac:dyDescent="0.25">
      <c r="A4" s="2"/>
      <c r="B4" s="2"/>
      <c r="C4" s="2"/>
      <c r="D4" s="2"/>
      <c r="E4" s="2"/>
    </row>
    <row r="5" spans="1:16" x14ac:dyDescent="0.25">
      <c r="A5">
        <v>10</v>
      </c>
      <c r="B5">
        <v>14</v>
      </c>
      <c r="C5">
        <v>15</v>
      </c>
      <c r="D5">
        <v>14</v>
      </c>
      <c r="E5">
        <v>0</v>
      </c>
      <c r="G5">
        <v>30</v>
      </c>
      <c r="H5">
        <v>23</v>
      </c>
      <c r="I5">
        <v>37</v>
      </c>
      <c r="J5">
        <v>46</v>
      </c>
      <c r="K5">
        <v>0</v>
      </c>
      <c r="N5">
        <f>CORREL(A5:E5,G5:K5)</f>
        <v>0.87377391702707985</v>
      </c>
      <c r="O5">
        <v>16</v>
      </c>
      <c r="P5">
        <v>0.8</v>
      </c>
    </row>
    <row r="6" spans="1:16" x14ac:dyDescent="0.25">
      <c r="A6" s="2">
        <f>A5/$O5</f>
        <v>0.625</v>
      </c>
      <c r="B6" s="2">
        <f t="shared" ref="B6" si="1">B5/$O5</f>
        <v>0.875</v>
      </c>
      <c r="C6" s="2">
        <f t="shared" ref="C6" si="2">C5/$O5</f>
        <v>0.9375</v>
      </c>
      <c r="D6" s="2">
        <f t="shared" ref="D6" si="3">D5/$O5</f>
        <v>0.875</v>
      </c>
      <c r="E6" s="2">
        <f t="shared" ref="E6" si="4">E5/$O5</f>
        <v>0</v>
      </c>
      <c r="G6" t="s">
        <v>17</v>
      </c>
      <c r="H6" t="s">
        <v>24</v>
      </c>
      <c r="I6" t="s">
        <v>17</v>
      </c>
      <c r="J6" t="s">
        <v>26</v>
      </c>
    </row>
    <row r="8" spans="1:16" x14ac:dyDescent="0.25">
      <c r="A8">
        <v>14</v>
      </c>
      <c r="B8">
        <v>14</v>
      </c>
      <c r="C8">
        <v>11</v>
      </c>
      <c r="D8">
        <v>14</v>
      </c>
      <c r="E8">
        <v>0</v>
      </c>
      <c r="G8">
        <v>28</v>
      </c>
      <c r="H8">
        <v>11</v>
      </c>
      <c r="I8">
        <v>20</v>
      </c>
      <c r="J8">
        <v>35</v>
      </c>
      <c r="K8">
        <v>0</v>
      </c>
      <c r="N8">
        <f>CORREL(A8:E8,G8:K8)</f>
        <v>0.77472120085710638</v>
      </c>
      <c r="O8">
        <v>16</v>
      </c>
      <c r="P8">
        <v>0.6</v>
      </c>
    </row>
    <row r="9" spans="1:16" x14ac:dyDescent="0.25">
      <c r="A9" s="2">
        <f>A8/$O8</f>
        <v>0.875</v>
      </c>
      <c r="B9" s="2">
        <f t="shared" ref="B9" si="5">B8/$O8</f>
        <v>0.875</v>
      </c>
      <c r="C9" s="2">
        <f t="shared" ref="C9" si="6">C8/$O8</f>
        <v>0.6875</v>
      </c>
      <c r="D9" s="2">
        <f t="shared" ref="D9" si="7">D8/$O8</f>
        <v>0.875</v>
      </c>
      <c r="E9" s="2">
        <f t="shared" ref="E9" si="8">E8/$O8</f>
        <v>0</v>
      </c>
      <c r="G9" t="s">
        <v>18</v>
      </c>
      <c r="H9" t="s">
        <v>24</v>
      </c>
      <c r="I9" t="s">
        <v>23</v>
      </c>
      <c r="J9" t="s">
        <v>26</v>
      </c>
    </row>
    <row r="11" spans="1:16" x14ac:dyDescent="0.25">
      <c r="A11">
        <v>16</v>
      </c>
      <c r="B11">
        <v>6</v>
      </c>
      <c r="C11">
        <v>16</v>
      </c>
      <c r="D11">
        <v>15</v>
      </c>
      <c r="E11">
        <v>0</v>
      </c>
      <c r="G11">
        <v>44</v>
      </c>
      <c r="H11">
        <v>7</v>
      </c>
      <c r="I11">
        <v>24</v>
      </c>
      <c r="J11">
        <v>41</v>
      </c>
      <c r="K11">
        <v>0</v>
      </c>
      <c r="N11">
        <f>CORREL(A11:E11,G11:K11)</f>
        <v>0.90057432472694832</v>
      </c>
      <c r="O11">
        <v>16</v>
      </c>
      <c r="P11">
        <v>0.4</v>
      </c>
    </row>
    <row r="12" spans="1:16" x14ac:dyDescent="0.25">
      <c r="A12" s="2">
        <f>A11/$O11</f>
        <v>1</v>
      </c>
      <c r="B12" s="2">
        <f>B11/$O11</f>
        <v>0.375</v>
      </c>
      <c r="C12" s="2">
        <f t="shared" ref="C12" si="9">C11/$O11</f>
        <v>1</v>
      </c>
      <c r="D12" s="2">
        <f t="shared" ref="D12" si="10">D11/$O11</f>
        <v>0.9375</v>
      </c>
      <c r="E12" s="2">
        <f t="shared" ref="E12" si="11">E11/$O11</f>
        <v>0</v>
      </c>
      <c r="G12" t="s">
        <v>26</v>
      </c>
      <c r="H12" t="s">
        <v>25</v>
      </c>
      <c r="I12" t="s">
        <v>23</v>
      </c>
      <c r="J12" t="s">
        <v>18</v>
      </c>
    </row>
    <row r="14" spans="1:16" x14ac:dyDescent="0.25">
      <c r="A14">
        <v>10</v>
      </c>
      <c r="B14">
        <v>14</v>
      </c>
      <c r="C14">
        <v>14</v>
      </c>
      <c r="D14">
        <v>15</v>
      </c>
      <c r="E14">
        <v>0</v>
      </c>
      <c r="G14">
        <v>23</v>
      </c>
      <c r="H14">
        <v>15</v>
      </c>
      <c r="I14">
        <v>36</v>
      </c>
      <c r="J14">
        <v>36</v>
      </c>
      <c r="K14">
        <v>0</v>
      </c>
      <c r="N14">
        <f>CORREL(A14:E14,G14:K14)</f>
        <v>0.83883350363024078</v>
      </c>
      <c r="O14">
        <v>16</v>
      </c>
      <c r="P14">
        <v>0.2</v>
      </c>
    </row>
    <row r="15" spans="1:16" x14ac:dyDescent="0.25">
      <c r="A15" s="2">
        <f>A14/$O14</f>
        <v>0.625</v>
      </c>
      <c r="B15" s="2">
        <f t="shared" ref="B15" si="12">B14/$O14</f>
        <v>0.875</v>
      </c>
      <c r="C15" s="2">
        <f t="shared" ref="C15" si="13">C14/$O14</f>
        <v>0.875</v>
      </c>
      <c r="D15" s="2">
        <f t="shared" ref="D15" si="14">D14/$O14</f>
        <v>0.9375</v>
      </c>
      <c r="E15" s="2">
        <f t="shared" ref="E15" si="15">E14/$O14</f>
        <v>0</v>
      </c>
      <c r="G15" t="s">
        <v>17</v>
      </c>
      <c r="H15" t="s">
        <v>23</v>
      </c>
      <c r="I15" t="s">
        <v>23</v>
      </c>
      <c r="J15" t="s">
        <v>17</v>
      </c>
    </row>
    <row r="16" spans="1:16" x14ac:dyDescent="0.25">
      <c r="A16" s="2"/>
      <c r="B16" s="2"/>
      <c r="C16" s="2"/>
      <c r="D16" s="2"/>
      <c r="E16" s="2"/>
    </row>
    <row r="17" spans="1:7" x14ac:dyDescent="0.25">
      <c r="A17" s="2"/>
      <c r="B17" s="2"/>
      <c r="C17" s="2"/>
      <c r="D17" s="2"/>
      <c r="E17" s="2"/>
    </row>
    <row r="19" spans="1:7" x14ac:dyDescent="0.25">
      <c r="A19" t="s">
        <v>8</v>
      </c>
      <c r="B19">
        <v>5</v>
      </c>
    </row>
    <row r="20" spans="1:7" x14ac:dyDescent="0.25">
      <c r="A20" t="s">
        <v>9</v>
      </c>
      <c r="B20">
        <v>16</v>
      </c>
    </row>
    <row r="21" spans="1:7" x14ac:dyDescent="0.25">
      <c r="A21" t="s">
        <v>6</v>
      </c>
      <c r="B21">
        <v>5</v>
      </c>
    </row>
    <row r="22" spans="1:7" x14ac:dyDescent="0.25">
      <c r="G22" s="1"/>
    </row>
    <row r="23" spans="1:7" x14ac:dyDescent="0.25">
      <c r="A23" t="s">
        <v>27</v>
      </c>
    </row>
    <row r="24" spans="1:7" x14ac:dyDescent="0.25">
      <c r="A24" t="str">
        <f>P1</f>
        <v>Charging Time</v>
      </c>
      <c r="B24">
        <f>P2</f>
        <v>1</v>
      </c>
      <c r="C24">
        <f>P5</f>
        <v>0.8</v>
      </c>
      <c r="D24">
        <f>P8</f>
        <v>0.6</v>
      </c>
      <c r="E24">
        <f>P11</f>
        <v>0.4</v>
      </c>
      <c r="F24">
        <f>P14</f>
        <v>0.2</v>
      </c>
    </row>
    <row r="25" spans="1:7" x14ac:dyDescent="0.25">
      <c r="A25" t="s">
        <v>28</v>
      </c>
      <c r="B25">
        <f>SUM(G2:K2)</f>
        <v>151</v>
      </c>
      <c r="C25">
        <f>SUM(G5:K5)</f>
        <v>136</v>
      </c>
      <c r="D25">
        <f>SUM(G8:K8)</f>
        <v>94</v>
      </c>
      <c r="E25">
        <f>SUM(G11:K11)</f>
        <v>116</v>
      </c>
      <c r="F25">
        <f>SUM(G14:K14)</f>
        <v>110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tabSelected="1" zoomScale="85" zoomScaleNormal="85" workbookViewId="0">
      <selection activeCell="A24" sqref="A24:F25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G1" t="s">
        <v>3</v>
      </c>
      <c r="H1" t="s">
        <v>4</v>
      </c>
      <c r="I1" t="s">
        <v>5</v>
      </c>
      <c r="J1" t="s">
        <v>11</v>
      </c>
      <c r="K1" t="s">
        <v>13</v>
      </c>
      <c r="N1" t="s">
        <v>14</v>
      </c>
      <c r="O1" t="s">
        <v>15</v>
      </c>
    </row>
    <row r="2" spans="1:15" x14ac:dyDescent="0.25">
      <c r="A2">
        <v>16</v>
      </c>
      <c r="B2">
        <v>13</v>
      </c>
      <c r="C2">
        <v>12</v>
      </c>
      <c r="D2">
        <v>12</v>
      </c>
      <c r="E2">
        <v>0</v>
      </c>
      <c r="G2">
        <v>53</v>
      </c>
      <c r="H2">
        <v>24</v>
      </c>
      <c r="I2">
        <v>41</v>
      </c>
      <c r="J2">
        <v>33</v>
      </c>
      <c r="K2">
        <v>0</v>
      </c>
      <c r="N2">
        <f>CORREL(A2:E2,G2:K2)</f>
        <v>0.9111019385422775</v>
      </c>
      <c r="O2">
        <v>16</v>
      </c>
    </row>
    <row r="3" spans="1:15" x14ac:dyDescent="0.25">
      <c r="A3" s="2">
        <f>A2/$O2</f>
        <v>1</v>
      </c>
      <c r="B3" s="2">
        <f t="shared" ref="B3:E3" si="0">B2/$O2</f>
        <v>0.8125</v>
      </c>
      <c r="C3" s="2">
        <f t="shared" si="0"/>
        <v>0.75</v>
      </c>
      <c r="D3" s="2">
        <f t="shared" si="0"/>
        <v>0.75</v>
      </c>
      <c r="E3" s="2">
        <f t="shared" si="0"/>
        <v>0</v>
      </c>
      <c r="G3" t="s">
        <v>26</v>
      </c>
      <c r="H3" t="s">
        <v>23</v>
      </c>
      <c r="I3" t="s">
        <v>23</v>
      </c>
      <c r="J3" t="s">
        <v>23</v>
      </c>
      <c r="K3" t="s">
        <v>19</v>
      </c>
    </row>
    <row r="4" spans="1:15" x14ac:dyDescent="0.25">
      <c r="A4" s="2"/>
      <c r="B4" s="2"/>
      <c r="C4" s="2"/>
      <c r="D4" s="2"/>
      <c r="E4" s="2"/>
    </row>
    <row r="5" spans="1:15" x14ac:dyDescent="0.25">
      <c r="A5">
        <v>14</v>
      </c>
      <c r="B5">
        <v>7</v>
      </c>
      <c r="C5">
        <v>15</v>
      </c>
      <c r="D5">
        <v>17</v>
      </c>
      <c r="E5">
        <v>0</v>
      </c>
      <c r="G5">
        <v>42</v>
      </c>
      <c r="H5">
        <v>13</v>
      </c>
      <c r="I5">
        <v>50</v>
      </c>
      <c r="J5">
        <v>42</v>
      </c>
      <c r="K5">
        <v>0</v>
      </c>
      <c r="N5">
        <f>CORREL(A5:E5,G5:K5)</f>
        <v>0.96167895335238396</v>
      </c>
      <c r="O5">
        <v>17</v>
      </c>
    </row>
    <row r="6" spans="1:15" x14ac:dyDescent="0.25">
      <c r="A6" s="2">
        <f>A5/$O5</f>
        <v>0.82352941176470584</v>
      </c>
      <c r="B6" s="2">
        <f t="shared" ref="B6:E6" si="1">B5/$O5</f>
        <v>0.41176470588235292</v>
      </c>
      <c r="C6" s="2">
        <f t="shared" si="1"/>
        <v>0.88235294117647056</v>
      </c>
      <c r="D6" s="2">
        <f t="shared" si="1"/>
        <v>1</v>
      </c>
      <c r="E6" s="2">
        <f t="shared" si="1"/>
        <v>0</v>
      </c>
      <c r="G6" t="s">
        <v>17</v>
      </c>
      <c r="H6" t="s">
        <v>25</v>
      </c>
      <c r="I6" t="s">
        <v>17</v>
      </c>
      <c r="J6" t="s">
        <v>18</v>
      </c>
      <c r="K6" t="s">
        <v>19</v>
      </c>
    </row>
    <row r="8" spans="1:15" x14ac:dyDescent="0.25">
      <c r="A8">
        <v>13</v>
      </c>
      <c r="B8">
        <v>20</v>
      </c>
      <c r="C8">
        <v>20</v>
      </c>
      <c r="D8">
        <v>0</v>
      </c>
      <c r="E8">
        <v>0</v>
      </c>
      <c r="G8">
        <v>48</v>
      </c>
      <c r="H8">
        <v>36</v>
      </c>
      <c r="I8">
        <v>61</v>
      </c>
      <c r="J8">
        <v>0</v>
      </c>
      <c r="K8">
        <v>0</v>
      </c>
      <c r="N8">
        <f>CORREL(A8:E8,G8:K8)</f>
        <v>0.91173333619639263</v>
      </c>
      <c r="O8">
        <v>20</v>
      </c>
    </row>
    <row r="9" spans="1:15" x14ac:dyDescent="0.25">
      <c r="A9" s="2">
        <f>A8/$O8</f>
        <v>0.65</v>
      </c>
      <c r="B9" s="2">
        <f t="shared" ref="B9:E9" si="2">B8/$O8</f>
        <v>1</v>
      </c>
      <c r="C9" s="2">
        <f t="shared" si="2"/>
        <v>1</v>
      </c>
      <c r="D9" s="2">
        <f t="shared" si="2"/>
        <v>0</v>
      </c>
      <c r="E9" s="2">
        <f t="shared" si="2"/>
        <v>0</v>
      </c>
      <c r="G9" t="s">
        <v>26</v>
      </c>
      <c r="H9" t="s">
        <v>23</v>
      </c>
      <c r="I9" t="s">
        <v>18</v>
      </c>
      <c r="J9" t="s">
        <v>19</v>
      </c>
      <c r="K9" t="s">
        <v>19</v>
      </c>
    </row>
    <row r="11" spans="1:15" x14ac:dyDescent="0.25">
      <c r="A11">
        <v>10</v>
      </c>
      <c r="B11">
        <v>14</v>
      </c>
      <c r="C11">
        <v>14</v>
      </c>
      <c r="D11">
        <v>15</v>
      </c>
      <c r="E11">
        <v>0</v>
      </c>
      <c r="G11">
        <v>31</v>
      </c>
      <c r="H11">
        <v>40</v>
      </c>
      <c r="I11">
        <v>25</v>
      </c>
      <c r="J11">
        <v>50</v>
      </c>
      <c r="K11">
        <v>0</v>
      </c>
      <c r="N11">
        <f>CORREL(A11:E11,G11:K11)</f>
        <v>0.89888911787741199</v>
      </c>
      <c r="O11">
        <v>15</v>
      </c>
    </row>
    <row r="12" spans="1:15" x14ac:dyDescent="0.25">
      <c r="A12" s="2">
        <f>A11/$O11</f>
        <v>0.66666666666666663</v>
      </c>
      <c r="B12" s="2">
        <f t="shared" ref="B12:E12" si="3">B11/$O11</f>
        <v>0.93333333333333335</v>
      </c>
      <c r="C12" s="2">
        <f t="shared" si="3"/>
        <v>0.93333333333333335</v>
      </c>
      <c r="D12" s="2">
        <f t="shared" si="3"/>
        <v>1</v>
      </c>
      <c r="E12" s="2">
        <f t="shared" si="3"/>
        <v>0</v>
      </c>
      <c r="G12" t="s">
        <v>17</v>
      </c>
      <c r="H12" t="s">
        <v>17</v>
      </c>
      <c r="I12" t="s">
        <v>24</v>
      </c>
      <c r="J12" t="s">
        <v>17</v>
      </c>
      <c r="K12" t="s">
        <v>19</v>
      </c>
    </row>
    <row r="14" spans="1:15" x14ac:dyDescent="0.25">
      <c r="A14">
        <v>14</v>
      </c>
      <c r="B14">
        <v>11</v>
      </c>
      <c r="C14">
        <v>14</v>
      </c>
      <c r="D14">
        <v>14</v>
      </c>
      <c r="E14">
        <v>0</v>
      </c>
      <c r="G14">
        <v>42</v>
      </c>
      <c r="H14">
        <v>46</v>
      </c>
      <c r="I14">
        <v>25</v>
      </c>
      <c r="J14">
        <v>36</v>
      </c>
      <c r="K14">
        <v>0</v>
      </c>
      <c r="N14">
        <f>CORREL(A14:E14,G14:K14)</f>
        <v>0.82357712513735493</v>
      </c>
      <c r="O14">
        <v>14</v>
      </c>
    </row>
    <row r="15" spans="1:15" x14ac:dyDescent="0.25">
      <c r="A15" s="2">
        <f>A14/$O14</f>
        <v>1</v>
      </c>
      <c r="B15" s="2">
        <f t="shared" ref="B15:E15" si="4">B14/$O14</f>
        <v>0.7857142857142857</v>
      </c>
      <c r="C15" s="2">
        <f t="shared" si="4"/>
        <v>1</v>
      </c>
      <c r="D15" s="2">
        <f t="shared" si="4"/>
        <v>1</v>
      </c>
      <c r="E15" s="2">
        <f t="shared" si="4"/>
        <v>0</v>
      </c>
      <c r="G15" t="s">
        <v>18</v>
      </c>
      <c r="H15" t="s">
        <v>17</v>
      </c>
      <c r="I15" t="s">
        <v>24</v>
      </c>
      <c r="J15" t="s">
        <v>23</v>
      </c>
      <c r="K15" t="s">
        <v>19</v>
      </c>
    </row>
    <row r="16" spans="1:15" x14ac:dyDescent="0.25">
      <c r="A16" s="2"/>
      <c r="B16" s="2"/>
      <c r="C16" s="2"/>
      <c r="D16" s="2"/>
      <c r="E16" s="2"/>
    </row>
    <row r="17" spans="1:7" x14ac:dyDescent="0.25">
      <c r="A17" s="2"/>
      <c r="B17" s="2"/>
      <c r="C17" s="2"/>
      <c r="D17" s="2"/>
      <c r="E17" s="2"/>
    </row>
    <row r="19" spans="1:7" x14ac:dyDescent="0.25">
      <c r="A19" t="s">
        <v>7</v>
      </c>
      <c r="B19">
        <v>1</v>
      </c>
    </row>
    <row r="20" spans="1:7" x14ac:dyDescent="0.25">
      <c r="A20" t="s">
        <v>8</v>
      </c>
      <c r="B20">
        <v>5</v>
      </c>
    </row>
    <row r="21" spans="1:7" x14ac:dyDescent="0.25">
      <c r="A21" t="s">
        <v>6</v>
      </c>
      <c r="B21">
        <v>5</v>
      </c>
    </row>
    <row r="22" spans="1:7" x14ac:dyDescent="0.25">
      <c r="G22" s="1"/>
    </row>
    <row r="23" spans="1:7" x14ac:dyDescent="0.25">
      <c r="A23" t="s">
        <v>27</v>
      </c>
    </row>
    <row r="24" spans="1:7" x14ac:dyDescent="0.25">
      <c r="A24" t="str">
        <f>O1</f>
        <v>Capacity</v>
      </c>
      <c r="B24">
        <f>O11</f>
        <v>15</v>
      </c>
      <c r="C24">
        <f>O14</f>
        <v>14</v>
      </c>
      <c r="D24">
        <f>O2</f>
        <v>16</v>
      </c>
      <c r="E24">
        <f>O5</f>
        <v>17</v>
      </c>
      <c r="F24">
        <f>O8</f>
        <v>20</v>
      </c>
    </row>
    <row r="25" spans="1:7" x14ac:dyDescent="0.25">
      <c r="A25" t="s">
        <v>28</v>
      </c>
      <c r="B25">
        <f>SUM(G11:K11)</f>
        <v>146</v>
      </c>
      <c r="C25">
        <f>SUM(G14:K14)</f>
        <v>149</v>
      </c>
      <c r="D25">
        <f>SUM(G2:K2)</f>
        <v>151</v>
      </c>
      <c r="E25">
        <f>SUM(G5:K5)</f>
        <v>147</v>
      </c>
      <c r="F25">
        <f>SUM(G8:K8)</f>
        <v>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"/>
  <sheetViews>
    <sheetView workbookViewId="0">
      <selection activeCell="A24" sqref="A24:F26"/>
    </sheetView>
  </sheetViews>
  <sheetFormatPr baseColWidth="10" defaultRowHeight="15" x14ac:dyDescent="0.25"/>
  <cols>
    <col min="12" max="12" width="14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G1" t="s">
        <v>3</v>
      </c>
      <c r="H1" t="s">
        <v>4</v>
      </c>
      <c r="I1" t="s">
        <v>5</v>
      </c>
      <c r="J1" t="s">
        <v>11</v>
      </c>
      <c r="K1" t="s">
        <v>13</v>
      </c>
      <c r="N1" t="s">
        <v>14</v>
      </c>
      <c r="O1" t="s">
        <v>15</v>
      </c>
      <c r="P1" t="s">
        <v>22</v>
      </c>
    </row>
    <row r="2" spans="1:16" x14ac:dyDescent="0.25">
      <c r="A2">
        <v>16</v>
      </c>
      <c r="B2">
        <v>15</v>
      </c>
      <c r="C2">
        <v>15</v>
      </c>
      <c r="D2">
        <v>10</v>
      </c>
      <c r="E2">
        <v>0</v>
      </c>
      <c r="G2">
        <v>8471</v>
      </c>
      <c r="H2">
        <v>6335</v>
      </c>
      <c r="I2">
        <v>6335</v>
      </c>
      <c r="J2">
        <v>8436</v>
      </c>
      <c r="K2">
        <v>0</v>
      </c>
      <c r="N2">
        <f>CORREL(A5:E5,G5:K5)</f>
        <v>0.84720409122852802</v>
      </c>
      <c r="O2">
        <v>16</v>
      </c>
      <c r="P2">
        <v>5</v>
      </c>
    </row>
    <row r="3" spans="1:16" x14ac:dyDescent="0.25">
      <c r="A3" s="2">
        <f>A2/$O2</f>
        <v>1</v>
      </c>
      <c r="B3" s="2">
        <f t="shared" ref="B3:E3" si="0">B2/$O2</f>
        <v>0.9375</v>
      </c>
      <c r="C3" s="2">
        <f t="shared" si="0"/>
        <v>0.9375</v>
      </c>
      <c r="D3" s="2">
        <f t="shared" si="0"/>
        <v>0.625</v>
      </c>
      <c r="E3" s="2">
        <f t="shared" si="0"/>
        <v>0</v>
      </c>
      <c r="G3" t="s">
        <v>20</v>
      </c>
      <c r="H3" t="s">
        <v>17</v>
      </c>
      <c r="I3" t="s">
        <v>17</v>
      </c>
      <c r="J3" t="s">
        <v>18</v>
      </c>
      <c r="K3" t="s">
        <v>19</v>
      </c>
    </row>
    <row r="4" spans="1:16" x14ac:dyDescent="0.25">
      <c r="A4" s="2"/>
      <c r="B4" s="2"/>
      <c r="C4" s="2"/>
      <c r="D4" s="2"/>
      <c r="E4" s="2"/>
    </row>
    <row r="5" spans="1:16" x14ac:dyDescent="0.25">
      <c r="A5">
        <v>16</v>
      </c>
      <c r="B5">
        <v>15</v>
      </c>
      <c r="C5">
        <v>15</v>
      </c>
      <c r="D5">
        <v>10</v>
      </c>
      <c r="E5">
        <v>0</v>
      </c>
      <c r="G5">
        <v>8468</v>
      </c>
      <c r="H5">
        <v>6331</v>
      </c>
      <c r="I5">
        <v>6331</v>
      </c>
      <c r="J5">
        <v>8433</v>
      </c>
      <c r="K5">
        <v>0</v>
      </c>
      <c r="O5">
        <v>16</v>
      </c>
      <c r="P5">
        <v>5</v>
      </c>
    </row>
    <row r="6" spans="1:16" x14ac:dyDescent="0.25">
      <c r="A6" s="2">
        <f>A5/$O5</f>
        <v>1</v>
      </c>
      <c r="B6" s="2">
        <f t="shared" ref="B6:E6" si="1">B5/$O5</f>
        <v>0.9375</v>
      </c>
      <c r="C6" s="2">
        <f t="shared" si="1"/>
        <v>0.9375</v>
      </c>
      <c r="D6" s="2">
        <f t="shared" si="1"/>
        <v>0.625</v>
      </c>
      <c r="E6" s="2">
        <f t="shared" si="1"/>
        <v>0</v>
      </c>
      <c r="G6" t="s">
        <v>20</v>
      </c>
      <c r="H6" t="s">
        <v>17</v>
      </c>
      <c r="I6" t="s">
        <v>17</v>
      </c>
      <c r="J6" t="s">
        <v>18</v>
      </c>
    </row>
    <row r="8" spans="1:16" x14ac:dyDescent="0.25">
      <c r="A8">
        <v>16</v>
      </c>
      <c r="B8">
        <v>15</v>
      </c>
      <c r="C8">
        <v>15</v>
      </c>
      <c r="D8">
        <v>10</v>
      </c>
      <c r="E8">
        <v>0</v>
      </c>
      <c r="G8">
        <v>8465</v>
      </c>
      <c r="H8">
        <v>6329</v>
      </c>
      <c r="I8">
        <v>6329</v>
      </c>
      <c r="J8">
        <v>8432</v>
      </c>
      <c r="K8">
        <v>0</v>
      </c>
      <c r="O8">
        <v>16</v>
      </c>
      <c r="P8">
        <v>0.6</v>
      </c>
    </row>
    <row r="9" spans="1:16" x14ac:dyDescent="0.25">
      <c r="A9" s="2">
        <f>A8/$O8</f>
        <v>1</v>
      </c>
      <c r="B9" s="2">
        <f t="shared" ref="B9:E9" si="2">B8/$O8</f>
        <v>0.9375</v>
      </c>
      <c r="C9" s="2">
        <f t="shared" si="2"/>
        <v>0.9375</v>
      </c>
      <c r="D9" s="2">
        <f t="shared" si="2"/>
        <v>0.625</v>
      </c>
      <c r="E9" s="2">
        <f t="shared" si="2"/>
        <v>0</v>
      </c>
      <c r="G9" t="s">
        <v>20</v>
      </c>
      <c r="H9" t="s">
        <v>17</v>
      </c>
      <c r="I9" t="s">
        <v>17</v>
      </c>
      <c r="J9" t="s">
        <v>18</v>
      </c>
    </row>
    <row r="11" spans="1:16" x14ac:dyDescent="0.25">
      <c r="A11">
        <v>16</v>
      </c>
      <c r="B11">
        <v>15</v>
      </c>
      <c r="C11">
        <v>15</v>
      </c>
      <c r="D11">
        <v>10</v>
      </c>
      <c r="E11">
        <v>0</v>
      </c>
      <c r="G11">
        <v>8462</v>
      </c>
      <c r="H11">
        <v>6326</v>
      </c>
      <c r="I11">
        <v>6325</v>
      </c>
      <c r="J11">
        <v>8430</v>
      </c>
      <c r="K11">
        <v>0</v>
      </c>
      <c r="O11">
        <v>16</v>
      </c>
      <c r="P11">
        <v>0.4</v>
      </c>
    </row>
    <row r="12" spans="1:16" x14ac:dyDescent="0.25">
      <c r="A12" s="2">
        <f>A11/$O11</f>
        <v>1</v>
      </c>
      <c r="B12" s="2">
        <f t="shared" ref="B12:E12" si="3">B11/$O11</f>
        <v>0.9375</v>
      </c>
      <c r="C12" s="2">
        <f t="shared" si="3"/>
        <v>0.9375</v>
      </c>
      <c r="D12" s="2">
        <f t="shared" si="3"/>
        <v>0.625</v>
      </c>
      <c r="E12" s="2">
        <f t="shared" si="3"/>
        <v>0</v>
      </c>
      <c r="G12" t="s">
        <v>20</v>
      </c>
      <c r="H12" t="s">
        <v>17</v>
      </c>
      <c r="I12" t="s">
        <v>17</v>
      </c>
      <c r="J12" t="s">
        <v>18</v>
      </c>
    </row>
    <row r="14" spans="1:16" x14ac:dyDescent="0.25">
      <c r="A14">
        <v>16</v>
      </c>
      <c r="B14">
        <v>15</v>
      </c>
      <c r="C14">
        <v>15</v>
      </c>
      <c r="D14">
        <v>10</v>
      </c>
      <c r="E14">
        <v>0</v>
      </c>
      <c r="G14">
        <v>8459</v>
      </c>
      <c r="H14">
        <v>6323</v>
      </c>
      <c r="I14">
        <v>6323</v>
      </c>
      <c r="J14">
        <v>8427</v>
      </c>
      <c r="K14">
        <v>0</v>
      </c>
      <c r="O14">
        <v>16</v>
      </c>
      <c r="P14">
        <v>0.2</v>
      </c>
    </row>
    <row r="15" spans="1:16" x14ac:dyDescent="0.25">
      <c r="A15" s="2">
        <f>A14/$O14</f>
        <v>1</v>
      </c>
      <c r="B15" s="2">
        <f t="shared" ref="B15:E15" si="4">B14/$O14</f>
        <v>0.9375</v>
      </c>
      <c r="C15" s="2">
        <f t="shared" si="4"/>
        <v>0.9375</v>
      </c>
      <c r="D15" s="2">
        <f t="shared" si="4"/>
        <v>0.625</v>
      </c>
      <c r="E15" s="2">
        <f t="shared" si="4"/>
        <v>0</v>
      </c>
      <c r="G15" t="s">
        <v>20</v>
      </c>
      <c r="H15" t="s">
        <v>17</v>
      </c>
      <c r="I15" t="s">
        <v>17</v>
      </c>
      <c r="J15" t="s">
        <v>18</v>
      </c>
    </row>
    <row r="16" spans="1:16" x14ac:dyDescent="0.25">
      <c r="A16" s="2"/>
      <c r="B16" s="2"/>
      <c r="C16" s="2"/>
      <c r="D16" s="2"/>
      <c r="E16" s="2"/>
    </row>
    <row r="17" spans="1:7" x14ac:dyDescent="0.25">
      <c r="A17" s="2"/>
      <c r="B17" s="2"/>
      <c r="C17" s="2"/>
      <c r="D17" s="2"/>
      <c r="E17" s="2"/>
    </row>
    <row r="19" spans="1:7" x14ac:dyDescent="0.25">
      <c r="A19" t="s">
        <v>7</v>
      </c>
      <c r="B19">
        <v>1</v>
      </c>
    </row>
    <row r="20" spans="1:7" x14ac:dyDescent="0.25">
      <c r="A20" t="s">
        <v>8</v>
      </c>
      <c r="B20">
        <v>5</v>
      </c>
    </row>
    <row r="21" spans="1:7" x14ac:dyDescent="0.25">
      <c r="A21" t="s">
        <v>9</v>
      </c>
      <c r="B21">
        <v>16</v>
      </c>
    </row>
    <row r="22" spans="1:7" x14ac:dyDescent="0.25">
      <c r="A22" t="s">
        <v>6</v>
      </c>
      <c r="B22">
        <v>5</v>
      </c>
      <c r="G22" s="1"/>
    </row>
    <row r="24" spans="1:7" x14ac:dyDescent="0.25">
      <c r="A24" t="s">
        <v>27</v>
      </c>
    </row>
    <row r="25" spans="1:7" x14ac:dyDescent="0.25">
      <c r="A25">
        <f>P2</f>
        <v>5</v>
      </c>
      <c r="B25">
        <f>P3</f>
        <v>0</v>
      </c>
      <c r="C25">
        <f>P6</f>
        <v>0</v>
      </c>
      <c r="D25">
        <f>P9</f>
        <v>0</v>
      </c>
      <c r="E25">
        <f>P12</f>
        <v>0</v>
      </c>
      <c r="F25">
        <f>P15</f>
        <v>0</v>
      </c>
    </row>
    <row r="26" spans="1:7" x14ac:dyDescent="0.25">
      <c r="A26" t="s">
        <v>28</v>
      </c>
      <c r="B26">
        <f>SUM(G3:K3)</f>
        <v>0</v>
      </c>
      <c r="C26">
        <f>SUM(G6:K6)</f>
        <v>0</v>
      </c>
      <c r="D26">
        <f>SUM(G9:K9)</f>
        <v>0</v>
      </c>
      <c r="E26">
        <f>SUM(G12:K12)</f>
        <v>0</v>
      </c>
      <c r="F26">
        <f>SUM(G15:K15)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Initial</vt:lpstr>
      <vt:lpstr>ReducedChCost</vt:lpstr>
      <vt:lpstr>ReducedChTime</vt:lpstr>
      <vt:lpstr>HigherCapVehicle</vt:lpstr>
      <vt:lpstr>HigherNumVehicle(not relevant)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Liden</dc:creator>
  <cp:lastModifiedBy>Alexander Liden</cp:lastModifiedBy>
  <dcterms:created xsi:type="dcterms:W3CDTF">2023-05-15T08:49:42Z</dcterms:created>
  <dcterms:modified xsi:type="dcterms:W3CDTF">2023-05-19T09:01:13Z</dcterms:modified>
</cp:coreProperties>
</file>