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code\blog\coupa-spend\"/>
    </mc:Choice>
  </mc:AlternateContent>
  <xr:revisionPtr revIDLastSave="0" documentId="13_ncr:1_{73CB680C-22F3-467A-BBE8-0DB15CC3341D}" xr6:coauthVersionLast="43" xr6:coauthVersionMax="43" xr10:uidLastSave="{00000000-0000-0000-0000-000000000000}"/>
  <bookViews>
    <workbookView xWindow="-98" yWindow="-98" windowWidth="21795" windowHeight="13096" activeTab="1" xr2:uid="{00000000-000D-0000-FFFF-FFFF00000000}"/>
  </bookViews>
  <sheets>
    <sheet name="Components" sheetId="1" r:id="rId1"/>
    <sheet name="Decomposi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6" i="2" l="1"/>
  <c r="D26" i="2"/>
  <c r="E26" i="2"/>
  <c r="F26" i="2"/>
  <c r="G26" i="2"/>
  <c r="H26" i="2"/>
  <c r="I26" i="2"/>
  <c r="J26" i="2"/>
  <c r="K26" i="2"/>
  <c r="L26" i="2"/>
  <c r="M26" i="2"/>
  <c r="N26" i="2"/>
  <c r="B26" i="2"/>
  <c r="G20" i="2"/>
  <c r="H20" i="2"/>
  <c r="I20" i="2"/>
  <c r="J20" i="2"/>
  <c r="K20" i="2"/>
  <c r="L20" i="2"/>
  <c r="M20" i="2"/>
  <c r="N20" i="2"/>
  <c r="F20" i="2"/>
  <c r="C21" i="2" a="1"/>
  <c r="D21" i="2" a="1"/>
  <c r="E21" i="2" a="1"/>
  <c r="B21" i="2" a="1"/>
  <c r="A13" i="2"/>
  <c r="C14" i="2"/>
  <c r="D14" i="2"/>
  <c r="E14" i="2"/>
  <c r="F14" i="2"/>
  <c r="G14" i="2"/>
  <c r="H14" i="2"/>
  <c r="I14" i="2"/>
  <c r="J14" i="2"/>
  <c r="K14" i="2"/>
  <c r="L14" i="2"/>
  <c r="M14" i="2"/>
  <c r="N14" i="2"/>
  <c r="B14" i="2"/>
  <c r="C12" i="2"/>
  <c r="D12" i="2"/>
  <c r="E12" i="2"/>
  <c r="F12" i="2"/>
  <c r="G12" i="2"/>
  <c r="H12" i="2"/>
  <c r="I12" i="2"/>
  <c r="J12" i="2"/>
  <c r="K12" i="2"/>
  <c r="L12" i="2"/>
  <c r="M12" i="2"/>
  <c r="N12" i="2"/>
  <c r="B12" i="2"/>
  <c r="C13" i="2"/>
  <c r="D13" i="2" l="1"/>
  <c r="E13" i="2" l="1"/>
  <c r="F13" i="2" l="1"/>
  <c r="E16" i="2"/>
  <c r="E18" i="2" s="1"/>
  <c r="F16" i="2"/>
  <c r="F18" i="2" l="1"/>
  <c r="G13" i="2"/>
  <c r="H13" i="2" l="1"/>
  <c r="G16" i="2"/>
  <c r="G18" i="2" l="1"/>
  <c r="H16" i="2"/>
  <c r="H18" i="2" s="1"/>
  <c r="I13" i="2"/>
  <c r="J13" i="2" l="1"/>
  <c r="I16" i="2"/>
  <c r="I18" i="2" s="1"/>
  <c r="J16" i="2"/>
  <c r="J18" i="2" l="1"/>
  <c r="K13" i="2"/>
  <c r="L13" i="2" l="1"/>
  <c r="K16" i="2"/>
  <c r="K18" i="2" s="1"/>
  <c r="L16" i="2" l="1"/>
  <c r="L18" i="2" s="1"/>
  <c r="M13" i="2"/>
  <c r="N13" i="2" l="1"/>
  <c r="M16" i="2"/>
  <c r="M18" i="2" s="1"/>
  <c r="N16" i="2" l="1"/>
  <c r="N18" i="2" s="1"/>
  <c r="B21" i="2" l="1"/>
  <c r="D21" i="2"/>
  <c r="E21" i="2"/>
  <c r="C21" i="2"/>
  <c r="C22" i="2" l="1"/>
  <c r="D22" i="2" s="1"/>
  <c r="E22" i="2" s="1"/>
  <c r="H21" i="2"/>
  <c r="H25" i="2" s="1"/>
  <c r="H27" i="2" s="1"/>
  <c r="H28" i="2" s="1"/>
  <c r="D23" i="2"/>
  <c r="C23" i="2"/>
  <c r="E23" i="2"/>
  <c r="F21" i="2"/>
  <c r="F25" i="2" s="1"/>
  <c r="F27" i="2" s="1"/>
  <c r="F28" i="2" s="1"/>
  <c r="B23" i="2"/>
  <c r="I21" i="2"/>
  <c r="E25" i="2"/>
  <c r="E27" i="2" s="1"/>
  <c r="E28" i="2" s="1"/>
  <c r="J21" i="2"/>
  <c r="G21" i="2"/>
  <c r="L21" i="2"/>
  <c r="F22" i="2" l="1"/>
  <c r="G22" i="2" s="1"/>
  <c r="H22" i="2" s="1"/>
  <c r="I22" i="2" s="1"/>
  <c r="J22" i="2" s="1"/>
  <c r="K21" i="2"/>
  <c r="K25" i="2" s="1"/>
  <c r="K27" i="2" s="1"/>
  <c r="K28" i="2" s="1"/>
  <c r="G25" i="2"/>
  <c r="G27" i="2" s="1"/>
  <c r="G28" i="2" s="1"/>
  <c r="N21" i="2"/>
  <c r="N25" i="2" s="1"/>
  <c r="N27" i="2" s="1"/>
  <c r="N28" i="2" s="1"/>
  <c r="J25" i="2"/>
  <c r="J27" i="2" s="1"/>
  <c r="J28" i="2" s="1"/>
  <c r="M21" i="2"/>
  <c r="M25" i="2" s="1"/>
  <c r="M27" i="2" s="1"/>
  <c r="M28" i="2" s="1"/>
  <c r="I25" i="2"/>
  <c r="I27" i="2" s="1"/>
  <c r="I28" i="2" s="1"/>
  <c r="L25" i="2"/>
  <c r="L27" i="2" s="1"/>
  <c r="L28" i="2" s="1"/>
  <c r="K22" i="2" l="1"/>
  <c r="L22" i="2" s="1"/>
  <c r="M22" i="2" s="1"/>
  <c r="N22" i="2" s="1"/>
</calcChain>
</file>

<file path=xl/sharedStrings.xml><?xml version="1.0" encoding="utf-8"?>
<sst xmlns="http://schemas.openxmlformats.org/spreadsheetml/2006/main" count="162" uniqueCount="43">
  <si>
    <t>industry</t>
  </si>
  <si>
    <t>metric</t>
  </si>
  <si>
    <t>period</t>
  </si>
  <si>
    <t>qoq_change</t>
  </si>
  <si>
    <t>high_tech</t>
  </si>
  <si>
    <t>spend_per_person</t>
  </si>
  <si>
    <t>1_2016</t>
  </si>
  <si>
    <t>2_2016</t>
  </si>
  <si>
    <t>3_2016</t>
  </si>
  <si>
    <t>4_2016</t>
  </si>
  <si>
    <t>1_2017</t>
  </si>
  <si>
    <t>2_2017</t>
  </si>
  <si>
    <t>3_2017</t>
  </si>
  <si>
    <t>4_2017</t>
  </si>
  <si>
    <t>1_2018</t>
  </si>
  <si>
    <t>2_2018</t>
  </si>
  <si>
    <t>3_2018</t>
  </si>
  <si>
    <t>4_2018</t>
  </si>
  <si>
    <t>1_2019</t>
  </si>
  <si>
    <t>time_to_approve</t>
  </si>
  <si>
    <t>rate_of_approval</t>
  </si>
  <si>
    <t>Q4</t>
  </si>
  <si>
    <t>Q1</t>
  </si>
  <si>
    <t>Q2</t>
  </si>
  <si>
    <t>Q3</t>
  </si>
  <si>
    <t>Average seasonal</t>
  </si>
  <si>
    <t>Detrended</t>
  </si>
  <si>
    <t>Reconstruction</t>
  </si>
  <si>
    <t>Rebased seasonality</t>
  </si>
  <si>
    <t>Metric</t>
  </si>
  <si>
    <t>#</t>
  </si>
  <si>
    <t>Type</t>
  </si>
  <si>
    <t>% Q/Q Growth</t>
  </si>
  <si>
    <t>Spend Per Person</t>
  </si>
  <si>
    <t>Time to Approve</t>
  </si>
  <si>
    <t>Rate of Approval</t>
  </si>
  <si>
    <t>Multiplicative</t>
  </si>
  <si>
    <t>Additive</t>
  </si>
  <si>
    <t>Decomposition Model</t>
  </si>
  <si>
    <t>Check</t>
  </si>
  <si>
    <t>% of Year</t>
  </si>
  <si>
    <t>Trend / One-Year Moving Average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</si>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</sst>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0"/>
      <color rgb="FF000000"/>
      <name val="Arial"/>
    </font>
    <font>
      <sz val="10"/>
      <name val="Arial"/>
    </font>
    <font>
      <i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>
      <alignment horizontal="right"/>
    </xf>
    <xf numFmtId="2" fontId="0" fillId="0" borderId="0" xfId="0" applyNumberFormat="1" applyFont="1" applyAlignment="1"/>
    <xf numFmtId="9" fontId="0" fillId="0" borderId="0" xfId="0" applyNumberFormat="1" applyFont="1" applyAlignment="1"/>
    <xf numFmtId="8" fontId="0" fillId="0" borderId="0" xfId="0" applyNumberFormat="1" applyFont="1" applyAlignment="1"/>
    <xf numFmtId="0" fontId="2" fillId="0" borderId="0" xfId="0" applyFont="1" applyAlignment="1"/>
    <xf numFmtId="8" fontId="2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Time Series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Decomposition!$B$12:$N$12</c:f>
              <c:strCache>
                <c:ptCount val="13"/>
                <c:pt idx="0">
                  <c:v>Q1-2016</c:v>
                </c:pt>
                <c:pt idx="1">
                  <c:v>Q2-2016</c:v>
                </c:pt>
                <c:pt idx="2">
                  <c:v>Q3-2016</c:v>
                </c:pt>
                <c:pt idx="3">
                  <c:v>Q4-2016</c:v>
                </c:pt>
                <c:pt idx="4">
                  <c:v>Q1-2017</c:v>
                </c:pt>
                <c:pt idx="5">
                  <c:v>Q2-2017</c:v>
                </c:pt>
                <c:pt idx="6">
                  <c:v>Q3-2017</c:v>
                </c:pt>
                <c:pt idx="7">
                  <c:v>Q4-2017</c:v>
                </c:pt>
                <c:pt idx="8">
                  <c:v>Q1-2018</c:v>
                </c:pt>
                <c:pt idx="9">
                  <c:v>Q2-2018</c:v>
                </c:pt>
                <c:pt idx="10">
                  <c:v>Q3-2018</c:v>
                </c:pt>
                <c:pt idx="11">
                  <c:v>Q4-2018</c:v>
                </c:pt>
                <c:pt idx="12">
                  <c:v>Q1-2019</c:v>
                </c:pt>
              </c:strCache>
            </c:strRef>
          </c:cat>
          <c:val>
            <c:numRef>
              <c:f>Decomposition!$B$13:$N$13</c:f>
              <c:numCache>
                <c:formatCode>"$"#,##0.00_);[Red]\("$"#,##0.00\)</c:formatCode>
                <c:ptCount val="13"/>
                <c:pt idx="0">
                  <c:v>1</c:v>
                </c:pt>
                <c:pt idx="1">
                  <c:v>1.105</c:v>
                </c:pt>
                <c:pt idx="2">
                  <c:v>1.1790349999999998</c:v>
                </c:pt>
                <c:pt idx="3">
                  <c:v>1.2651045549999997</c:v>
                </c:pt>
                <c:pt idx="4">
                  <c:v>1.3384806191899998</c:v>
                </c:pt>
                <c:pt idx="5">
                  <c:v>1.1778629448871998</c:v>
                </c:pt>
                <c:pt idx="6">
                  <c:v>1.3156729094390021</c:v>
                </c:pt>
                <c:pt idx="7">
                  <c:v>1.5472313415002663</c:v>
                </c:pt>
                <c:pt idx="8">
                  <c:v>1.6802932368692893</c:v>
                </c:pt>
                <c:pt idx="9">
                  <c:v>1.5273865523141841</c:v>
                </c:pt>
                <c:pt idx="10">
                  <c:v>1.3120250484378841</c:v>
                </c:pt>
                <c:pt idx="11">
                  <c:v>1.5455655070598275</c:v>
                </c:pt>
                <c:pt idx="12">
                  <c:v>1.6862119682022718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276-4506-A529-6A66A148177E}"/>
            </c:ext>
          </c:extLst>
        </c:ser>
        <c:ser>
          <c:idx val="1"/>
          <c:order val="1"/>
          <c:tx>
            <c:strRef>
              <c:f>Decomposition!$A$16</c:f>
              <c:strCache>
                <c:ptCount val="1"/>
                <c:pt idx="0">
                  <c:v>Trend / One-Year Moving Average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Decomposition!$B$12:$N$12</c:f>
              <c:strCache>
                <c:ptCount val="13"/>
                <c:pt idx="0">
                  <c:v>Q1-2016</c:v>
                </c:pt>
                <c:pt idx="1">
                  <c:v>Q2-2016</c:v>
                </c:pt>
                <c:pt idx="2">
                  <c:v>Q3-2016</c:v>
                </c:pt>
                <c:pt idx="3">
                  <c:v>Q4-2016</c:v>
                </c:pt>
                <c:pt idx="4">
                  <c:v>Q1-2017</c:v>
                </c:pt>
                <c:pt idx="5">
                  <c:v>Q2-2017</c:v>
                </c:pt>
                <c:pt idx="6">
                  <c:v>Q3-2017</c:v>
                </c:pt>
                <c:pt idx="7">
                  <c:v>Q4-2017</c:v>
                </c:pt>
                <c:pt idx="8">
                  <c:v>Q1-2018</c:v>
                </c:pt>
                <c:pt idx="9">
                  <c:v>Q2-2018</c:v>
                </c:pt>
                <c:pt idx="10">
                  <c:v>Q3-2018</c:v>
                </c:pt>
                <c:pt idx="11">
                  <c:v>Q4-2018</c:v>
                </c:pt>
                <c:pt idx="12">
                  <c:v>Q1-2019</c:v>
                </c:pt>
              </c:strCache>
            </c:strRef>
          </c:cat>
          <c:val>
            <c:numRef>
              <c:f>Decomposition!$B$16:$N$16</c:f>
              <c:numCache>
                <c:formatCode>"$"#,##0.00_);[Red]\("$"#,##0.00\)</c:formatCode>
                <c:ptCount val="13"/>
                <c:pt idx="3">
                  <c:v>1.13728488875</c:v>
                </c:pt>
                <c:pt idx="4">
                  <c:v>1.2219050435474998</c:v>
                </c:pt>
                <c:pt idx="5">
                  <c:v>1.2401207797692999</c:v>
                </c:pt>
                <c:pt idx="6">
                  <c:v>1.2742802571290504</c:v>
                </c:pt>
                <c:pt idx="7">
                  <c:v>1.344811953754117</c:v>
                </c:pt>
                <c:pt idx="8">
                  <c:v>1.4302651081739395</c:v>
                </c:pt>
                <c:pt idx="9">
                  <c:v>1.5176460100306852</c:v>
                </c:pt>
                <c:pt idx="10">
                  <c:v>1.5167340447804059</c:v>
                </c:pt>
                <c:pt idx="11">
                  <c:v>1.5163175861702964</c:v>
                </c:pt>
                <c:pt idx="12">
                  <c:v>1.5177972690035419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276-4506-A529-6A66A14817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3891632"/>
        <c:axId val="1556123408"/>
      </c:lineChart>
      <c:catAx>
        <c:axId val="161389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123408"/>
        <c:crosses val="autoZero"/>
        <c:auto val="1"/>
        <c:lblAlgn val="ctr"/>
        <c:lblOffset val="100"/>
        <c:noMultiLvlLbl val="0"/>
      </c:catAx>
      <c:valAx>
        <c:axId val="155612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89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Decomposition!$A$18</c:f>
              <c:strCache>
                <c:ptCount val="1"/>
                <c:pt idx="0">
                  <c:v>Detrended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Decomposition!$B$11:$N$12</c:f>
              <c:strCache>
                <c:ptCount val="13"/>
                <c:pt idx="0">
                  <c:v>Q1-2016</c:v>
                </c:pt>
                <c:pt idx="1">
                  <c:v>Q2-2016</c:v>
                </c:pt>
                <c:pt idx="2">
                  <c:v>Q3-2016</c:v>
                </c:pt>
                <c:pt idx="3">
                  <c:v>Q4-2016</c:v>
                </c:pt>
                <c:pt idx="4">
                  <c:v>Q1-2017</c:v>
                </c:pt>
                <c:pt idx="5">
                  <c:v>Q2-2017</c:v>
                </c:pt>
                <c:pt idx="6">
                  <c:v>Q3-2017</c:v>
                </c:pt>
                <c:pt idx="7">
                  <c:v>Q4-2017</c:v>
                </c:pt>
                <c:pt idx="8">
                  <c:v>Q1-2018</c:v>
                </c:pt>
                <c:pt idx="9">
                  <c:v>Q2-2018</c:v>
                </c:pt>
                <c:pt idx="10">
                  <c:v>Q3-2018</c:v>
                </c:pt>
                <c:pt idx="11">
                  <c:v>Q4-2018</c:v>
                </c:pt>
                <c:pt idx="12">
                  <c:v>Q1-2019</c:v>
                </c:pt>
              </c:strCache>
            </c:strRef>
          </c:cat>
          <c:val>
            <c:numRef>
              <c:f>Decomposition!$B$18:$N$18</c:f>
              <c:numCache>
                <c:formatCode>"$"#,##0.00_);[Red]\("$"#,##0.00\)</c:formatCode>
                <c:ptCount val="13"/>
                <c:pt idx="3">
                  <c:v>1.1123901913358645</c:v>
                </c:pt>
                <c:pt idx="4">
                  <c:v>1.0954047749111924</c:v>
                </c:pt>
                <c:pt idx="5">
                  <c:v>0.94979695857230784</c:v>
                </c:pt>
                <c:pt idx="6">
                  <c:v>1.032483162223049</c:v>
                </c:pt>
                <c:pt idx="7">
                  <c:v>1.1505187302812743</c:v>
                </c:pt>
                <c:pt idx="8">
                  <c:v>1.1748124367059252</c:v>
                </c:pt>
                <c:pt idx="9">
                  <c:v>1.0064181912113366</c:v>
                </c:pt>
                <c:pt idx="10">
                  <c:v>0.86503303130367881</c:v>
                </c:pt>
                <c:pt idx="11">
                  <c:v>1.019288783007128</c:v>
                </c:pt>
                <c:pt idx="12">
                  <c:v>1.1109599434905406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21E-4758-B678-767BAF1B7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3891632"/>
        <c:axId val="1556123408"/>
      </c:lineChart>
      <c:catAx>
        <c:axId val="161389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123408"/>
        <c:crosses val="autoZero"/>
        <c:auto val="1"/>
        <c:lblAlgn val="ctr"/>
        <c:lblOffset val="100"/>
        <c:noMultiLvlLbl val="0"/>
      </c:catAx>
      <c:valAx>
        <c:axId val="155612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89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Decomposition!$A$25</c:f>
              <c:strCache>
                <c:ptCount val="1"/>
                <c:pt idx="0">
                  <c:v>Residual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Decomposition!$B$12:$N$12</c:f>
              <c:strCache>
                <c:ptCount val="13"/>
                <c:pt idx="0">
                  <c:v>Q1-2016</c:v>
                </c:pt>
                <c:pt idx="1">
                  <c:v>Q2-2016</c:v>
                </c:pt>
                <c:pt idx="2">
                  <c:v>Q3-2016</c:v>
                </c:pt>
                <c:pt idx="3">
                  <c:v>Q4-2016</c:v>
                </c:pt>
                <c:pt idx="4">
                  <c:v>Q1-2017</c:v>
                </c:pt>
                <c:pt idx="5">
                  <c:v>Q2-2017</c:v>
                </c:pt>
                <c:pt idx="6">
                  <c:v>Q3-2017</c:v>
                </c:pt>
                <c:pt idx="7">
                  <c:v>Q4-2017</c:v>
                </c:pt>
                <c:pt idx="8">
                  <c:v>Q1-2018</c:v>
                </c:pt>
                <c:pt idx="9">
                  <c:v>Q2-2018</c:v>
                </c:pt>
                <c:pt idx="10">
                  <c:v>Q3-2018</c:v>
                </c:pt>
                <c:pt idx="11">
                  <c:v>Q4-2018</c:v>
                </c:pt>
                <c:pt idx="12">
                  <c:v>Q1-2019</c:v>
                </c:pt>
              </c:strCache>
            </c:strRef>
          </c:cat>
          <c:val>
            <c:numRef>
              <c:f>Decomposition!$B$25:$N$25</c:f>
              <c:numCache>
                <c:formatCode>0%</c:formatCode>
                <c:ptCount val="13"/>
                <c:pt idx="3">
                  <c:v>1.0167487989239268</c:v>
                </c:pt>
                <c:pt idx="4">
                  <c:v>0.97191426949320636</c:v>
                </c:pt>
                <c:pt idx="5">
                  <c:v>0.97105572326986056</c:v>
                </c:pt>
                <c:pt idx="6">
                  <c:v>1.0882470102182089</c:v>
                </c:pt>
                <c:pt idx="7">
                  <c:v>1.0515991117722578</c:v>
                </c:pt>
                <c:pt idx="8">
                  <c:v>1.0423699050473312</c:v>
                </c:pt>
                <c:pt idx="9">
                  <c:v>1.0289442767301391</c:v>
                </c:pt>
                <c:pt idx="10">
                  <c:v>0.91175298978179098</c:v>
                </c:pt>
                <c:pt idx="11">
                  <c:v>0.93165208930381516</c:v>
                </c:pt>
                <c:pt idx="12">
                  <c:v>0.98571582545946224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5C8-4ECF-A112-329BDC20D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3891632"/>
        <c:axId val="1556123408"/>
      </c:lineChart>
      <c:catAx>
        <c:axId val="161389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123408"/>
        <c:crosses val="autoZero"/>
        <c:auto val="1"/>
        <c:lblAlgn val="ctr"/>
        <c:lblOffset val="100"/>
        <c:noMultiLvlLbl val="0"/>
      </c:catAx>
      <c:valAx>
        <c:axId val="1556123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89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Decomposition!$A$22</c:f>
              <c:strCache>
                <c:ptCount val="1"/>
                <c:pt idx="0">
                  <c:v>Rebased seasonality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Decomposition!$B$20:$N$20</c:f>
              <c:strCache>
                <c:ptCount val="13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Q1</c:v>
                </c:pt>
                <c:pt idx="5">
                  <c:v>Q2</c:v>
                </c:pt>
                <c:pt idx="6">
                  <c:v>Q3</c:v>
                </c:pt>
                <c:pt idx="7">
                  <c:v>Q4</c:v>
                </c:pt>
                <c:pt idx="8">
                  <c:v>Q1</c:v>
                </c:pt>
                <c:pt idx="9">
                  <c:v>Q2</c:v>
                </c:pt>
                <c:pt idx="10">
                  <c:v>Q3</c:v>
                </c:pt>
                <c:pt idx="11">
                  <c:v>Q4</c:v>
                </c:pt>
                <c:pt idx="12">
                  <c:v>Q1</c:v>
                </c:pt>
              </c:strCache>
            </c:strRef>
          </c:cat>
          <c:val>
            <c:numRef>
              <c:f>Decomposition!$B$22:$N$22</c:f>
              <c:numCache>
                <c:formatCode>0%</c:formatCode>
                <c:ptCount val="13"/>
                <c:pt idx="0">
                  <c:v>1</c:v>
                </c:pt>
                <c:pt idx="1">
                  <c:v>0.86784057447059038</c:v>
                </c:pt>
                <c:pt idx="2">
                  <c:v>0.84179981104819257</c:v>
                </c:pt>
                <c:pt idx="3">
                  <c:v>0.97072633407159059</c:v>
                </c:pt>
                <c:pt idx="4">
                  <c:v>1</c:v>
                </c:pt>
                <c:pt idx="5">
                  <c:v>0.86784057447059038</c:v>
                </c:pt>
                <c:pt idx="6">
                  <c:v>0.84179981104819257</c:v>
                </c:pt>
                <c:pt idx="7">
                  <c:v>0.97072633407159059</c:v>
                </c:pt>
                <c:pt idx="8">
                  <c:v>1</c:v>
                </c:pt>
                <c:pt idx="9">
                  <c:v>0.86784057447059038</c:v>
                </c:pt>
                <c:pt idx="10">
                  <c:v>0.84179981104819257</c:v>
                </c:pt>
                <c:pt idx="11">
                  <c:v>0.97072633407159059</c:v>
                </c:pt>
                <c:pt idx="12">
                  <c:v>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311-4D52-A30D-112E75552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13891632"/>
        <c:axId val="1556123408"/>
      </c:lineChart>
      <c:catAx>
        <c:axId val="161389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123408"/>
        <c:crosses val="autoZero"/>
        <c:auto val="1"/>
        <c:lblAlgn val="ctr"/>
        <c:lblOffset val="100"/>
        <c:noMultiLvlLbl val="0"/>
      </c:catAx>
      <c:valAx>
        <c:axId val="1556123408"/>
        <c:scaling>
          <c:orientation val="minMax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389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Decomposition!$A$23</c:f>
              <c:strCache>
                <c:ptCount val="1"/>
                <c:pt idx="0">
                  <c:v>% of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Decomposition!$B$20:$E$20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Decomposition!$B$23:$E$23</c:f>
              <c:numCache>
                <c:formatCode>0%</c:formatCode>
                <c:ptCount val="4"/>
                <c:pt idx="0">
                  <c:v>0.27171205376819085</c:v>
                </c:pt>
                <c:pt idx="1">
                  <c:v>0.23580274483277072</c:v>
                </c:pt>
                <c:pt idx="2">
                  <c:v>0.22872715552157941</c:v>
                </c:pt>
                <c:pt idx="3">
                  <c:v>0.26375804587745882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6E-439A-AE0E-6723790C2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12722704"/>
        <c:axId val="1556130064"/>
      </c:barChart>
      <c:catAx>
        <c:axId val="1612722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6130064"/>
        <c:crosses val="autoZero"/>
        <c:auto val="1"/>
        <c:lblAlgn val="ctr"/>
        <c:lblOffset val="100"/>
        <c:noMultiLvlLbl val="0"/>
      </c:catAx>
      <c:valAx>
        <c:axId val="155613006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2722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29</xdr:row>
      <xdr:rowOff>0</xdr:rowOff>
    </xdr:from>
    <xdr:to>
      <xdr:col>8</xdr:col>
      <xdr:colOff>42862</xdr:colOff>
      <xdr:row>45</xdr:row>
      <xdr:rowOff>141685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B927BA9-E075-4ECF-9BB1-2818F38000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29</xdr:row>
      <xdr:rowOff>0</xdr:rowOff>
    </xdr:from>
    <xdr:to>
      <xdr:col>16</xdr:col>
      <xdr:colOff>44053</xdr:colOff>
      <xdr:row>46</xdr:row>
      <xdr:rowOff>21431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C50979D-709B-4BE8-82BF-E3ACA7E283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47</xdr:row>
      <xdr:rowOff>0</xdr:rowOff>
    </xdr:from>
    <xdr:to>
      <xdr:col>16</xdr:col>
      <xdr:colOff>42863</xdr:colOff>
      <xdr:row>63</xdr:row>
      <xdr:rowOff>154781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14DA7-7048-448F-95A0-16116D3B70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47</xdr:row>
      <xdr:rowOff>0</xdr:rowOff>
    </xdr:from>
    <xdr:to>
      <xdr:col>8</xdr:col>
      <xdr:colOff>42862</xdr:colOff>
      <xdr:row>64</xdr:row>
      <xdr:rowOff>32146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A934CF0D-3E66-45CF-ABD5-1678F57B81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0</xdr:colOff>
      <xdr:row>65</xdr:row>
      <xdr:rowOff>0</xdr:rowOff>
    </xdr:from>
    <xdr:to>
      <xdr:col>8</xdr:col>
      <xdr:colOff>38100</xdr:colOff>
      <xdr:row>81</xdr:row>
      <xdr:rowOff>152400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E6B5C3FA-A8E3-46D8-9C33-E3134E622C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0"/>
  <sheetViews>
    <sheetView zoomScale="80" zoomScaleNormal="80" workbookViewId="0">
      <selection activeCell="D16" sqref="D16"/>
    </sheetView>
  </sheetViews>
  <sheetFormatPr defaultColWidth="14.3984375" defaultRowHeight="15.75" customHeight="1" x14ac:dyDescent="0.35"/>
  <sheetData>
    <row r="1" spans="1: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5">
      <c r="A2" s="1" t="s">
        <v>4</v>
      </c>
      <c r="B2" s="1" t="s">
        <v>5</v>
      </c>
      <c r="C2" s="1" t="s">
        <v>6</v>
      </c>
      <c r="D2" s="1">
        <v>0</v>
      </c>
    </row>
    <row r="3" spans="1:4" ht="15.75" customHeight="1" x14ac:dyDescent="0.35">
      <c r="A3" s="1" t="s">
        <v>4</v>
      </c>
      <c r="B3" s="1" t="s">
        <v>5</v>
      </c>
      <c r="C3" s="1" t="s">
        <v>7</v>
      </c>
      <c r="D3" s="1">
        <v>0.105</v>
      </c>
    </row>
    <row r="4" spans="1:4" ht="15.75" customHeight="1" x14ac:dyDescent="0.35">
      <c r="A4" s="1" t="s">
        <v>4</v>
      </c>
      <c r="B4" s="1" t="s">
        <v>5</v>
      </c>
      <c r="C4" s="1" t="s">
        <v>8</v>
      </c>
      <c r="D4" s="1">
        <v>6.7000000000000004E-2</v>
      </c>
    </row>
    <row r="5" spans="1:4" ht="15.75" customHeight="1" x14ac:dyDescent="0.35">
      <c r="A5" s="1" t="s">
        <v>4</v>
      </c>
      <c r="B5" s="1" t="s">
        <v>5</v>
      </c>
      <c r="C5" s="1" t="s">
        <v>9</v>
      </c>
      <c r="D5" s="1">
        <v>7.2999999999999995E-2</v>
      </c>
    </row>
    <row r="6" spans="1:4" ht="15.75" customHeight="1" x14ac:dyDescent="0.35">
      <c r="A6" s="1" t="s">
        <v>4</v>
      </c>
      <c r="B6" s="1" t="s">
        <v>5</v>
      </c>
      <c r="C6" s="1" t="s">
        <v>10</v>
      </c>
      <c r="D6" s="1">
        <v>5.8000000000000003E-2</v>
      </c>
    </row>
    <row r="7" spans="1:4" ht="15.75" customHeight="1" x14ac:dyDescent="0.35">
      <c r="A7" s="1" t="s">
        <v>4</v>
      </c>
      <c r="B7" s="1" t="s">
        <v>5</v>
      </c>
      <c r="C7" s="1" t="s">
        <v>11</v>
      </c>
      <c r="D7" s="1">
        <v>-0.12</v>
      </c>
    </row>
    <row r="8" spans="1:4" ht="15.75" customHeight="1" x14ac:dyDescent="0.35">
      <c r="A8" s="1" t="s">
        <v>4</v>
      </c>
      <c r="B8" s="1" t="s">
        <v>5</v>
      </c>
      <c r="C8" s="1" t="s">
        <v>12</v>
      </c>
      <c r="D8" s="1">
        <v>0.11700000000000001</v>
      </c>
    </row>
    <row r="9" spans="1:4" ht="15.75" customHeight="1" x14ac:dyDescent="0.35">
      <c r="A9" s="1" t="s">
        <v>4</v>
      </c>
      <c r="B9" s="1" t="s">
        <v>5</v>
      </c>
      <c r="C9" s="1" t="s">
        <v>13</v>
      </c>
      <c r="D9" s="1">
        <v>0.17599999999999999</v>
      </c>
    </row>
    <row r="10" spans="1:4" ht="15.75" customHeight="1" x14ac:dyDescent="0.35">
      <c r="A10" s="1" t="s">
        <v>4</v>
      </c>
      <c r="B10" s="1" t="s">
        <v>5</v>
      </c>
      <c r="C10" s="1" t="s">
        <v>14</v>
      </c>
      <c r="D10" s="1">
        <v>8.5999999999999993E-2</v>
      </c>
    </row>
    <row r="11" spans="1:4" ht="15.75" customHeight="1" x14ac:dyDescent="0.35">
      <c r="A11" s="1" t="s">
        <v>4</v>
      </c>
      <c r="B11" s="1" t="s">
        <v>5</v>
      </c>
      <c r="C11" s="1" t="s">
        <v>15</v>
      </c>
      <c r="D11" s="1">
        <v>-9.0999999999999998E-2</v>
      </c>
    </row>
    <row r="12" spans="1:4" ht="15.75" customHeight="1" x14ac:dyDescent="0.35">
      <c r="A12" s="1" t="s">
        <v>4</v>
      </c>
      <c r="B12" s="1" t="s">
        <v>5</v>
      </c>
      <c r="C12" s="1" t="s">
        <v>16</v>
      </c>
      <c r="D12" s="1">
        <v>-0.14099999999999999</v>
      </c>
    </row>
    <row r="13" spans="1:4" ht="15.75" customHeight="1" x14ac:dyDescent="0.35">
      <c r="A13" s="1" t="s">
        <v>4</v>
      </c>
      <c r="B13" s="1" t="s">
        <v>5</v>
      </c>
      <c r="C13" s="1" t="s">
        <v>17</v>
      </c>
      <c r="D13" s="1">
        <v>0.17799999999999999</v>
      </c>
    </row>
    <row r="14" spans="1:4" ht="15.75" customHeight="1" x14ac:dyDescent="0.35">
      <c r="A14" s="1" t="s">
        <v>4</v>
      </c>
      <c r="B14" s="1" t="s">
        <v>5</v>
      </c>
      <c r="C14" s="1" t="s">
        <v>18</v>
      </c>
      <c r="D14" s="1">
        <v>9.0999999999999998E-2</v>
      </c>
    </row>
    <row r="15" spans="1:4" ht="15.75" customHeight="1" x14ac:dyDescent="0.35">
      <c r="A15" s="1" t="s">
        <v>4</v>
      </c>
      <c r="B15" s="1" t="s">
        <v>19</v>
      </c>
      <c r="C15" s="1" t="s">
        <v>6</v>
      </c>
      <c r="D15" s="1">
        <v>0</v>
      </c>
    </row>
    <row r="16" spans="1:4" ht="15.75" customHeight="1" x14ac:dyDescent="0.35">
      <c r="A16" s="1" t="s">
        <v>4</v>
      </c>
      <c r="B16" s="1" t="s">
        <v>19</v>
      </c>
      <c r="C16" s="1" t="s">
        <v>7</v>
      </c>
      <c r="D16" s="1">
        <v>6.0000000000000001E-3</v>
      </c>
    </row>
    <row r="17" spans="1:4" ht="15.75" customHeight="1" x14ac:dyDescent="0.35">
      <c r="A17" s="1" t="s">
        <v>4</v>
      </c>
      <c r="B17" s="1" t="s">
        <v>19</v>
      </c>
      <c r="C17" s="1" t="s">
        <v>8</v>
      </c>
      <c r="D17" s="1">
        <v>4.1000000000000002E-2</v>
      </c>
    </row>
    <row r="18" spans="1:4" ht="15.75" customHeight="1" x14ac:dyDescent="0.35">
      <c r="A18" s="1" t="s">
        <v>4</v>
      </c>
      <c r="B18" s="1" t="s">
        <v>19</v>
      </c>
      <c r="C18" s="1" t="s">
        <v>9</v>
      </c>
      <c r="D18" s="1">
        <v>7.1999999999999995E-2</v>
      </c>
    </row>
    <row r="19" spans="1:4" ht="15.75" customHeight="1" x14ac:dyDescent="0.35">
      <c r="A19" s="1" t="s">
        <v>4</v>
      </c>
      <c r="B19" s="1" t="s">
        <v>19</v>
      </c>
      <c r="C19" s="1" t="s">
        <v>10</v>
      </c>
      <c r="D19" s="1">
        <v>-4.2999999999999997E-2</v>
      </c>
    </row>
    <row r="20" spans="1:4" ht="15.75" customHeight="1" x14ac:dyDescent="0.35">
      <c r="A20" s="1" t="s">
        <v>4</v>
      </c>
      <c r="B20" s="1" t="s">
        <v>19</v>
      </c>
      <c r="C20" s="1" t="s">
        <v>11</v>
      </c>
      <c r="D20" s="1">
        <v>-2E-3</v>
      </c>
    </row>
    <row r="21" spans="1:4" ht="15.75" customHeight="1" x14ac:dyDescent="0.35">
      <c r="A21" s="1" t="s">
        <v>4</v>
      </c>
      <c r="B21" s="1" t="s">
        <v>19</v>
      </c>
      <c r="C21" s="1" t="s">
        <v>12</v>
      </c>
      <c r="D21" s="1">
        <v>-6.6000000000000003E-2</v>
      </c>
    </row>
    <row r="22" spans="1:4" ht="15.75" customHeight="1" x14ac:dyDescent="0.35">
      <c r="A22" s="1" t="s">
        <v>4</v>
      </c>
      <c r="B22" s="1" t="s">
        <v>19</v>
      </c>
      <c r="C22" s="1" t="s">
        <v>13</v>
      </c>
      <c r="D22" s="1">
        <v>0.105</v>
      </c>
    </row>
    <row r="23" spans="1:4" ht="15.75" customHeight="1" x14ac:dyDescent="0.35">
      <c r="A23" s="1" t="s">
        <v>4</v>
      </c>
      <c r="B23" s="1" t="s">
        <v>19</v>
      </c>
      <c r="C23" s="1" t="s">
        <v>14</v>
      </c>
      <c r="D23" s="1">
        <v>-3.2000000000000001E-2</v>
      </c>
    </row>
    <row r="24" spans="1:4" ht="15.75" customHeight="1" x14ac:dyDescent="0.35">
      <c r="A24" s="1" t="s">
        <v>4</v>
      </c>
      <c r="B24" s="1" t="s">
        <v>19</v>
      </c>
      <c r="C24" s="1" t="s">
        <v>15</v>
      </c>
      <c r="D24" s="1">
        <v>-1.4999999999999999E-2</v>
      </c>
    </row>
    <row r="25" spans="1:4" ht="15.75" customHeight="1" x14ac:dyDescent="0.35">
      <c r="A25" s="1" t="s">
        <v>4</v>
      </c>
      <c r="B25" s="1" t="s">
        <v>19</v>
      </c>
      <c r="C25" s="1" t="s">
        <v>16</v>
      </c>
      <c r="D25" s="1">
        <v>3.6999999999999998E-2</v>
      </c>
    </row>
    <row r="26" spans="1:4" ht="15.75" customHeight="1" x14ac:dyDescent="0.35">
      <c r="A26" s="1" t="s">
        <v>4</v>
      </c>
      <c r="B26" s="1" t="s">
        <v>19</v>
      </c>
      <c r="C26" s="1" t="s">
        <v>17</v>
      </c>
      <c r="D26" s="1">
        <v>4.3999999999999997E-2</v>
      </c>
    </row>
    <row r="27" spans="1:4" ht="15.75" customHeight="1" x14ac:dyDescent="0.35">
      <c r="A27" s="1" t="s">
        <v>4</v>
      </c>
      <c r="B27" s="1" t="s">
        <v>19</v>
      </c>
      <c r="C27" s="1" t="s">
        <v>18</v>
      </c>
      <c r="D27" s="1">
        <v>-7.2999999999999995E-2</v>
      </c>
    </row>
    <row r="28" spans="1:4" ht="15.75" customHeight="1" x14ac:dyDescent="0.35">
      <c r="A28" s="1" t="s">
        <v>4</v>
      </c>
      <c r="B28" s="1" t="s">
        <v>20</v>
      </c>
      <c r="C28" s="1" t="s">
        <v>6</v>
      </c>
      <c r="D28" s="1">
        <v>0</v>
      </c>
    </row>
    <row r="29" spans="1:4" ht="12.75" x14ac:dyDescent="0.35">
      <c r="A29" s="1" t="s">
        <v>4</v>
      </c>
      <c r="B29" s="1" t="s">
        <v>20</v>
      </c>
      <c r="C29" s="1" t="s">
        <v>7</v>
      </c>
      <c r="D29" s="1">
        <v>-1E-3</v>
      </c>
    </row>
    <row r="30" spans="1:4" ht="12.75" x14ac:dyDescent="0.35">
      <c r="A30" s="1" t="s">
        <v>4</v>
      </c>
      <c r="B30" s="1" t="s">
        <v>20</v>
      </c>
      <c r="C30" s="1" t="s">
        <v>8</v>
      </c>
      <c r="D30" s="1">
        <v>5.0000000000000001E-3</v>
      </c>
    </row>
    <row r="31" spans="1:4" ht="12.75" x14ac:dyDescent="0.35">
      <c r="A31" s="1" t="s">
        <v>4</v>
      </c>
      <c r="B31" s="1" t="s">
        <v>20</v>
      </c>
      <c r="C31" s="1" t="s">
        <v>9</v>
      </c>
      <c r="D31" s="1">
        <v>-3.0000000000000001E-3</v>
      </c>
    </row>
    <row r="32" spans="1:4" ht="12.75" x14ac:dyDescent="0.35">
      <c r="A32" s="1" t="s">
        <v>4</v>
      </c>
      <c r="B32" s="1" t="s">
        <v>20</v>
      </c>
      <c r="C32" s="1" t="s">
        <v>10</v>
      </c>
      <c r="D32" s="1">
        <v>0</v>
      </c>
    </row>
    <row r="33" spans="1:4" ht="12.75" x14ac:dyDescent="0.35">
      <c r="A33" s="1" t="s">
        <v>4</v>
      </c>
      <c r="B33" s="1" t="s">
        <v>20</v>
      </c>
      <c r="C33" s="1" t="s">
        <v>11</v>
      </c>
      <c r="D33" s="1">
        <v>-1E-3</v>
      </c>
    </row>
    <row r="34" spans="1:4" ht="12.75" x14ac:dyDescent="0.35">
      <c r="A34" s="1" t="s">
        <v>4</v>
      </c>
      <c r="B34" s="1" t="s">
        <v>20</v>
      </c>
      <c r="C34" s="1" t="s">
        <v>12</v>
      </c>
      <c r="D34" s="1">
        <v>2E-3</v>
      </c>
    </row>
    <row r="35" spans="1:4" ht="12.75" x14ac:dyDescent="0.35">
      <c r="A35" s="1" t="s">
        <v>4</v>
      </c>
      <c r="B35" s="1" t="s">
        <v>20</v>
      </c>
      <c r="C35" s="1" t="s">
        <v>13</v>
      </c>
      <c r="D35" s="1">
        <v>0</v>
      </c>
    </row>
    <row r="36" spans="1:4" ht="12.75" x14ac:dyDescent="0.35">
      <c r="A36" s="1" t="s">
        <v>4</v>
      </c>
      <c r="B36" s="1" t="s">
        <v>20</v>
      </c>
      <c r="C36" s="1" t="s">
        <v>14</v>
      </c>
      <c r="D36" s="1">
        <v>-6.0000000000000001E-3</v>
      </c>
    </row>
    <row r="37" spans="1:4" ht="12.75" x14ac:dyDescent="0.35">
      <c r="A37" s="1" t="s">
        <v>4</v>
      </c>
      <c r="B37" s="1" t="s">
        <v>20</v>
      </c>
      <c r="C37" s="1" t="s">
        <v>15</v>
      </c>
      <c r="D37" s="1">
        <v>0.01</v>
      </c>
    </row>
    <row r="38" spans="1:4" ht="12.75" x14ac:dyDescent="0.35">
      <c r="A38" s="1" t="s">
        <v>4</v>
      </c>
      <c r="B38" s="1" t="s">
        <v>20</v>
      </c>
      <c r="C38" s="1" t="s">
        <v>16</v>
      </c>
      <c r="D38" s="1">
        <v>-2E-3</v>
      </c>
    </row>
    <row r="39" spans="1:4" ht="12.75" x14ac:dyDescent="0.35">
      <c r="A39" s="1" t="s">
        <v>4</v>
      </c>
      <c r="B39" s="1" t="s">
        <v>20</v>
      </c>
      <c r="C39" s="1" t="s">
        <v>17</v>
      </c>
      <c r="D39" s="1">
        <v>-2E-3</v>
      </c>
    </row>
    <row r="40" spans="1:4" ht="12.75" x14ac:dyDescent="0.35">
      <c r="A40" s="1" t="s">
        <v>4</v>
      </c>
      <c r="B40" s="1" t="s">
        <v>20</v>
      </c>
      <c r="C40" s="1" t="s">
        <v>18</v>
      </c>
      <c r="D40" s="1">
        <v>-5.0000000000000001E-3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832A-536D-4423-8981-12FA6AEBA0AF}">
  <dimension ref="A1:N28"/>
  <sheetViews>
    <sheetView tabSelected="1" topLeftCell="A8" workbookViewId="0">
      <selection activeCell="A8" sqref="A8"/>
    </sheetView>
  </sheetViews>
  <sheetFormatPr defaultRowHeight="12.75" outlineLevelRow="1" x14ac:dyDescent="0.35"/>
  <cols>
    <col min="1" max="1" width="20.59765625" customWidth="1"/>
  </cols>
  <sheetData>
    <row r="1" spans="1:14" hidden="1" outlineLevel="1" x14ac:dyDescent="0.35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</row>
    <row r="2" spans="1:14" hidden="1" outlineLevel="1" x14ac:dyDescent="0.35"/>
    <row r="3" spans="1:14" hidden="1" outlineLevel="1" x14ac:dyDescent="0.35">
      <c r="A3" t="s">
        <v>29</v>
      </c>
      <c r="B3" t="s">
        <v>30</v>
      </c>
    </row>
    <row r="4" spans="1:14" hidden="1" outlineLevel="1" x14ac:dyDescent="0.35">
      <c r="A4" s="1" t="s">
        <v>5</v>
      </c>
      <c r="B4" t="s">
        <v>33</v>
      </c>
      <c r="E4" t="s">
        <v>31</v>
      </c>
      <c r="F4" t="s">
        <v>36</v>
      </c>
    </row>
    <row r="5" spans="1:14" hidden="1" outlineLevel="1" x14ac:dyDescent="0.35">
      <c r="A5" s="1" t="s">
        <v>19</v>
      </c>
      <c r="B5" t="s">
        <v>34</v>
      </c>
      <c r="F5" t="s">
        <v>37</v>
      </c>
    </row>
    <row r="6" spans="1:14" hidden="1" outlineLevel="1" x14ac:dyDescent="0.35">
      <c r="A6" s="1" t="s">
        <v>20</v>
      </c>
      <c r="B6" t="s">
        <v>35</v>
      </c>
    </row>
    <row r="7" spans="1:14" hidden="1" outlineLevel="1" x14ac:dyDescent="0.35"/>
    <row r="8" spans="1:14" collapsed="1" x14ac:dyDescent="0.35">
      <c r="A8" s="1" t="s">
        <v>38</v>
      </c>
      <c r="B8" t="s">
        <v>36</v>
      </c>
    </row>
    <row r="10" spans="1:14" x14ac:dyDescent="0.35">
      <c r="A10" t="s">
        <v>29</v>
      </c>
      <c r="B10" t="s">
        <v>5</v>
      </c>
    </row>
    <row r="12" spans="1:14" x14ac:dyDescent="0.35">
      <c r="B12" s="2" t="str">
        <f>"Q"&amp;LEFT(B1,1)&amp;"-"&amp;RIGHT(B1,4)</f>
        <v>Q1-2016</v>
      </c>
      <c r="C12" s="2" t="str">
        <f t="shared" ref="C12:N12" si="0">"Q"&amp;LEFT(C1,1)&amp;"-"&amp;RIGHT(C1,4)</f>
        <v>Q2-2016</v>
      </c>
      <c r="D12" s="2" t="str">
        <f t="shared" si="0"/>
        <v>Q3-2016</v>
      </c>
      <c r="E12" s="2" t="str">
        <f t="shared" si="0"/>
        <v>Q4-2016</v>
      </c>
      <c r="F12" s="2" t="str">
        <f t="shared" si="0"/>
        <v>Q1-2017</v>
      </c>
      <c r="G12" s="2" t="str">
        <f t="shared" si="0"/>
        <v>Q2-2017</v>
      </c>
      <c r="H12" s="2" t="str">
        <f t="shared" si="0"/>
        <v>Q3-2017</v>
      </c>
      <c r="I12" s="2" t="str">
        <f t="shared" si="0"/>
        <v>Q4-2017</v>
      </c>
      <c r="J12" s="2" t="str">
        <f t="shared" si="0"/>
        <v>Q1-2018</v>
      </c>
      <c r="K12" s="2" t="str">
        <f t="shared" si="0"/>
        <v>Q2-2018</v>
      </c>
      <c r="L12" s="2" t="str">
        <f t="shared" si="0"/>
        <v>Q3-2018</v>
      </c>
      <c r="M12" s="2" t="str">
        <f t="shared" si="0"/>
        <v>Q4-2018</v>
      </c>
      <c r="N12" s="2" t="str">
        <f t="shared" si="0"/>
        <v>Q1-2019</v>
      </c>
    </row>
    <row r="13" spans="1:14" x14ac:dyDescent="0.35">
      <c r="A13" t="str">
        <f>VLOOKUP($B$10,$A$4:$B$6,2,FALSE)</f>
        <v>Spend Per Person</v>
      </c>
      <c r="B13" s="5">
        <v>1</v>
      </c>
      <c r="C13" s="5">
        <f>B13*(1+C14)</f>
        <v>1.105</v>
      </c>
      <c r="D13" s="5">
        <f>C13*(1+D14)</f>
        <v>1.1790349999999998</v>
      </c>
      <c r="E13" s="5">
        <f>D13*(1+E14)</f>
        <v>1.2651045549999997</v>
      </c>
      <c r="F13" s="5">
        <f>E13*(1+F14)</f>
        <v>1.3384806191899998</v>
      </c>
      <c r="G13" s="5">
        <f>F13*(1+G14)</f>
        <v>1.1778629448871998</v>
      </c>
      <c r="H13" s="5">
        <f>G13*(1+H14)</f>
        <v>1.3156729094390021</v>
      </c>
      <c r="I13" s="5">
        <f>H13*(1+I14)</f>
        <v>1.5472313415002663</v>
      </c>
      <c r="J13" s="5">
        <f>I13*(1+J14)</f>
        <v>1.6802932368692893</v>
      </c>
      <c r="K13" s="5">
        <f>J13*(1+K14)</f>
        <v>1.5273865523141841</v>
      </c>
      <c r="L13" s="5">
        <f>K13*(1+L14)</f>
        <v>1.3120250484378841</v>
      </c>
      <c r="M13" s="5">
        <f>L13*(1+M14)</f>
        <v>1.5455655070598275</v>
      </c>
      <c r="N13" s="5">
        <f>M13*(1+N14)</f>
        <v>1.6862119682022718</v>
      </c>
    </row>
    <row r="14" spans="1:14" x14ac:dyDescent="0.35">
      <c r="A14" t="s">
        <v>32</v>
      </c>
      <c r="B14" s="4">
        <f>SUMIFS(Components!$D$2:$D$40,Components!$B$2:$B$40,Decomposition!$B$10,Components!$C$2:$C$40,Decomposition!B$1)</f>
        <v>0</v>
      </c>
      <c r="C14" s="4">
        <f>SUMIFS(Components!$D$2:$D$40,Components!$B$2:$B$40,Decomposition!$B$10,Components!$C$2:$C$40,Decomposition!C$1)</f>
        <v>0.105</v>
      </c>
      <c r="D14" s="4">
        <f>SUMIFS(Components!$D$2:$D$40,Components!$B$2:$B$40,Decomposition!$B$10,Components!$C$2:$C$40,Decomposition!D$1)</f>
        <v>6.7000000000000004E-2</v>
      </c>
      <c r="E14" s="4">
        <f>SUMIFS(Components!$D$2:$D$40,Components!$B$2:$B$40,Decomposition!$B$10,Components!$C$2:$C$40,Decomposition!E$1)</f>
        <v>7.2999999999999995E-2</v>
      </c>
      <c r="F14" s="4">
        <f>SUMIFS(Components!$D$2:$D$40,Components!$B$2:$B$40,Decomposition!$B$10,Components!$C$2:$C$40,Decomposition!F$1)</f>
        <v>5.8000000000000003E-2</v>
      </c>
      <c r="G14" s="4">
        <f>SUMIFS(Components!$D$2:$D$40,Components!$B$2:$B$40,Decomposition!$B$10,Components!$C$2:$C$40,Decomposition!G$1)</f>
        <v>-0.12</v>
      </c>
      <c r="H14" s="4">
        <f>SUMIFS(Components!$D$2:$D$40,Components!$B$2:$B$40,Decomposition!$B$10,Components!$C$2:$C$40,Decomposition!H$1)</f>
        <v>0.11700000000000001</v>
      </c>
      <c r="I14" s="4">
        <f>SUMIFS(Components!$D$2:$D$40,Components!$B$2:$B$40,Decomposition!$B$10,Components!$C$2:$C$40,Decomposition!I$1)</f>
        <v>0.17599999999999999</v>
      </c>
      <c r="J14" s="4">
        <f>SUMIFS(Components!$D$2:$D$40,Components!$B$2:$B$40,Decomposition!$B$10,Components!$C$2:$C$40,Decomposition!J$1)</f>
        <v>8.5999999999999993E-2</v>
      </c>
      <c r="K14" s="4">
        <f>SUMIFS(Components!$D$2:$D$40,Components!$B$2:$B$40,Decomposition!$B$10,Components!$C$2:$C$40,Decomposition!K$1)</f>
        <v>-9.0999999999999998E-2</v>
      </c>
      <c r="L14" s="4">
        <f>SUMIFS(Components!$D$2:$D$40,Components!$B$2:$B$40,Decomposition!$B$10,Components!$C$2:$C$40,Decomposition!L$1)</f>
        <v>-0.14099999999999999</v>
      </c>
      <c r="M14" s="4">
        <f>SUMIFS(Components!$D$2:$D$40,Components!$B$2:$B$40,Decomposition!$B$10,Components!$C$2:$C$40,Decomposition!M$1)</f>
        <v>0.17799999999999999</v>
      </c>
      <c r="N14" s="4">
        <f>SUMIFS(Components!$D$2:$D$40,Components!$B$2:$B$40,Decomposition!$B$10,Components!$C$2:$C$40,Decomposition!N$1)</f>
        <v>9.0999999999999998E-2</v>
      </c>
    </row>
    <row r="16" spans="1:14" x14ac:dyDescent="0.35">
      <c r="A16" s="8" t="s">
        <v>41</v>
      </c>
      <c r="B16" s="5"/>
      <c r="C16" s="5"/>
      <c r="D16" s="5"/>
      <c r="E16" s="5">
        <f>AVERAGE(B13:E13)</f>
        <v>1.13728488875</v>
      </c>
      <c r="F16" s="5">
        <f>AVERAGE(C13:F13)</f>
        <v>1.2219050435474998</v>
      </c>
      <c r="G16" s="5">
        <f>AVERAGE(D13:G13)</f>
        <v>1.2401207797692999</v>
      </c>
      <c r="H16" s="5">
        <f>AVERAGE(E13:H13)</f>
        <v>1.2742802571290504</v>
      </c>
      <c r="I16" s="5">
        <f>AVERAGE(F13:I13)</f>
        <v>1.344811953754117</v>
      </c>
      <c r="J16" s="5">
        <f>AVERAGE(G13:J13)</f>
        <v>1.4302651081739395</v>
      </c>
      <c r="K16" s="5">
        <f>AVERAGE(H13:K13)</f>
        <v>1.5176460100306852</v>
      </c>
      <c r="L16" s="5">
        <f>AVERAGE(I13:L13)</f>
        <v>1.5167340447804059</v>
      </c>
      <c r="M16" s="5">
        <f>AVERAGE(J13:M13)</f>
        <v>1.5163175861702964</v>
      </c>
      <c r="N16" s="5">
        <f>AVERAGE(K13:N13)</f>
        <v>1.5177972690035419</v>
      </c>
    </row>
    <row r="18" spans="1:14" x14ac:dyDescent="0.35">
      <c r="A18" s="1" t="s">
        <v>26</v>
      </c>
      <c r="B18" s="5"/>
      <c r="C18" s="5"/>
      <c r="D18" s="5"/>
      <c r="E18" s="5">
        <f>IF($B$8=$F$4,E13/E16,E13-E16)</f>
        <v>1.1123901913358645</v>
      </c>
      <c r="F18" s="5">
        <f t="shared" ref="F18:N18" si="1">IF($B$8=$F$4,F13/F16,F13-F16)</f>
        <v>1.0954047749111924</v>
      </c>
      <c r="G18" s="5">
        <f t="shared" si="1"/>
        <v>0.94979695857230784</v>
      </c>
      <c r="H18" s="5">
        <f t="shared" si="1"/>
        <v>1.032483162223049</v>
      </c>
      <c r="I18" s="5">
        <f t="shared" si="1"/>
        <v>1.1505187302812743</v>
      </c>
      <c r="J18" s="5">
        <f t="shared" si="1"/>
        <v>1.1748124367059252</v>
      </c>
      <c r="K18" s="5">
        <f t="shared" si="1"/>
        <v>1.0064181912113366</v>
      </c>
      <c r="L18" s="5">
        <f t="shared" si="1"/>
        <v>0.86503303130367881</v>
      </c>
      <c r="M18" s="5">
        <f t="shared" si="1"/>
        <v>1.019288783007128</v>
      </c>
      <c r="N18" s="5">
        <f t="shared" si="1"/>
        <v>1.1109599434905406</v>
      </c>
    </row>
    <row r="20" spans="1:14" x14ac:dyDescent="0.35">
      <c r="B20" t="s">
        <v>22</v>
      </c>
      <c r="C20" t="s">
        <v>23</v>
      </c>
      <c r="D20" t="s">
        <v>24</v>
      </c>
      <c r="E20" t="s">
        <v>21</v>
      </c>
      <c r="F20" t="str">
        <f>B20</f>
        <v>Q1</v>
      </c>
      <c r="G20" t="str">
        <f t="shared" ref="G20:N20" si="2">C20</f>
        <v>Q2</v>
      </c>
      <c r="H20" t="str">
        <f t="shared" si="2"/>
        <v>Q3</v>
      </c>
      <c r="I20" t="str">
        <f t="shared" si="2"/>
        <v>Q4</v>
      </c>
      <c r="J20" t="str">
        <f t="shared" si="2"/>
        <v>Q1</v>
      </c>
      <c r="K20" t="str">
        <f t="shared" si="2"/>
        <v>Q2</v>
      </c>
      <c r="L20" t="str">
        <f t="shared" si="2"/>
        <v>Q3</v>
      </c>
      <c r="M20" t="str">
        <f t="shared" si="2"/>
        <v>Q4</v>
      </c>
      <c r="N20" t="str">
        <f t="shared" si="2"/>
        <v>Q1</v>
      </c>
    </row>
    <row r="21" spans="1:14" x14ac:dyDescent="0.35">
      <c r="A21" s="1" t="s">
        <v>25</v>
      </c>
      <c r="B21" s="4">
        <f t="array" ref="B21">SUM((LEFT($E$1:$N$1,1)=RIGHT(B$20,1))*$E$18:$N$18)/SUM((LEFT($E$1:$N$1,1)=RIGHT(B$20,1))*1)</f>
        <v>1.1270590517025527</v>
      </c>
      <c r="C21" s="4">
        <f t="array" ref="C21">SUM((LEFT($E$1:$N$1,1)=RIGHT(C$20,1))*$E$18:$N$18)/SUM((LEFT($E$1:$N$1,1)=RIGHT(C$20,1))*1)</f>
        <v>0.97810757489182221</v>
      </c>
      <c r="D21" s="4">
        <f t="array" ref="D21">SUM((LEFT($E$1:$N$1,1)=RIGHT(D$20,1))*$E$18:$N$18)/SUM((LEFT($E$1:$N$1,1)=RIGHT(D$20,1))*1)</f>
        <v>0.94875809676336398</v>
      </c>
      <c r="E21" s="4">
        <f t="array" ref="E21">SUM((LEFT($E$1:$N$1,1)=RIGHT(E$20,1))*$E$18:$N$18)/SUM((LEFT($E$1:$N$1,1)=RIGHT(E$20,1))*1)</f>
        <v>1.0940659015414222</v>
      </c>
      <c r="F21" s="4">
        <f>B21</f>
        <v>1.1270590517025527</v>
      </c>
      <c r="G21" s="4">
        <f t="shared" ref="G21:N21" si="3">C21</f>
        <v>0.97810757489182221</v>
      </c>
      <c r="H21" s="4">
        <f t="shared" si="3"/>
        <v>0.94875809676336398</v>
      </c>
      <c r="I21" s="4">
        <f t="shared" si="3"/>
        <v>1.0940659015414222</v>
      </c>
      <c r="J21" s="4">
        <f t="shared" si="3"/>
        <v>1.1270590517025527</v>
      </c>
      <c r="K21" s="4">
        <f t="shared" si="3"/>
        <v>0.97810757489182221</v>
      </c>
      <c r="L21" s="4">
        <f t="shared" si="3"/>
        <v>0.94875809676336398</v>
      </c>
      <c r="M21" s="4">
        <f t="shared" si="3"/>
        <v>1.0940659015414222</v>
      </c>
      <c r="N21" s="4">
        <f t="shared" si="3"/>
        <v>1.1270590517025527</v>
      </c>
    </row>
    <row r="22" spans="1:14" x14ac:dyDescent="0.35">
      <c r="A22" s="1" t="s">
        <v>28</v>
      </c>
      <c r="B22" s="4">
        <v>1</v>
      </c>
      <c r="C22" s="4">
        <f>IF($B$8=$F$4,C21/B21*B22,C21-B21+B22)</f>
        <v>0.86784057447059038</v>
      </c>
      <c r="D22" s="4">
        <f t="shared" ref="D22:N22" si="4">IF($B$8=$F$4,D21/C21*C22,D21-C21+C22)</f>
        <v>0.84179981104819257</v>
      </c>
      <c r="E22" s="4">
        <f t="shared" si="4"/>
        <v>0.97072633407159059</v>
      </c>
      <c r="F22" s="4">
        <f t="shared" si="4"/>
        <v>1</v>
      </c>
      <c r="G22" s="4">
        <f t="shared" si="4"/>
        <v>0.86784057447059038</v>
      </c>
      <c r="H22" s="4">
        <f t="shared" si="4"/>
        <v>0.84179981104819257</v>
      </c>
      <c r="I22" s="4">
        <f t="shared" si="4"/>
        <v>0.97072633407159059</v>
      </c>
      <c r="J22" s="4">
        <f t="shared" si="4"/>
        <v>1</v>
      </c>
      <c r="K22" s="4">
        <f t="shared" si="4"/>
        <v>0.86784057447059038</v>
      </c>
      <c r="L22" s="4">
        <f t="shared" si="4"/>
        <v>0.84179981104819257</v>
      </c>
      <c r="M22" s="4">
        <f t="shared" si="4"/>
        <v>0.97072633407159059</v>
      </c>
      <c r="N22" s="4">
        <f t="shared" si="4"/>
        <v>1</v>
      </c>
    </row>
    <row r="23" spans="1:14" x14ac:dyDescent="0.35">
      <c r="A23" s="8" t="s">
        <v>40</v>
      </c>
      <c r="B23" s="4">
        <f>B21/SUM($B$21:$E$21)</f>
        <v>0.27171205376819085</v>
      </c>
      <c r="C23" s="4">
        <f t="shared" ref="C23:E23" si="5">C21/SUM($B$21:$E$21)</f>
        <v>0.23580274483277072</v>
      </c>
      <c r="D23" s="4">
        <f t="shared" si="5"/>
        <v>0.22872715552157941</v>
      </c>
      <c r="E23" s="4">
        <f t="shared" si="5"/>
        <v>0.26375804587745882</v>
      </c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3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x14ac:dyDescent="0.35">
      <c r="A25" s="8" t="s">
        <v>42</v>
      </c>
      <c r="B25" s="4"/>
      <c r="C25" s="4"/>
      <c r="D25" s="4"/>
      <c r="E25" s="4">
        <f>IF($B$8=$F$4,E13/(E16*E21),E13-E16-E21)</f>
        <v>1.0167487989239268</v>
      </c>
      <c r="F25" s="4">
        <f t="shared" ref="F25:N25" si="6">IF($B$8=$F$4,F13/(F16*F21),F13-F16-F21)</f>
        <v>0.97191426949320636</v>
      </c>
      <c r="G25" s="4">
        <f t="shared" si="6"/>
        <v>0.97105572326986056</v>
      </c>
      <c r="H25" s="4">
        <f t="shared" si="6"/>
        <v>1.0882470102182089</v>
      </c>
      <c r="I25" s="4">
        <f t="shared" si="6"/>
        <v>1.0515991117722578</v>
      </c>
      <c r="J25" s="4">
        <f t="shared" si="6"/>
        <v>1.0423699050473312</v>
      </c>
      <c r="K25" s="4">
        <f t="shared" si="6"/>
        <v>1.0289442767301391</v>
      </c>
      <c r="L25" s="4">
        <f t="shared" si="6"/>
        <v>0.91175298978179098</v>
      </c>
      <c r="M25" s="4">
        <f t="shared" si="6"/>
        <v>0.93165208930381516</v>
      </c>
      <c r="N25" s="4">
        <f t="shared" si="6"/>
        <v>0.98571582545946224</v>
      </c>
    </row>
    <row r="26" spans="1:14" x14ac:dyDescent="0.35">
      <c r="B26" s="3">
        <f>B13/B21</f>
        <v>0.88726495607251865</v>
      </c>
      <c r="C26" s="3">
        <f t="shared" ref="C26:N26" si="7">C13/C21</f>
        <v>1.1297325860319729</v>
      </c>
      <c r="D26" s="3">
        <f t="shared" si="7"/>
        <v>1.2427140321881973</v>
      </c>
      <c r="E26" s="3">
        <f t="shared" si="7"/>
        <v>1.1563330446708944</v>
      </c>
      <c r="F26" s="3">
        <f t="shared" si="7"/>
        <v>1.1875869477895329</v>
      </c>
      <c r="G26" s="3">
        <f t="shared" si="7"/>
        <v>1.2042263807408611</v>
      </c>
      <c r="H26" s="3">
        <f t="shared" si="7"/>
        <v>1.3867316800007796</v>
      </c>
      <c r="I26" s="3">
        <f t="shared" si="7"/>
        <v>1.4142030560685441</v>
      </c>
      <c r="J26" s="3">
        <f t="shared" si="7"/>
        <v>1.4908653049997802</v>
      </c>
      <c r="K26" s="3">
        <f t="shared" si="7"/>
        <v>1.5615731761234051</v>
      </c>
      <c r="L26" s="3">
        <f t="shared" si="7"/>
        <v>1.3828868000323637</v>
      </c>
      <c r="M26" s="3">
        <f t="shared" si="7"/>
        <v>1.4126804472036742</v>
      </c>
      <c r="N26" s="3">
        <f t="shared" si="7"/>
        <v>1.496116787895944</v>
      </c>
    </row>
    <row r="27" spans="1:14" x14ac:dyDescent="0.35">
      <c r="A27" s="1" t="s">
        <v>27</v>
      </c>
      <c r="B27" s="3"/>
      <c r="C27" s="3"/>
      <c r="D27" s="3"/>
      <c r="E27" s="3">
        <f>IF($B$8=$F$4,E16*E21*E25,E16+E21+E25)</f>
        <v>1.2651045549999995</v>
      </c>
      <c r="F27" s="3">
        <f t="shared" ref="F27:N27" si="8">IF($B$8=$F$4,F16*F21*F25,F16+F21+F25)</f>
        <v>1.3384806191899998</v>
      </c>
      <c r="G27" s="3">
        <f t="shared" si="8"/>
        <v>1.1778629448871998</v>
      </c>
      <c r="H27" s="3">
        <f t="shared" si="8"/>
        <v>1.3156729094390021</v>
      </c>
      <c r="I27" s="3">
        <f t="shared" si="8"/>
        <v>1.5472313415002663</v>
      </c>
      <c r="J27" s="3">
        <f t="shared" si="8"/>
        <v>1.6802932368692893</v>
      </c>
      <c r="K27" s="3">
        <f t="shared" si="8"/>
        <v>1.5273865523141839</v>
      </c>
      <c r="L27" s="3">
        <f t="shared" si="8"/>
        <v>1.3120250484378841</v>
      </c>
      <c r="M27" s="3">
        <f t="shared" si="8"/>
        <v>1.5455655070598275</v>
      </c>
      <c r="N27" s="3">
        <f t="shared" si="8"/>
        <v>1.6862119682022718</v>
      </c>
    </row>
    <row r="28" spans="1:14" x14ac:dyDescent="0.35">
      <c r="A28" s="6" t="s">
        <v>39</v>
      </c>
      <c r="B28" s="6"/>
      <c r="C28" s="6"/>
      <c r="D28" s="6"/>
      <c r="E28" s="7" t="b">
        <f>E13-E27&lt;0.00001</f>
        <v>1</v>
      </c>
      <c r="F28" s="7" t="b">
        <f t="shared" ref="F28:N28" si="9">F13-F27&lt;0.00001</f>
        <v>1</v>
      </c>
      <c r="G28" s="7" t="b">
        <f t="shared" si="9"/>
        <v>1</v>
      </c>
      <c r="H28" s="7" t="b">
        <f t="shared" si="9"/>
        <v>1</v>
      </c>
      <c r="I28" s="7" t="b">
        <f t="shared" si="9"/>
        <v>1</v>
      </c>
      <c r="J28" s="7" t="b">
        <f t="shared" si="9"/>
        <v>1</v>
      </c>
      <c r="K28" s="7" t="b">
        <f t="shared" si="9"/>
        <v>1</v>
      </c>
      <c r="L28" s="7" t="b">
        <f t="shared" si="9"/>
        <v>1</v>
      </c>
      <c r="M28" s="7" t="b">
        <f t="shared" si="9"/>
        <v>1</v>
      </c>
      <c r="N28" s="7" t="b">
        <f t="shared" si="9"/>
        <v>1</v>
      </c>
    </row>
  </sheetData>
  <dataValidations count="2">
    <dataValidation type="list" allowBlank="1" showInputMessage="1" showErrorMessage="1" sqref="B10" xr:uid="{2E668031-676F-4B1E-9E3E-4A7FF8C54393}">
      <formula1>$A$4:$A$6</formula1>
    </dataValidation>
    <dataValidation type="list" allowBlank="1" showInputMessage="1" showErrorMessage="1" sqref="B8" xr:uid="{C9446EC4-CA7F-47A3-809A-F7094BB266DF}">
      <formula1>$F$4:$F$5</formula1>
    </dataValidation>
  </dataValidations>
  <pageMargins left="0.7" right="0.7" top="0.75" bottom="0.75" header="0.3" footer="0.3"/>
  <pageSetup paperSize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Components</vt:lpstr>
      <vt:lpstr>Decomposition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nnamdi</cp:lastModifiedBy>
  <dcterms:modified xsi:type="dcterms:W3CDTF">2019-05-01T05:36:34Z</dcterms:modified>
</cp:coreProperties>
</file>