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mber" sheetId="1" r:id="rId4"/>
    <sheet state="visible" name="December" sheetId="2" r:id="rId5"/>
    <sheet state="visible" name="January" sheetId="3" r:id="rId6"/>
    <sheet state="visible" name="February" sheetId="4" r:id="rId7"/>
  </sheets>
  <definedNames/>
  <calcPr/>
</workbook>
</file>

<file path=xl/sharedStrings.xml><?xml version="1.0" encoding="utf-8"?>
<sst xmlns="http://schemas.openxmlformats.org/spreadsheetml/2006/main" count="192" uniqueCount="64">
  <si>
    <r>
      <rPr>
        <rFont val="Roboto"/>
        <b/>
        <color theme="1"/>
        <sz val="11.0"/>
      </rPr>
      <t xml:space="preserve">Income statement of Gupta Mobiles
</t>
    </r>
    <r>
      <rPr>
        <rFont val="Roboto"/>
        <b val="0"/>
        <color theme="1"/>
        <sz val="8.0"/>
      </rPr>
      <t>For the month of November</t>
    </r>
  </si>
  <si>
    <t>November</t>
  </si>
  <si>
    <t>% of total Income</t>
  </si>
  <si>
    <t>Analysis</t>
  </si>
  <si>
    <t>Particulars</t>
  </si>
  <si>
    <t>Amount in Rs.</t>
  </si>
  <si>
    <t>Revenue</t>
  </si>
  <si>
    <t>Total Income</t>
  </si>
  <si>
    <t>Expense</t>
  </si>
  <si>
    <t>COGS</t>
  </si>
  <si>
    <t>Rent</t>
  </si>
  <si>
    <t>Salary</t>
  </si>
  <si>
    <t>Advertisement</t>
  </si>
  <si>
    <t>Other Expense</t>
  </si>
  <si>
    <t>Electricity Bill</t>
  </si>
  <si>
    <t>Total Expenses</t>
  </si>
  <si>
    <t>Profit</t>
  </si>
  <si>
    <t>Working Note</t>
  </si>
  <si>
    <t>10000*4</t>
  </si>
  <si>
    <t>Total Salary</t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</si>
  <si>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 xml:space="preserve">For the month of November        </t>
    </r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</si>
  <si>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>For the month of December</t>
    </r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</si>
  <si>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>For the month of November &amp; December</t>
    </r>
  </si>
  <si>
    <t>Nov</t>
  </si>
  <si>
    <t>Dec</t>
  </si>
  <si>
    <t>COGS as a percentage of total income has gone down by 15.11% points in Dec in comparison to Nov</t>
  </si>
  <si>
    <t>Rent as a percentage of total income has gone down by 0.31% points in Dec in comparison to Nov</t>
  </si>
  <si>
    <t>Advertisement as a percentage of total income has gone down by 0.50% points in Dec in comparison to Nov</t>
  </si>
  <si>
    <t>Electricity Bills</t>
  </si>
  <si>
    <t>Salary as a percentage of total income has gone down by 0.12% points in Dec in comparison to Nov</t>
  </si>
  <si>
    <t>Electricity bill as a percentage of total income has gone down by 0.02% points in Dec in comparison to Nov</t>
  </si>
  <si>
    <t>Other expenses as a percentage of total income has gone up by 0.01% points in Dec in comparison to Nov</t>
  </si>
  <si>
    <t>Total expenses as a percentage of total income has gone down by 16.06% points in Dec in comparison to Nov</t>
  </si>
  <si>
    <t>Profit as a percentage of total income has gone up by 16.06% points in Dec in comparison to Nov</t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</si>
  <si>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>For the month of January</t>
    </r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</si>
  <si>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 xml:space="preserve">From November to January </t>
    </r>
  </si>
  <si>
    <t>December</t>
  </si>
  <si>
    <t>January</t>
  </si>
  <si>
    <t>COGS as a percentage of total income has gone down by 5.72% points in Jan in comparison to Dec</t>
  </si>
  <si>
    <t>Rent as a percentage of total income has gone down by 0.11% points in Jan in comparison to Dec</t>
  </si>
  <si>
    <t>Salary as a percentage of total income has gone up by 0.48% points in Jan in comparison to Dec</t>
  </si>
  <si>
    <t>Electricity bill as a percentage of total income remains same in Jan in comparison to Dec</t>
  </si>
  <si>
    <t>Other expenses as a percentage of total income has gone up by 0.18% points in Jan in comparison to Dec</t>
  </si>
  <si>
    <t>Advertisement as a percentage of total income has gone up by 2.43% points in Jan in comparison to Dec</t>
  </si>
  <si>
    <t>Total expenses as a percentage of total income has gone down by 2.74% points in Jan in comparison to Dec</t>
  </si>
  <si>
    <t>Profit as a percentage of total income has gone up by 2.74% points in Jan in comparison to Dec</t>
  </si>
  <si>
    <t xml:space="preserve">Working Notes </t>
  </si>
  <si>
    <t>Salary of 4 salespeople</t>
  </si>
  <si>
    <t>Salary of shop manager</t>
  </si>
  <si>
    <t>Total salary paid</t>
  </si>
  <si>
    <r>
      <rPr>
        <rFont val="Roboto"/>
        <b/>
        <color theme="1"/>
        <sz val="8.0"/>
      </rPr>
      <t xml:space="preserve">Income statement of Gupta Mobiles
</t>
    </r>
    <r>
      <rPr>
        <rFont val="Roboto"/>
        <b val="0"/>
        <color theme="1"/>
        <sz val="8.0"/>
      </rPr>
      <t>For the month of February</t>
    </r>
  </si>
  <si>
    <r>
      <rPr>
        <rFont val="Roboto"/>
        <b/>
        <color rgb="FF000000"/>
        <sz val="8.0"/>
      </rPr>
      <t xml:space="preserve">Income statement of Gupta Mobiles
</t>
    </r>
    <r>
      <rPr>
        <rFont val="Roboto"/>
        <b val="0"/>
        <color rgb="FF000000"/>
        <sz val="8.0"/>
      </rPr>
      <t>From November to February</t>
    </r>
  </si>
  <si>
    <t>February</t>
  </si>
  <si>
    <t>COGS as a percentage of total income has gone up by 0.63% points in Feb in comparison to Jan</t>
  </si>
  <si>
    <t>Rent as a percentage of total income has gone down by 0.05% points in Feb in comparison to Jan</t>
  </si>
  <si>
    <t>Salary as a percentage of total income has gone up by 0.08% points in Feb in comparison to Jan</t>
  </si>
  <si>
    <t>Electricity bill as a percentage of total income remains same in Feb in comparison to Jan</t>
  </si>
  <si>
    <t>Other expenses as a percentage of total income has gone up by 0.17% points in Feb in comparison to Jan</t>
  </si>
  <si>
    <t>Advertisement as a percentage of total income has gone down by 1.29% points in Feb in comparison to Jan</t>
  </si>
  <si>
    <t>Fuel</t>
  </si>
  <si>
    <t>Fuel as a percentage of total income has gone up by 0.05% points in Feb in comparison to Jan</t>
  </si>
  <si>
    <t>Total expenses as a percentage of total income has gone down by 0.41% points in Feb in comparison to Jan</t>
  </si>
  <si>
    <t>Profit as a percentage of total income has gone up by 0.41% points in Feb in comparison to Jan</t>
  </si>
  <si>
    <t>Delivery boy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</si>
</sst>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theme="1"/>
      <name val="Roboto"/>
    </font>
    <font/>
    <font>
      <sz val="8.0"/>
      <color theme="1"/>
      <name val="Roboto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Roboto"/>
    </font>
    <font>
      <b/>
      <sz val="8.0"/>
      <color theme="1"/>
      <name val="Roboto"/>
    </font>
    <font>
      <sz val="8.0"/>
      <color theme="1"/>
      <name val="Arial"/>
      <scheme val="minor"/>
    </font>
    <font>
      <sz val="8.0"/>
      <color theme="1"/>
      <name val="Arial"/>
    </font>
    <font>
      <sz val="8.0"/>
      <color rgb="FF000000"/>
      <name val="Arial"/>
    </font>
    <font>
      <sz val="8.0"/>
      <color rgb="FF695D46"/>
      <name val="Arial"/>
    </font>
    <font>
      <sz val="8.0"/>
      <color rgb="FF000000"/>
      <name val="Roboto"/>
    </font>
    <font>
      <sz val="8.0"/>
      <color rgb="FFD9D9D9"/>
      <name val="Roboto"/>
    </font>
    <font>
      <b/>
      <sz val="8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vertical="bottom"/>
    </xf>
    <xf borderId="5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3" numFmtId="1" xfId="0" applyAlignment="1" applyBorder="1" applyFont="1" applyNumberFormat="1">
      <alignment horizontal="right" readingOrder="0"/>
    </xf>
    <xf borderId="6" fillId="0" fontId="5" numFmtId="0" xfId="0" applyAlignment="1" applyBorder="1" applyFont="1">
      <alignment vertical="bottom"/>
    </xf>
    <xf borderId="5" fillId="0" fontId="6" numFmtId="0" xfId="0" applyAlignment="1" applyBorder="1" applyFont="1">
      <alignment readingOrder="0"/>
    </xf>
    <xf borderId="6" fillId="0" fontId="5" numFmtId="10" xfId="0" applyAlignment="1" applyBorder="1" applyFont="1" applyNumberFormat="1">
      <alignment vertical="bottom"/>
    </xf>
    <xf borderId="4" fillId="2" fontId="3" numFmtId="0" xfId="0" applyAlignment="1" applyBorder="1" applyFill="1" applyFont="1">
      <alignment readingOrder="0"/>
    </xf>
    <xf borderId="4" fillId="2" fontId="3" numFmtId="1" xfId="0" applyAlignment="1" applyBorder="1" applyFont="1" applyNumberFormat="1">
      <alignment horizontal="right"/>
    </xf>
    <xf borderId="4" fillId="0" fontId="3" numFmtId="1" xfId="0" applyAlignment="1" applyBorder="1" applyFont="1" applyNumberFormat="1">
      <alignment horizontal="right"/>
    </xf>
    <xf borderId="4" fillId="3" fontId="3" numFmtId="0" xfId="0" applyAlignment="1" applyBorder="1" applyFill="1" applyFont="1">
      <alignment readingOrder="0"/>
    </xf>
    <xf borderId="4" fillId="3" fontId="3" numFmtId="1" xfId="0" applyAlignment="1" applyBorder="1" applyFont="1" applyNumberFormat="1">
      <alignment horizontal="right" readingOrder="0"/>
    </xf>
    <xf borderId="4" fillId="0" fontId="3" numFmtId="1" xfId="0" applyAlignment="1" applyBorder="1" applyFont="1" applyNumberFormat="1">
      <alignment readingOrder="0"/>
    </xf>
    <xf borderId="4" fillId="2" fontId="3" numFmtId="1" xfId="0" applyAlignment="1" applyBorder="1" applyFont="1" applyNumberFormat="1">
      <alignment horizontal="right" readingOrder="0"/>
    </xf>
    <xf borderId="0" fillId="0" fontId="5" numFmtId="0" xfId="0" applyAlignment="1" applyFont="1">
      <alignment vertical="bottom"/>
    </xf>
    <xf borderId="0" fillId="0" fontId="7" numFmtId="0" xfId="0" applyFont="1"/>
    <xf borderId="4" fillId="0" fontId="7" numFmtId="0" xfId="0" applyAlignment="1" applyBorder="1" applyFont="1">
      <alignment readingOrder="0"/>
    </xf>
    <xf borderId="4" fillId="0" fontId="7" numFmtId="0" xfId="0" applyBorder="1" applyFont="1"/>
    <xf borderId="4" fillId="0" fontId="7" numFmtId="0" xfId="0" applyAlignment="1" applyBorder="1" applyFont="1">
      <alignment horizontal="right" readingOrder="0"/>
    </xf>
    <xf borderId="1" fillId="0" fontId="8" numFmtId="0" xfId="0" applyAlignment="1" applyBorder="1" applyFont="1">
      <alignment horizontal="center" readingOrder="0"/>
    </xf>
    <xf borderId="0" fillId="0" fontId="9" numFmtId="0" xfId="0" applyFont="1"/>
    <xf borderId="4" fillId="0" fontId="9" numFmtId="0" xfId="0" applyAlignment="1" applyBorder="1" applyFont="1">
      <alignment horizontal="right" readingOrder="0"/>
    </xf>
    <xf borderId="4" fillId="0" fontId="9" numFmtId="0" xfId="0" applyBorder="1" applyFont="1"/>
    <xf borderId="4" fillId="0" fontId="9" numFmtId="0" xfId="0" applyAlignment="1" applyBorder="1" applyFont="1">
      <alignment readingOrder="0"/>
    </xf>
    <xf borderId="4" fillId="0" fontId="10" numFmtId="0" xfId="0" applyAlignment="1" applyBorder="1" applyFont="1">
      <alignment readingOrder="0" vertical="bottom"/>
    </xf>
    <xf borderId="6" fillId="0" fontId="10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right" readingOrder="0"/>
    </xf>
    <xf borderId="4" fillId="0" fontId="10" numFmtId="10" xfId="0" applyAlignment="1" applyBorder="1" applyFont="1" applyNumberFormat="1">
      <alignment vertical="bottom"/>
    </xf>
    <xf borderId="4" fillId="0" fontId="9" numFmtId="0" xfId="0" applyAlignment="1" applyBorder="1" applyFont="1">
      <alignment horizontal="right"/>
    </xf>
    <xf borderId="0" fillId="0" fontId="6" numFmtId="0" xfId="0" applyAlignment="1" applyFont="1">
      <alignment readingOrder="0"/>
    </xf>
    <xf borderId="4" fillId="0" fontId="11" numFmtId="0" xfId="0" applyAlignment="1" applyBorder="1" applyFont="1">
      <alignment readingOrder="0"/>
    </xf>
    <xf borderId="4" fillId="0" fontId="9" numFmtId="1" xfId="0" applyAlignment="1" applyBorder="1" applyFont="1" applyNumberFormat="1">
      <alignment horizontal="right" readingOrder="0"/>
    </xf>
    <xf borderId="0" fillId="0" fontId="3" numFmtId="0" xfId="0" applyAlignment="1" applyFont="1">
      <alignment readingOrder="0"/>
    </xf>
    <xf borderId="4" fillId="0" fontId="9" numFmtId="1" xfId="0" applyAlignment="1" applyBorder="1" applyFont="1" applyNumberFormat="1">
      <alignment horizontal="right"/>
    </xf>
    <xf borderId="0" fillId="0" fontId="10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3" numFmtId="0" xfId="0" applyFont="1"/>
    <xf borderId="4" fillId="0" fontId="13" numFmtId="0" xfId="0" applyAlignment="1" applyBorder="1" applyFont="1">
      <alignment readingOrder="0"/>
    </xf>
    <xf borderId="4" fillId="0" fontId="13" numFmtId="1" xfId="0" applyAlignment="1" applyBorder="1" applyFont="1" applyNumberFormat="1">
      <alignment horizontal="center" readingOrder="0"/>
    </xf>
    <xf borderId="4" fillId="0" fontId="13" numFmtId="0" xfId="0" applyBorder="1" applyFont="1"/>
    <xf borderId="4" fillId="0" fontId="13" numFmtId="0" xfId="0" applyAlignment="1" applyBorder="1" applyFont="1">
      <alignment horizontal="center" readingOrder="0"/>
    </xf>
    <xf borderId="4" fillId="0" fontId="13" numFmtId="1" xfId="0" applyAlignment="1" applyBorder="1" applyFont="1" applyNumberFormat="1">
      <alignment horizontal="right" readingOrder="0"/>
    </xf>
    <xf borderId="4" fillId="0" fontId="13" numFmtId="0" xfId="0" applyAlignment="1" applyBorder="1" applyFont="1">
      <alignment horizontal="right" readingOrder="0"/>
    </xf>
    <xf borderId="4" fillId="2" fontId="13" numFmtId="0" xfId="0" applyAlignment="1" applyBorder="1" applyFont="1">
      <alignment readingOrder="0"/>
    </xf>
    <xf borderId="4" fillId="2" fontId="13" numFmtId="1" xfId="0" applyAlignment="1" applyBorder="1" applyFont="1" applyNumberFormat="1">
      <alignment horizontal="right"/>
    </xf>
    <xf borderId="4" fillId="0" fontId="3" numFmtId="0" xfId="0" applyAlignment="1" applyBorder="1" applyFont="1">
      <alignment horizontal="right"/>
    </xf>
    <xf borderId="4" fillId="3" fontId="13" numFmtId="0" xfId="0" applyAlignment="1" applyBorder="1" applyFont="1">
      <alignment horizontal="right"/>
    </xf>
    <xf borderId="4" fillId="3" fontId="13" numFmtId="0" xfId="0" applyAlignment="1" applyBorder="1" applyFont="1">
      <alignment readingOrder="0"/>
    </xf>
    <xf borderId="4" fillId="0" fontId="3" numFmtId="3" xfId="0" applyAlignment="1" applyBorder="1" applyFont="1" applyNumberFormat="1">
      <alignment horizontal="right" readingOrder="0"/>
    </xf>
    <xf borderId="4" fillId="0" fontId="13" numFmtId="3" xfId="0" applyAlignment="1" applyBorder="1" applyFont="1" applyNumberFormat="1">
      <alignment horizontal="right"/>
    </xf>
    <xf borderId="0" fillId="0" fontId="9" numFmtId="1" xfId="0" applyFont="1" applyNumberFormat="1"/>
    <xf borderId="4" fillId="0" fontId="13" numFmtId="1" xfId="0" applyAlignment="1" applyBorder="1" applyFont="1" applyNumberFormat="1">
      <alignment horizontal="right"/>
    </xf>
    <xf borderId="4" fillId="2" fontId="14" numFmtId="0" xfId="0" applyBorder="1" applyFont="1"/>
    <xf borderId="4" fillId="3" fontId="13" numFmtId="0" xfId="0" applyAlignment="1" applyBorder="1" applyFont="1">
      <alignment horizontal="left" readingOrder="0"/>
    </xf>
    <xf borderId="4" fillId="3" fontId="13" numFmtId="3" xfId="0" applyAlignment="1" applyBorder="1" applyFont="1" applyNumberFormat="1">
      <alignment horizontal="right" readingOrder="0"/>
    </xf>
    <xf borderId="4" fillId="2" fontId="3" numFmtId="0" xfId="0" applyBorder="1" applyFont="1"/>
    <xf borderId="4" fillId="2" fontId="3" numFmtId="3" xfId="0" applyAlignment="1" applyBorder="1" applyFont="1" applyNumberFormat="1">
      <alignment horizontal="right"/>
    </xf>
    <xf borderId="1" fillId="0" fontId="15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4" fillId="0" fontId="13" numFmtId="10" xfId="0" applyAlignment="1" applyBorder="1" applyFont="1" applyNumberFormat="1">
      <alignment horizontal="right" readingOrder="0"/>
    </xf>
    <xf borderId="4" fillId="0" fontId="13" numFmtId="0" xfId="0" applyAlignment="1" applyBorder="1" applyFont="1">
      <alignment horizontal="right"/>
    </xf>
    <xf borderId="4" fillId="0" fontId="13" numFmtId="3" xfId="0" applyAlignment="1" applyBorder="1" applyFont="1" applyNumberFormat="1">
      <alignment horizontal="right" readingOrder="0"/>
    </xf>
    <xf borderId="4" fillId="0" fontId="3" numFmtId="0" xfId="0" applyBorder="1" applyFont="1"/>
    <xf borderId="4" fillId="2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2.88"/>
    <col customWidth="1" min="5" max="5" width="3.5"/>
  </cols>
  <sheetData>
    <row r="1" ht="33.75" customHeight="1">
      <c r="A1" s="1" t="s">
        <v>0</v>
      </c>
      <c r="B1" s="2"/>
      <c r="C1" s="3"/>
    </row>
    <row r="2">
      <c r="A2" s="4"/>
      <c r="B2" s="5" t="s">
        <v>1</v>
      </c>
      <c r="C2" s="6" t="s">
        <v>2</v>
      </c>
      <c r="E2" s="7" t="s">
        <v>3</v>
      </c>
    </row>
    <row r="3">
      <c r="A3" s="8" t="s">
        <v>4</v>
      </c>
      <c r="B3" s="9" t="s">
        <v>5</v>
      </c>
      <c r="C3" s="10"/>
      <c r="E3" s="11"/>
    </row>
    <row r="4">
      <c r="A4" s="8" t="s">
        <v>6</v>
      </c>
      <c r="B4" s="9">
        <v>9000000.0</v>
      </c>
      <c r="C4" s="12">
        <f t="shared" ref="C4:C5" si="1">B4/$B$5</f>
        <v>1</v>
      </c>
      <c r="E4" s="11"/>
    </row>
    <row r="5">
      <c r="A5" s="13" t="s">
        <v>7</v>
      </c>
      <c r="B5" s="14">
        <f>B4</f>
        <v>9000000</v>
      </c>
      <c r="C5" s="12">
        <f t="shared" si="1"/>
        <v>1</v>
      </c>
      <c r="E5" s="11"/>
    </row>
    <row r="6">
      <c r="A6" s="8" t="s">
        <v>8</v>
      </c>
      <c r="B6" s="15"/>
      <c r="C6" s="12"/>
    </row>
    <row r="7">
      <c r="A7" s="8" t="s">
        <v>9</v>
      </c>
      <c r="B7" s="9">
        <v>1.0E7</v>
      </c>
      <c r="C7" s="12">
        <f t="shared" ref="C7:C14" si="2">B7/$B$5</f>
        <v>1.111111111</v>
      </c>
      <c r="E7" s="11">
        <v>1.0</v>
      </c>
    </row>
    <row r="8">
      <c r="A8" s="16" t="s">
        <v>10</v>
      </c>
      <c r="B8" s="17">
        <v>100000.0</v>
      </c>
      <c r="C8" s="12">
        <f t="shared" si="2"/>
        <v>0.01111111111</v>
      </c>
      <c r="E8" s="11">
        <v>2.0</v>
      </c>
    </row>
    <row r="9">
      <c r="A9" s="16" t="s">
        <v>11</v>
      </c>
      <c r="B9" s="17">
        <f>B20</f>
        <v>40000</v>
      </c>
      <c r="C9" s="12">
        <f t="shared" si="2"/>
        <v>0.004444444444</v>
      </c>
      <c r="E9" s="11">
        <v>3.0</v>
      </c>
    </row>
    <row r="10">
      <c r="A10" s="16" t="s">
        <v>12</v>
      </c>
      <c r="B10" s="17">
        <v>45000.0</v>
      </c>
      <c r="C10" s="12">
        <f t="shared" si="2"/>
        <v>0.005</v>
      </c>
      <c r="E10" s="11">
        <v>4.0</v>
      </c>
    </row>
    <row r="11">
      <c r="A11" s="16" t="s">
        <v>13</v>
      </c>
      <c r="B11" s="18">
        <v>17000.0</v>
      </c>
      <c r="C11" s="12">
        <f t="shared" si="2"/>
        <v>0.001888888889</v>
      </c>
      <c r="E11" s="11">
        <v>5.0</v>
      </c>
    </row>
    <row r="12">
      <c r="A12" s="13" t="s">
        <v>14</v>
      </c>
      <c r="B12" s="19">
        <v>10000.0</v>
      </c>
      <c r="C12" s="12">
        <f t="shared" si="2"/>
        <v>0.001111111111</v>
      </c>
      <c r="E12" s="11">
        <v>6.0</v>
      </c>
    </row>
    <row r="13">
      <c r="A13" s="13" t="s">
        <v>15</v>
      </c>
      <c r="B13" s="14">
        <f>SUM(B7:B12)</f>
        <v>10212000</v>
      </c>
      <c r="C13" s="12">
        <f t="shared" si="2"/>
        <v>1.134666667</v>
      </c>
      <c r="E13" s="11">
        <v>7.0</v>
      </c>
    </row>
    <row r="14">
      <c r="A14" s="8" t="s">
        <v>16</v>
      </c>
      <c r="B14" s="15">
        <f>B5-B13</f>
        <v>-1212000</v>
      </c>
      <c r="C14" s="12">
        <f t="shared" si="2"/>
        <v>-0.1346666667</v>
      </c>
      <c r="E14" s="11">
        <v>8.0</v>
      </c>
    </row>
    <row r="15">
      <c r="C15" s="20"/>
      <c r="E15" s="11"/>
    </row>
    <row r="17">
      <c r="A17" s="21"/>
      <c r="B17" s="21"/>
    </row>
    <row r="18">
      <c r="A18" s="22" t="s">
        <v>17</v>
      </c>
      <c r="B18" s="23"/>
    </row>
    <row r="19">
      <c r="A19" s="22" t="s">
        <v>11</v>
      </c>
      <c r="B19" s="24" t="s">
        <v>18</v>
      </c>
    </row>
    <row r="20">
      <c r="A20" s="22" t="s">
        <v>19</v>
      </c>
      <c r="B20" s="24">
        <f>10000*4</f>
        <v>40000</v>
      </c>
    </row>
  </sheetData>
  <mergeCells count="2">
    <mergeCell ref="A1:C1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2.13"/>
    <col customWidth="1" min="3" max="3" width="3.75"/>
    <col customWidth="1" min="4" max="4" width="17.5"/>
    <col customWidth="1" min="5" max="5" width="12.38"/>
    <col customWidth="1" min="6" max="6" width="2.38"/>
    <col customWidth="1" min="7" max="7" width="11.63"/>
    <col customWidth="1" min="10" max="10" width="11.88"/>
    <col customWidth="1" min="11" max="11" width="11.63"/>
    <col customWidth="1" min="12" max="12" width="5.88"/>
    <col customWidth="1" min="13" max="13" width="3.88"/>
  </cols>
  <sheetData>
    <row r="1" ht="36.0" customHeight="1">
      <c r="A1" s="25" t="s">
        <v>20</v>
      </c>
      <c r="B1" s="3"/>
      <c r="C1" s="26"/>
      <c r="D1" s="25" t="s">
        <v>21</v>
      </c>
      <c r="E1" s="3"/>
      <c r="F1" s="26"/>
      <c r="G1" s="25" t="s">
        <v>22</v>
      </c>
      <c r="H1" s="2"/>
      <c r="I1" s="2"/>
      <c r="J1" s="2"/>
      <c r="K1" s="3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>
      <c r="A2" s="8" t="s">
        <v>4</v>
      </c>
      <c r="B2" s="9" t="s">
        <v>5</v>
      </c>
      <c r="C2" s="26"/>
      <c r="D2" s="8" t="s">
        <v>4</v>
      </c>
      <c r="E2" s="9" t="s">
        <v>5</v>
      </c>
      <c r="F2" s="26"/>
      <c r="G2" s="8" t="s">
        <v>4</v>
      </c>
      <c r="H2" s="9" t="s">
        <v>5</v>
      </c>
      <c r="I2" s="9" t="s">
        <v>5</v>
      </c>
      <c r="J2" s="6" t="s">
        <v>2</v>
      </c>
      <c r="K2" s="6" t="s">
        <v>2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>
      <c r="A3" s="8" t="s">
        <v>6</v>
      </c>
      <c r="B3" s="9">
        <f>November!B4</f>
        <v>9000000</v>
      </c>
      <c r="C3" s="26"/>
      <c r="D3" s="8" t="s">
        <v>6</v>
      </c>
      <c r="E3" s="27">
        <v>1.25E7</v>
      </c>
      <c r="F3" s="26"/>
      <c r="G3" s="28"/>
      <c r="H3" s="29" t="s">
        <v>23</v>
      </c>
      <c r="I3" s="29" t="s">
        <v>24</v>
      </c>
      <c r="J3" s="30" t="s">
        <v>23</v>
      </c>
      <c r="K3" s="31" t="s">
        <v>24</v>
      </c>
      <c r="L3" s="26"/>
      <c r="M3" s="7" t="s">
        <v>3</v>
      </c>
      <c r="P3" s="26"/>
      <c r="Q3" s="26"/>
      <c r="R3" s="26"/>
      <c r="S3" s="26"/>
      <c r="T3" s="26"/>
      <c r="U3" s="26"/>
      <c r="V3" s="26"/>
      <c r="W3" s="26"/>
      <c r="X3" s="26"/>
    </row>
    <row r="4">
      <c r="A4" s="13" t="s">
        <v>7</v>
      </c>
      <c r="B4" s="9">
        <f>November!B5</f>
        <v>9000000</v>
      </c>
      <c r="C4" s="26"/>
      <c r="D4" s="13" t="s">
        <v>7</v>
      </c>
      <c r="E4" s="14">
        <f>E3</f>
        <v>12500000</v>
      </c>
      <c r="F4" s="26"/>
      <c r="G4" s="8" t="s">
        <v>6</v>
      </c>
      <c r="H4" s="9">
        <f t="shared" ref="H4:H8" si="2">B3</f>
        <v>9000000</v>
      </c>
      <c r="I4" s="32">
        <f t="shared" ref="I4:I8" si="3">E3</f>
        <v>12500000</v>
      </c>
      <c r="J4" s="33">
        <f t="shared" ref="J4:K4" si="1">H4/H$5</f>
        <v>1</v>
      </c>
      <c r="K4" s="33">
        <f t="shared" si="1"/>
        <v>1</v>
      </c>
      <c r="L4" s="26"/>
      <c r="M4" s="11"/>
      <c r="P4" s="26"/>
      <c r="Q4" s="26"/>
      <c r="R4" s="26"/>
      <c r="S4" s="26"/>
      <c r="T4" s="26"/>
      <c r="U4" s="26"/>
      <c r="V4" s="26"/>
      <c r="W4" s="26"/>
      <c r="X4" s="26"/>
    </row>
    <row r="5">
      <c r="A5" s="8" t="s">
        <v>8</v>
      </c>
      <c r="B5" s="9" t="str">
        <f>November!B6</f>
        <v/>
      </c>
      <c r="C5" s="26"/>
      <c r="D5" s="8" t="s">
        <v>8</v>
      </c>
      <c r="E5" s="34"/>
      <c r="F5" s="26"/>
      <c r="G5" s="13" t="s">
        <v>7</v>
      </c>
      <c r="H5" s="9">
        <f t="shared" si="2"/>
        <v>9000000</v>
      </c>
      <c r="I5" s="9">
        <f t="shared" si="3"/>
        <v>12500000</v>
      </c>
      <c r="J5" s="33">
        <f t="shared" ref="J5:K5" si="4">H5/H$5</f>
        <v>1</v>
      </c>
      <c r="K5" s="33">
        <f t="shared" si="4"/>
        <v>1</v>
      </c>
      <c r="L5" s="26"/>
      <c r="M5" s="11"/>
      <c r="N5" s="35"/>
      <c r="P5" s="26"/>
      <c r="Q5" s="26"/>
      <c r="R5" s="26"/>
      <c r="S5" s="26"/>
      <c r="T5" s="26"/>
      <c r="U5" s="26"/>
      <c r="V5" s="26"/>
      <c r="W5" s="26"/>
      <c r="X5" s="26"/>
    </row>
    <row r="6">
      <c r="A6" s="8" t="s">
        <v>9</v>
      </c>
      <c r="B6" s="9">
        <f>November!B7</f>
        <v>10000000</v>
      </c>
      <c r="C6" s="26"/>
      <c r="D6" s="8" t="s">
        <v>9</v>
      </c>
      <c r="E6" s="36">
        <v>1.2E7</v>
      </c>
      <c r="F6" s="26"/>
      <c r="G6" s="8" t="s">
        <v>8</v>
      </c>
      <c r="H6" s="9" t="str">
        <f t="shared" si="2"/>
        <v/>
      </c>
      <c r="I6" s="32" t="str">
        <f t="shared" si="3"/>
        <v/>
      </c>
      <c r="J6" s="33"/>
      <c r="K6" s="33"/>
      <c r="L6" s="26"/>
      <c r="M6" s="11"/>
      <c r="P6" s="26"/>
      <c r="Q6" s="26"/>
      <c r="R6" s="26"/>
      <c r="S6" s="26"/>
      <c r="T6" s="26"/>
      <c r="U6" s="26"/>
      <c r="V6" s="26"/>
      <c r="W6" s="26"/>
      <c r="X6" s="26"/>
    </row>
    <row r="7">
      <c r="A7" s="16" t="s">
        <v>10</v>
      </c>
      <c r="B7" s="9">
        <f>November!B8</f>
        <v>100000</v>
      </c>
      <c r="C7" s="26"/>
      <c r="D7" s="16" t="s">
        <v>10</v>
      </c>
      <c r="E7" s="37">
        <f t="shared" ref="E7:E8" si="6">B7</f>
        <v>100000</v>
      </c>
      <c r="F7" s="26"/>
      <c r="G7" s="8" t="s">
        <v>9</v>
      </c>
      <c r="H7" s="9">
        <f t="shared" si="2"/>
        <v>10000000</v>
      </c>
      <c r="I7" s="32">
        <f t="shared" si="3"/>
        <v>12000000</v>
      </c>
      <c r="J7" s="33">
        <f t="shared" ref="J7:K7" si="5">H7/H$5</f>
        <v>1.111111111</v>
      </c>
      <c r="K7" s="33">
        <f t="shared" si="5"/>
        <v>0.96</v>
      </c>
      <c r="L7" s="26"/>
      <c r="M7" s="11">
        <v>1.0</v>
      </c>
      <c r="N7" s="38" t="s">
        <v>25</v>
      </c>
      <c r="O7" s="26"/>
      <c r="P7" s="26"/>
      <c r="Q7" s="26"/>
      <c r="R7" s="26"/>
      <c r="S7" s="26"/>
      <c r="T7" s="26"/>
      <c r="U7" s="26"/>
      <c r="V7" s="26"/>
      <c r="W7" s="26"/>
      <c r="X7" s="26"/>
    </row>
    <row r="8">
      <c r="A8" s="16" t="s">
        <v>11</v>
      </c>
      <c r="B8" s="9">
        <f>November!B9</f>
        <v>40000</v>
      </c>
      <c r="C8" s="26"/>
      <c r="D8" s="16" t="s">
        <v>11</v>
      </c>
      <c r="E8" s="37">
        <f t="shared" si="6"/>
        <v>40000</v>
      </c>
      <c r="F8" s="26"/>
      <c r="G8" s="16" t="s">
        <v>10</v>
      </c>
      <c r="H8" s="9">
        <f t="shared" si="2"/>
        <v>100000</v>
      </c>
      <c r="I8" s="9">
        <f t="shared" si="3"/>
        <v>100000</v>
      </c>
      <c r="J8" s="33">
        <f t="shared" ref="J8:K8" si="7">H8/H$5</f>
        <v>0.01111111111</v>
      </c>
      <c r="K8" s="33">
        <f t="shared" si="7"/>
        <v>0.008</v>
      </c>
      <c r="L8" s="26"/>
      <c r="M8" s="11">
        <v>2.0</v>
      </c>
      <c r="N8" s="38" t="s">
        <v>26</v>
      </c>
      <c r="O8" s="26"/>
      <c r="P8" s="26"/>
      <c r="Q8" s="26"/>
      <c r="R8" s="26"/>
      <c r="S8" s="26"/>
      <c r="T8" s="26"/>
      <c r="U8" s="26"/>
      <c r="V8" s="26"/>
      <c r="W8" s="26"/>
      <c r="X8" s="26"/>
    </row>
    <row r="9">
      <c r="A9" s="16" t="s">
        <v>12</v>
      </c>
      <c r="B9" s="9">
        <f>November!B10</f>
        <v>45000</v>
      </c>
      <c r="C9" s="26"/>
      <c r="D9" s="16" t="s">
        <v>12</v>
      </c>
      <c r="E9" s="27"/>
      <c r="F9" s="26"/>
      <c r="G9" s="16" t="s">
        <v>12</v>
      </c>
      <c r="H9" s="9">
        <f>B9</f>
        <v>45000</v>
      </c>
      <c r="I9" s="32"/>
      <c r="J9" s="33">
        <f t="shared" ref="J9:K9" si="8">H9/H$5</f>
        <v>0.005</v>
      </c>
      <c r="K9" s="33">
        <f t="shared" si="8"/>
        <v>0</v>
      </c>
      <c r="L9" s="26"/>
      <c r="M9" s="11">
        <v>3.0</v>
      </c>
      <c r="N9" s="38" t="s">
        <v>27</v>
      </c>
      <c r="O9" s="26"/>
      <c r="P9" s="26"/>
      <c r="Q9" s="26"/>
      <c r="R9" s="26"/>
      <c r="S9" s="26"/>
      <c r="T9" s="26"/>
      <c r="U9" s="26"/>
      <c r="V9" s="26"/>
      <c r="W9" s="26"/>
      <c r="X9" s="26"/>
    </row>
    <row r="10">
      <c r="A10" s="16" t="s">
        <v>28</v>
      </c>
      <c r="B10" s="9">
        <f>November!B12</f>
        <v>10000</v>
      </c>
      <c r="C10" s="26"/>
      <c r="D10" s="16" t="s">
        <v>28</v>
      </c>
      <c r="E10" s="27">
        <v>11000.0</v>
      </c>
      <c r="F10" s="26"/>
      <c r="G10" s="16" t="s">
        <v>11</v>
      </c>
      <c r="H10" s="9">
        <f>B8</f>
        <v>40000</v>
      </c>
      <c r="I10" s="9">
        <f>E8</f>
        <v>40000</v>
      </c>
      <c r="J10" s="33">
        <f t="shared" ref="J10:K10" si="9">H10/H$5</f>
        <v>0.004444444444</v>
      </c>
      <c r="K10" s="33">
        <f t="shared" si="9"/>
        <v>0.0032</v>
      </c>
      <c r="L10" s="26"/>
      <c r="M10" s="11">
        <v>4.0</v>
      </c>
      <c r="N10" s="38" t="s">
        <v>29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>
      <c r="A11" s="16" t="s">
        <v>13</v>
      </c>
      <c r="B11" s="9">
        <f>November!B11</f>
        <v>17000</v>
      </c>
      <c r="C11" s="26"/>
      <c r="D11" s="16" t="s">
        <v>13</v>
      </c>
      <c r="E11" s="27">
        <v>25000.0</v>
      </c>
      <c r="F11" s="26"/>
      <c r="G11" s="16" t="s">
        <v>28</v>
      </c>
      <c r="H11" s="9">
        <f>November!B12</f>
        <v>10000</v>
      </c>
      <c r="I11" s="32">
        <f t="shared" ref="I11:I14" si="11">E10</f>
        <v>11000</v>
      </c>
      <c r="J11" s="33">
        <f t="shared" ref="J11:K11" si="10">H11/H$5</f>
        <v>0.001111111111</v>
      </c>
      <c r="K11" s="33">
        <f t="shared" si="10"/>
        <v>0.00088</v>
      </c>
      <c r="L11" s="26"/>
      <c r="M11" s="11">
        <v>5.0</v>
      </c>
      <c r="N11" s="38" t="s">
        <v>30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>
      <c r="A12" s="13" t="s">
        <v>15</v>
      </c>
      <c r="B12" s="9">
        <f>November!B13</f>
        <v>10212000</v>
      </c>
      <c r="C12" s="26"/>
      <c r="D12" s="13" t="s">
        <v>15</v>
      </c>
      <c r="E12" s="14">
        <f>SUM(E6:E11)</f>
        <v>12176000</v>
      </c>
      <c r="F12" s="26"/>
      <c r="G12" s="16" t="s">
        <v>13</v>
      </c>
      <c r="H12" s="9">
        <f>B11</f>
        <v>17000</v>
      </c>
      <c r="I12" s="32">
        <f t="shared" si="11"/>
        <v>25000</v>
      </c>
      <c r="J12" s="33">
        <f t="shared" ref="J12:K12" si="12">H12/H$5</f>
        <v>0.001888888889</v>
      </c>
      <c r="K12" s="33">
        <f t="shared" si="12"/>
        <v>0.002</v>
      </c>
      <c r="L12" s="26"/>
      <c r="M12" s="11">
        <v>6.0</v>
      </c>
      <c r="N12" s="38" t="s">
        <v>31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>
      <c r="A13" s="8" t="s">
        <v>16</v>
      </c>
      <c r="B13" s="9">
        <f>November!B14</f>
        <v>-1212000</v>
      </c>
      <c r="C13" s="26"/>
      <c r="D13" s="8" t="s">
        <v>16</v>
      </c>
      <c r="E13" s="39">
        <f>E4-E12</f>
        <v>324000</v>
      </c>
      <c r="F13" s="26"/>
      <c r="G13" s="13" t="s">
        <v>15</v>
      </c>
      <c r="H13" s="9">
        <f>SUM(H7:H12)</f>
        <v>10212000</v>
      </c>
      <c r="I13" s="9">
        <f t="shared" si="11"/>
        <v>12176000</v>
      </c>
      <c r="J13" s="33">
        <f t="shared" ref="J13:K13" si="13">H13/H$5</f>
        <v>1.134666667</v>
      </c>
      <c r="K13" s="33">
        <f t="shared" si="13"/>
        <v>0.97408</v>
      </c>
      <c r="L13" s="26"/>
      <c r="M13" s="11">
        <v>7.0</v>
      </c>
      <c r="N13" s="38" t="s">
        <v>32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>
      <c r="A14" s="26"/>
      <c r="B14" s="26"/>
      <c r="C14" s="26"/>
      <c r="D14" s="26"/>
      <c r="E14" s="26"/>
      <c r="F14" s="26"/>
      <c r="G14" s="8" t="s">
        <v>16</v>
      </c>
      <c r="H14" s="9">
        <f>H5-H13</f>
        <v>-1212000</v>
      </c>
      <c r="I14" s="9">
        <f t="shared" si="11"/>
        <v>324000</v>
      </c>
      <c r="J14" s="33">
        <f t="shared" ref="J14:K14" si="14">H14/H$5</f>
        <v>-0.1346666667</v>
      </c>
      <c r="K14" s="33">
        <f t="shared" si="14"/>
        <v>0.02592</v>
      </c>
      <c r="L14" s="26"/>
      <c r="M14" s="11">
        <v>8.0</v>
      </c>
      <c r="N14" s="38" t="s">
        <v>33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  <c r="L15" s="26"/>
      <c r="M15" s="11">
        <v>9.0</v>
      </c>
      <c r="N15" s="38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40"/>
      <c r="K16" s="40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>
      <c r="A19" s="26"/>
      <c r="B19" s="26"/>
      <c r="C19" s="26"/>
      <c r="D19" s="41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</row>
  </sheetData>
  <mergeCells count="4">
    <mergeCell ref="A1:B1"/>
    <mergeCell ref="D1:E1"/>
    <mergeCell ref="G1:K1"/>
    <mergeCell ref="M3:O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8.38"/>
    <col customWidth="1" min="3" max="3" width="3.75"/>
    <col customWidth="1" min="4" max="4" width="12.0"/>
    <col customWidth="1" min="5" max="5" width="10.75"/>
    <col customWidth="1" min="6" max="6" width="11.63"/>
    <col customWidth="1" min="7" max="7" width="10.75"/>
    <col customWidth="1" min="11" max="11" width="2.0"/>
    <col customWidth="1" min="12" max="12" width="3.0"/>
    <col customWidth="1" min="13" max="13" width="3.13"/>
  </cols>
  <sheetData>
    <row r="1">
      <c r="A1" s="25" t="s">
        <v>34</v>
      </c>
      <c r="B1" s="3"/>
      <c r="C1" s="42"/>
      <c r="D1" s="25" t="s">
        <v>35</v>
      </c>
      <c r="E1" s="2"/>
      <c r="F1" s="2"/>
      <c r="G1" s="2"/>
      <c r="H1" s="2"/>
      <c r="I1" s="2"/>
      <c r="J1" s="3"/>
      <c r="K1" s="42"/>
      <c r="L1" s="42"/>
      <c r="M1" s="7" t="s">
        <v>3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8"/>
      <c r="B2" s="9"/>
      <c r="C2" s="42"/>
      <c r="D2" s="43" t="s">
        <v>4</v>
      </c>
      <c r="E2" s="44" t="s">
        <v>5</v>
      </c>
      <c r="F2" s="44" t="s">
        <v>5</v>
      </c>
      <c r="G2" s="44" t="s">
        <v>5</v>
      </c>
      <c r="H2" s="6" t="s">
        <v>2</v>
      </c>
      <c r="I2" s="6" t="s">
        <v>2</v>
      </c>
      <c r="J2" s="6" t="s">
        <v>2</v>
      </c>
      <c r="K2" s="42"/>
      <c r="L2" s="42"/>
      <c r="M2" s="11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8" t="s">
        <v>4</v>
      </c>
      <c r="B3" s="9" t="s">
        <v>5</v>
      </c>
      <c r="C3" s="42"/>
      <c r="D3" s="45"/>
      <c r="E3" s="46" t="s">
        <v>1</v>
      </c>
      <c r="F3" s="46" t="s">
        <v>36</v>
      </c>
      <c r="G3" s="46" t="s">
        <v>37</v>
      </c>
      <c r="H3" s="46" t="s">
        <v>1</v>
      </c>
      <c r="I3" s="46" t="s">
        <v>36</v>
      </c>
      <c r="J3" s="46" t="s">
        <v>37</v>
      </c>
      <c r="K3" s="42"/>
      <c r="L3" s="42"/>
      <c r="M3" s="11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8" t="s">
        <v>6</v>
      </c>
      <c r="B4" s="32">
        <v>1.44E7</v>
      </c>
      <c r="C4" s="42"/>
      <c r="D4" s="43" t="s">
        <v>6</v>
      </c>
      <c r="E4" s="47">
        <f>December!H4</f>
        <v>9000000</v>
      </c>
      <c r="F4" s="48">
        <f>December!I4</f>
        <v>12500000</v>
      </c>
      <c r="G4" s="48">
        <f>B4</f>
        <v>14400000</v>
      </c>
      <c r="H4" s="33">
        <f t="shared" ref="H4:J4" si="1">E4/E$5</f>
        <v>1</v>
      </c>
      <c r="I4" s="33">
        <f t="shared" si="1"/>
        <v>1</v>
      </c>
      <c r="J4" s="33">
        <f t="shared" si="1"/>
        <v>1</v>
      </c>
      <c r="K4" s="42"/>
      <c r="L4" s="42"/>
      <c r="M4" s="11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13" t="s">
        <v>7</v>
      </c>
      <c r="B5" s="14">
        <f>B4</f>
        <v>14400000</v>
      </c>
      <c r="C5" s="42"/>
      <c r="D5" s="49" t="s">
        <v>7</v>
      </c>
      <c r="E5" s="47">
        <f>December!H5</f>
        <v>9000000</v>
      </c>
      <c r="F5" s="47">
        <f>December!I5</f>
        <v>12500000</v>
      </c>
      <c r="G5" s="50">
        <f>G4</f>
        <v>14400000</v>
      </c>
      <c r="H5" s="33">
        <f t="shared" ref="H5:J5" si="2">E5/E$5</f>
        <v>1</v>
      </c>
      <c r="I5" s="33">
        <f t="shared" si="2"/>
        <v>1</v>
      </c>
      <c r="J5" s="33">
        <f t="shared" si="2"/>
        <v>1</v>
      </c>
      <c r="K5" s="42"/>
      <c r="L5" s="42"/>
      <c r="M5" s="11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8" t="s">
        <v>8</v>
      </c>
      <c r="B6" s="51"/>
      <c r="C6" s="42"/>
      <c r="D6" s="43" t="s">
        <v>8</v>
      </c>
      <c r="E6" s="47" t="str">
        <f>December!H6</f>
        <v/>
      </c>
      <c r="F6" s="48" t="str">
        <f>December!I6</f>
        <v/>
      </c>
      <c r="G6" s="52"/>
      <c r="H6" s="33"/>
      <c r="I6" s="33"/>
      <c r="J6" s="33"/>
      <c r="K6" s="42"/>
      <c r="L6" s="42"/>
      <c r="M6" s="1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8" t="s">
        <v>9</v>
      </c>
      <c r="B7" s="43">
        <v>1.3E7</v>
      </c>
      <c r="C7" s="42"/>
      <c r="D7" s="43" t="s">
        <v>9</v>
      </c>
      <c r="E7" s="47">
        <f>December!H7</f>
        <v>10000000</v>
      </c>
      <c r="F7" s="48">
        <f>December!I7</f>
        <v>12000000</v>
      </c>
      <c r="G7" s="48">
        <f t="shared" ref="G7:G12" si="4">B7</f>
        <v>13000000</v>
      </c>
      <c r="H7" s="33">
        <f t="shared" ref="H7:J7" si="3">E7/E$5</f>
        <v>1.111111111</v>
      </c>
      <c r="I7" s="33">
        <f t="shared" si="3"/>
        <v>0.96</v>
      </c>
      <c r="J7" s="33">
        <f t="shared" si="3"/>
        <v>0.9027777778</v>
      </c>
      <c r="K7" s="42"/>
      <c r="L7" s="42"/>
      <c r="M7" s="11">
        <v>1.0</v>
      </c>
      <c r="N7" s="38" t="s">
        <v>38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16" t="s">
        <v>10</v>
      </c>
      <c r="B8" s="32">
        <v>100000.0</v>
      </c>
      <c r="C8" s="42"/>
      <c r="D8" s="53" t="s">
        <v>10</v>
      </c>
      <c r="E8" s="47">
        <f>December!H8</f>
        <v>100000</v>
      </c>
      <c r="F8" s="47">
        <f>December!I8</f>
        <v>100000</v>
      </c>
      <c r="G8" s="48">
        <f t="shared" si="4"/>
        <v>100000</v>
      </c>
      <c r="H8" s="33">
        <f t="shared" ref="H8:J8" si="5">E8/E$5</f>
        <v>0.01111111111</v>
      </c>
      <c r="I8" s="33">
        <f t="shared" si="5"/>
        <v>0.008</v>
      </c>
      <c r="J8" s="33">
        <f t="shared" si="5"/>
        <v>0.006944444444</v>
      </c>
      <c r="K8" s="42"/>
      <c r="L8" s="42"/>
      <c r="M8" s="11">
        <v>2.0</v>
      </c>
      <c r="N8" s="38" t="s">
        <v>39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16" t="s">
        <v>11</v>
      </c>
      <c r="B9" s="54">
        <f>C20</f>
        <v>115000</v>
      </c>
      <c r="C9" s="42"/>
      <c r="D9" s="53" t="s">
        <v>11</v>
      </c>
      <c r="E9" s="47">
        <f>December!H10</f>
        <v>40000</v>
      </c>
      <c r="F9" s="47">
        <f>December!I10</f>
        <v>40000</v>
      </c>
      <c r="G9" s="55">
        <f t="shared" si="4"/>
        <v>115000</v>
      </c>
      <c r="H9" s="33">
        <f t="shared" ref="H9:J9" si="6">E9/E$5</f>
        <v>0.004444444444</v>
      </c>
      <c r="I9" s="33">
        <f t="shared" si="6"/>
        <v>0.0032</v>
      </c>
      <c r="J9" s="33">
        <f t="shared" si="6"/>
        <v>0.007986111111</v>
      </c>
      <c r="K9" s="42"/>
      <c r="L9" s="42"/>
      <c r="M9" s="11">
        <v>3.0</v>
      </c>
      <c r="N9" s="38" t="s">
        <v>40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16" t="s">
        <v>28</v>
      </c>
      <c r="B10" s="32">
        <v>12500.0</v>
      </c>
      <c r="C10" s="42"/>
      <c r="D10" s="53" t="s">
        <v>28</v>
      </c>
      <c r="E10" s="47">
        <f>December!H11</f>
        <v>10000</v>
      </c>
      <c r="F10" s="48">
        <f>December!I11</f>
        <v>11000</v>
      </c>
      <c r="G10" s="48">
        <f t="shared" si="4"/>
        <v>12500</v>
      </c>
      <c r="H10" s="33">
        <f t="shared" ref="H10:J10" si="7">E10/E$5</f>
        <v>0.001111111111</v>
      </c>
      <c r="I10" s="33">
        <f t="shared" si="7"/>
        <v>0.00088</v>
      </c>
      <c r="J10" s="33">
        <f t="shared" si="7"/>
        <v>0.0008680555556</v>
      </c>
      <c r="K10" s="42"/>
      <c r="L10" s="42"/>
      <c r="M10" s="11">
        <v>4.0</v>
      </c>
      <c r="N10" s="38" t="s">
        <v>41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16" t="s">
        <v>13</v>
      </c>
      <c r="B11" s="32">
        <v>55000.0</v>
      </c>
      <c r="C11" s="42"/>
      <c r="D11" s="53" t="s">
        <v>13</v>
      </c>
      <c r="E11" s="47">
        <f>December!H12</f>
        <v>17000</v>
      </c>
      <c r="F11" s="48">
        <f>December!I12</f>
        <v>25000</v>
      </c>
      <c r="G11" s="48">
        <f t="shared" si="4"/>
        <v>55000</v>
      </c>
      <c r="H11" s="33">
        <f t="shared" ref="H11:J11" si="8">E11/E$5</f>
        <v>0.001888888889</v>
      </c>
      <c r="I11" s="33">
        <f t="shared" si="8"/>
        <v>0.002</v>
      </c>
      <c r="J11" s="33">
        <f t="shared" si="8"/>
        <v>0.003819444444</v>
      </c>
      <c r="K11" s="42"/>
      <c r="L11" s="42"/>
      <c r="M11" s="11">
        <v>5.0</v>
      </c>
      <c r="N11" s="38" t="s">
        <v>42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16" t="s">
        <v>12</v>
      </c>
      <c r="B12" s="8">
        <v>350000.0</v>
      </c>
      <c r="C12" s="42"/>
      <c r="D12" s="53" t="s">
        <v>12</v>
      </c>
      <c r="E12" s="56">
        <f>December!B9</f>
        <v>45000</v>
      </c>
      <c r="F12" s="26"/>
      <c r="G12" s="48">
        <f t="shared" si="4"/>
        <v>350000</v>
      </c>
      <c r="H12" s="33">
        <f t="shared" ref="H12:J12" si="9">E12/E$5</f>
        <v>0.005</v>
      </c>
      <c r="I12" s="33">
        <f t="shared" si="9"/>
        <v>0</v>
      </c>
      <c r="J12" s="33">
        <f t="shared" si="9"/>
        <v>0.02430555556</v>
      </c>
      <c r="K12" s="42"/>
      <c r="L12" s="42"/>
      <c r="M12" s="11">
        <v>6.0</v>
      </c>
      <c r="N12" s="38" t="s">
        <v>43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13" t="s">
        <v>15</v>
      </c>
      <c r="B13" s="14">
        <f>SUM(B7:B12)</f>
        <v>13632500</v>
      </c>
      <c r="C13" s="42"/>
      <c r="D13" s="49" t="s">
        <v>15</v>
      </c>
      <c r="E13" s="47">
        <f t="shared" ref="E13:G13" si="10">SUM(E7:E12)</f>
        <v>10212000</v>
      </c>
      <c r="F13" s="47">
        <f t="shared" si="10"/>
        <v>12176000</v>
      </c>
      <c r="G13" s="47">
        <f t="shared" si="10"/>
        <v>13632500</v>
      </c>
      <c r="H13" s="33">
        <f t="shared" ref="H13:J13" si="11">E13/E$5</f>
        <v>1.134666667</v>
      </c>
      <c r="I13" s="33">
        <f t="shared" si="11"/>
        <v>0.97408</v>
      </c>
      <c r="J13" s="33">
        <f t="shared" si="11"/>
        <v>0.9467013889</v>
      </c>
      <c r="K13" s="42"/>
      <c r="L13" s="42"/>
      <c r="M13" s="11">
        <v>7.0</v>
      </c>
      <c r="N13" s="38" t="s">
        <v>44</v>
      </c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8" t="s">
        <v>16</v>
      </c>
      <c r="B14" s="15">
        <f>B5-B13</f>
        <v>767500</v>
      </c>
      <c r="C14" s="42"/>
      <c r="D14" s="43" t="s">
        <v>16</v>
      </c>
      <c r="E14" s="47">
        <f t="shared" ref="E14:G14" si="12">E5-E13</f>
        <v>-1212000</v>
      </c>
      <c r="F14" s="47">
        <f t="shared" si="12"/>
        <v>324000</v>
      </c>
      <c r="G14" s="57">
        <f t="shared" si="12"/>
        <v>767500</v>
      </c>
      <c r="H14" s="33">
        <f t="shared" ref="H14:J14" si="13">E14/E$5</f>
        <v>-0.1346666667</v>
      </c>
      <c r="I14" s="33">
        <f t="shared" si="13"/>
        <v>0.02592</v>
      </c>
      <c r="J14" s="33">
        <f t="shared" si="13"/>
        <v>0.05329861111</v>
      </c>
      <c r="K14" s="42"/>
      <c r="L14" s="42"/>
      <c r="M14" s="11">
        <v>8.0</v>
      </c>
      <c r="N14" s="38" t="s">
        <v>45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1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9" t="s">
        <v>46</v>
      </c>
      <c r="B17" s="58"/>
      <c r="C17" s="58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8" t="s">
        <v>47</v>
      </c>
      <c r="B18" s="32"/>
      <c r="C18" s="32">
        <v>40000.0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59" t="s">
        <v>48</v>
      </c>
      <c r="B19" s="8"/>
      <c r="C19" s="60">
        <v>75000.0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13" t="s">
        <v>49</v>
      </c>
      <c r="B20" s="61"/>
      <c r="C20" s="62">
        <f>C18+C19</f>
        <v>115000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mergeCells count="3">
    <mergeCell ref="A1:B1"/>
    <mergeCell ref="D1:J1"/>
    <mergeCell ref="M1:O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1.38"/>
    <col customWidth="1" min="3" max="3" width="3.0"/>
    <col customWidth="1" min="4" max="4" width="3.13"/>
    <col customWidth="1" min="14" max="14" width="2.88"/>
    <col customWidth="1" min="15" max="15" width="2.0"/>
    <col customWidth="1" min="16" max="16" width="3.13"/>
  </cols>
  <sheetData>
    <row r="1">
      <c r="A1" s="25" t="s">
        <v>50</v>
      </c>
      <c r="B1" s="3"/>
      <c r="C1" s="42"/>
      <c r="D1" s="42"/>
      <c r="E1" s="63" t="s">
        <v>51</v>
      </c>
      <c r="F1" s="2"/>
      <c r="G1" s="2"/>
      <c r="H1" s="2"/>
      <c r="I1" s="2"/>
      <c r="J1" s="2"/>
      <c r="K1" s="2"/>
      <c r="L1" s="2"/>
      <c r="M1" s="3"/>
      <c r="N1" s="42"/>
      <c r="O1" s="42"/>
      <c r="P1" s="7" t="s">
        <v>3</v>
      </c>
      <c r="S1" s="42"/>
      <c r="T1" s="42"/>
      <c r="U1" s="42"/>
      <c r="V1" s="42"/>
      <c r="W1" s="42"/>
      <c r="X1" s="42"/>
      <c r="Y1" s="42"/>
      <c r="Z1" s="42"/>
    </row>
    <row r="2">
      <c r="A2" s="8" t="s">
        <v>4</v>
      </c>
      <c r="B2" s="9" t="s">
        <v>5</v>
      </c>
      <c r="C2" s="42"/>
      <c r="D2" s="42"/>
      <c r="E2" s="46" t="s">
        <v>4</v>
      </c>
      <c r="F2" s="44" t="s">
        <v>5</v>
      </c>
      <c r="G2" s="44" t="s">
        <v>5</v>
      </c>
      <c r="H2" s="44" t="s">
        <v>5</v>
      </c>
      <c r="I2" s="44" t="s">
        <v>5</v>
      </c>
      <c r="J2" s="64" t="s">
        <v>2</v>
      </c>
      <c r="K2" s="64" t="s">
        <v>2</v>
      </c>
      <c r="L2" s="64" t="s">
        <v>2</v>
      </c>
      <c r="M2" s="64" t="s">
        <v>2</v>
      </c>
      <c r="N2" s="42"/>
      <c r="O2" s="42"/>
      <c r="S2" s="42"/>
      <c r="T2" s="42"/>
      <c r="U2" s="42"/>
      <c r="V2" s="42"/>
      <c r="W2" s="42"/>
      <c r="X2" s="42"/>
      <c r="Y2" s="42"/>
      <c r="Z2" s="42"/>
    </row>
    <row r="3">
      <c r="A3" s="42"/>
      <c r="B3" s="47" t="s">
        <v>52</v>
      </c>
      <c r="C3" s="42"/>
      <c r="D3" s="42"/>
      <c r="E3" s="45"/>
      <c r="F3" s="46" t="s">
        <v>1</v>
      </c>
      <c r="G3" s="46" t="s">
        <v>36</v>
      </c>
      <c r="H3" s="46" t="s">
        <v>37</v>
      </c>
      <c r="I3" s="44" t="s">
        <v>52</v>
      </c>
      <c r="J3" s="46" t="s">
        <v>1</v>
      </c>
      <c r="K3" s="46" t="s">
        <v>36</v>
      </c>
      <c r="L3" s="46" t="s">
        <v>37</v>
      </c>
      <c r="M3" s="44" t="s">
        <v>52</v>
      </c>
      <c r="N3" s="42"/>
      <c r="O3" s="42"/>
      <c r="S3" s="42"/>
      <c r="T3" s="42"/>
      <c r="U3" s="42"/>
      <c r="V3" s="42"/>
      <c r="W3" s="42"/>
      <c r="X3" s="42"/>
      <c r="Y3" s="42"/>
      <c r="Z3" s="42"/>
    </row>
    <row r="4">
      <c r="A4" s="8" t="s">
        <v>6</v>
      </c>
      <c r="B4" s="32">
        <v>1.54E7</v>
      </c>
      <c r="C4" s="42"/>
      <c r="D4" s="42"/>
      <c r="E4" s="43" t="s">
        <v>6</v>
      </c>
      <c r="F4" s="47">
        <f>January!E4</f>
        <v>9000000</v>
      </c>
      <c r="G4" s="47">
        <f>January!F5</f>
        <v>12500000</v>
      </c>
      <c r="H4" s="48">
        <f>January!G4</f>
        <v>14400000</v>
      </c>
      <c r="I4" s="45">
        <f t="shared" ref="I4:I5" si="2">B4</f>
        <v>15400000</v>
      </c>
      <c r="J4" s="65">
        <f t="shared" ref="J4:M4" si="1">F4/F$5</f>
        <v>1</v>
      </c>
      <c r="K4" s="65">
        <f t="shared" si="1"/>
        <v>1</v>
      </c>
      <c r="L4" s="65">
        <f t="shared" si="1"/>
        <v>1</v>
      </c>
      <c r="M4" s="65">
        <f t="shared" si="1"/>
        <v>1</v>
      </c>
      <c r="N4" s="42"/>
      <c r="O4" s="42"/>
      <c r="S4" s="42"/>
      <c r="T4" s="42"/>
      <c r="U4" s="42"/>
      <c r="V4" s="42"/>
      <c r="W4" s="42"/>
      <c r="X4" s="42"/>
      <c r="Y4" s="42"/>
      <c r="Z4" s="42"/>
    </row>
    <row r="5">
      <c r="A5" s="13" t="s">
        <v>7</v>
      </c>
      <c r="B5" s="14">
        <f>B4</f>
        <v>15400000</v>
      </c>
      <c r="C5" s="42"/>
      <c r="D5" s="42"/>
      <c r="E5" s="49" t="s">
        <v>7</v>
      </c>
      <c r="F5" s="47">
        <f>January!E5</f>
        <v>9000000</v>
      </c>
      <c r="G5" s="47">
        <f>G4</f>
        <v>12500000</v>
      </c>
      <c r="H5" s="47">
        <f>January!G5</f>
        <v>14400000</v>
      </c>
      <c r="I5" s="50">
        <f t="shared" si="2"/>
        <v>15400000</v>
      </c>
      <c r="J5" s="65">
        <f t="shared" ref="J5:M5" si="3">F5/F$5</f>
        <v>1</v>
      </c>
      <c r="K5" s="65">
        <f t="shared" si="3"/>
        <v>1</v>
      </c>
      <c r="L5" s="65">
        <f t="shared" si="3"/>
        <v>1</v>
      </c>
      <c r="M5" s="65">
        <f t="shared" si="3"/>
        <v>1</v>
      </c>
      <c r="N5" s="42"/>
      <c r="O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8</v>
      </c>
      <c r="B6" s="66"/>
      <c r="C6" s="42"/>
      <c r="D6" s="42"/>
      <c r="E6" s="43" t="s">
        <v>8</v>
      </c>
      <c r="F6" s="47" t="str">
        <f>January!E6</f>
        <v/>
      </c>
      <c r="G6" s="48"/>
      <c r="H6" s="48" t="str">
        <f>January!G6</f>
        <v/>
      </c>
      <c r="I6" s="45"/>
      <c r="J6" s="65">
        <f t="shared" ref="J6:M6" si="4">F6/F$5</f>
        <v>0</v>
      </c>
      <c r="K6" s="65">
        <f t="shared" si="4"/>
        <v>0</v>
      </c>
      <c r="L6" s="65">
        <f t="shared" si="4"/>
        <v>0</v>
      </c>
      <c r="M6" s="65">
        <f t="shared" si="4"/>
        <v>0</v>
      </c>
      <c r="N6" s="42"/>
      <c r="O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3" t="s">
        <v>9</v>
      </c>
      <c r="B7" s="48">
        <v>1.4E7</v>
      </c>
      <c r="C7" s="42"/>
      <c r="D7" s="42"/>
      <c r="E7" s="43" t="s">
        <v>9</v>
      </c>
      <c r="F7" s="47">
        <f>January!E7</f>
        <v>10000000</v>
      </c>
      <c r="G7" s="48">
        <f>January!F7</f>
        <v>12000000</v>
      </c>
      <c r="H7" s="48">
        <f>January!G7</f>
        <v>13000000</v>
      </c>
      <c r="I7" s="43">
        <f t="shared" ref="I7:I13" si="6">B7</f>
        <v>14000000</v>
      </c>
      <c r="J7" s="65">
        <f t="shared" ref="J7:M7" si="5">F7/F$5</f>
        <v>1.111111111</v>
      </c>
      <c r="K7" s="65">
        <f t="shared" si="5"/>
        <v>0.96</v>
      </c>
      <c r="L7" s="65">
        <f t="shared" si="5"/>
        <v>0.9027777778</v>
      </c>
      <c r="M7" s="65">
        <f t="shared" si="5"/>
        <v>0.9090909091</v>
      </c>
      <c r="N7" s="42"/>
      <c r="O7" s="42"/>
      <c r="P7" s="11">
        <v>1.0</v>
      </c>
      <c r="Q7" s="38" t="s">
        <v>53</v>
      </c>
      <c r="R7" s="42"/>
      <c r="S7" s="42"/>
      <c r="T7" s="42"/>
      <c r="U7" s="42"/>
      <c r="V7" s="42"/>
      <c r="W7" s="42"/>
      <c r="X7" s="42"/>
      <c r="Y7" s="42"/>
      <c r="Z7" s="42"/>
    </row>
    <row r="8">
      <c r="A8" s="53" t="s">
        <v>10</v>
      </c>
      <c r="B8" s="48">
        <v>100000.0</v>
      </c>
      <c r="C8" s="42"/>
      <c r="D8" s="42"/>
      <c r="E8" s="53" t="s">
        <v>10</v>
      </c>
      <c r="F8" s="47">
        <f>January!E8</f>
        <v>100000</v>
      </c>
      <c r="G8" s="47">
        <f>January!F8</f>
        <v>100000</v>
      </c>
      <c r="H8" s="48">
        <f>January!G8</f>
        <v>100000</v>
      </c>
      <c r="I8" s="45">
        <f t="shared" si="6"/>
        <v>100000</v>
      </c>
      <c r="J8" s="65">
        <f t="shared" ref="J8:M8" si="7">F8/F$5</f>
        <v>0.01111111111</v>
      </c>
      <c r="K8" s="65">
        <f t="shared" si="7"/>
        <v>0.008</v>
      </c>
      <c r="L8" s="65">
        <f t="shared" si="7"/>
        <v>0.006944444444</v>
      </c>
      <c r="M8" s="65">
        <f t="shared" si="7"/>
        <v>0.006493506494</v>
      </c>
      <c r="N8" s="42"/>
      <c r="O8" s="42"/>
      <c r="P8" s="11">
        <v>2.0</v>
      </c>
      <c r="Q8" s="38" t="s">
        <v>54</v>
      </c>
      <c r="R8" s="42"/>
      <c r="S8" s="42"/>
      <c r="T8" s="42"/>
      <c r="U8" s="42"/>
      <c r="V8" s="42"/>
      <c r="W8" s="42"/>
      <c r="X8" s="42"/>
      <c r="Y8" s="42"/>
      <c r="Z8" s="42"/>
    </row>
    <row r="9">
      <c r="A9" s="53" t="s">
        <v>11</v>
      </c>
      <c r="B9" s="48">
        <f>C22</f>
        <v>135000</v>
      </c>
      <c r="C9" s="42"/>
      <c r="D9" s="42"/>
      <c r="E9" s="53" t="s">
        <v>11</v>
      </c>
      <c r="F9" s="47">
        <f>January!E9</f>
        <v>40000</v>
      </c>
      <c r="G9" s="47">
        <f>January!F9</f>
        <v>40000</v>
      </c>
      <c r="H9" s="67">
        <f>January!G9</f>
        <v>115000</v>
      </c>
      <c r="I9" s="45">
        <f t="shared" si="6"/>
        <v>135000</v>
      </c>
      <c r="J9" s="65">
        <f t="shared" ref="J9:M9" si="8">F9/F$5</f>
        <v>0.004444444444</v>
      </c>
      <c r="K9" s="65">
        <f t="shared" si="8"/>
        <v>0.0032</v>
      </c>
      <c r="L9" s="65">
        <f t="shared" si="8"/>
        <v>0.007986111111</v>
      </c>
      <c r="M9" s="65">
        <f t="shared" si="8"/>
        <v>0.008766233766</v>
      </c>
      <c r="N9" s="42"/>
      <c r="O9" s="42"/>
      <c r="P9" s="11">
        <v>3.0</v>
      </c>
      <c r="Q9" s="38" t="s">
        <v>55</v>
      </c>
      <c r="R9" s="42"/>
      <c r="S9" s="42"/>
      <c r="T9" s="42"/>
      <c r="U9" s="42"/>
      <c r="V9" s="42"/>
      <c r="W9" s="42"/>
      <c r="X9" s="42"/>
      <c r="Y9" s="42"/>
      <c r="Z9" s="42"/>
    </row>
    <row r="10">
      <c r="A10" s="53" t="s">
        <v>28</v>
      </c>
      <c r="B10" s="48">
        <v>14000.0</v>
      </c>
      <c r="C10" s="42"/>
      <c r="D10" s="42"/>
      <c r="E10" s="53" t="s">
        <v>28</v>
      </c>
      <c r="F10" s="47">
        <f>January!E10</f>
        <v>10000</v>
      </c>
      <c r="G10" s="48">
        <f>January!F10</f>
        <v>11000</v>
      </c>
      <c r="H10" s="48">
        <f>January!G10</f>
        <v>12500</v>
      </c>
      <c r="I10" s="45">
        <f t="shared" si="6"/>
        <v>14000</v>
      </c>
      <c r="J10" s="65">
        <f t="shared" ref="J10:M10" si="9">F10/F$5</f>
        <v>0.001111111111</v>
      </c>
      <c r="K10" s="65">
        <f t="shared" si="9"/>
        <v>0.00088</v>
      </c>
      <c r="L10" s="65">
        <f t="shared" si="9"/>
        <v>0.0008680555556</v>
      </c>
      <c r="M10" s="65">
        <f t="shared" si="9"/>
        <v>0.0009090909091</v>
      </c>
      <c r="N10" s="42"/>
      <c r="O10" s="42"/>
      <c r="P10" s="11">
        <v>4.0</v>
      </c>
      <c r="Q10" s="38" t="s">
        <v>56</v>
      </c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53" t="s">
        <v>13</v>
      </c>
      <c r="B11" s="48">
        <v>85000.0</v>
      </c>
      <c r="C11" s="42"/>
      <c r="D11" s="42"/>
      <c r="E11" s="53" t="s">
        <v>13</v>
      </c>
      <c r="F11" s="47">
        <f>January!E11</f>
        <v>17000</v>
      </c>
      <c r="G11" s="48">
        <f>January!F11</f>
        <v>25000</v>
      </c>
      <c r="H11" s="48">
        <f>January!G11</f>
        <v>55000</v>
      </c>
      <c r="I11" s="45">
        <f t="shared" si="6"/>
        <v>85000</v>
      </c>
      <c r="J11" s="65">
        <f t="shared" ref="J11:M11" si="10">F11/F$5</f>
        <v>0.001888888889</v>
      </c>
      <c r="K11" s="65">
        <f t="shared" si="10"/>
        <v>0.002</v>
      </c>
      <c r="L11" s="65">
        <f t="shared" si="10"/>
        <v>0.003819444444</v>
      </c>
      <c r="M11" s="65">
        <f t="shared" si="10"/>
        <v>0.005519480519</v>
      </c>
      <c r="N11" s="42"/>
      <c r="O11" s="42"/>
      <c r="P11" s="11">
        <v>5.0</v>
      </c>
      <c r="Q11" s="38" t="s">
        <v>57</v>
      </c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53" t="s">
        <v>12</v>
      </c>
      <c r="B12" s="48">
        <v>175000.0</v>
      </c>
      <c r="C12" s="42"/>
      <c r="D12" s="42"/>
      <c r="E12" s="53" t="s">
        <v>12</v>
      </c>
      <c r="F12" s="47">
        <f>January!E12</f>
        <v>45000</v>
      </c>
      <c r="G12" s="68"/>
      <c r="H12" s="48">
        <f>January!G12</f>
        <v>350000</v>
      </c>
      <c r="I12" s="45">
        <f t="shared" si="6"/>
        <v>175000</v>
      </c>
      <c r="J12" s="65">
        <f t="shared" ref="J12:M12" si="11">F12/F$5</f>
        <v>0.005</v>
      </c>
      <c r="K12" s="65">
        <f t="shared" si="11"/>
        <v>0</v>
      </c>
      <c r="L12" s="65">
        <f t="shared" si="11"/>
        <v>0.02430555556</v>
      </c>
      <c r="M12" s="65">
        <f t="shared" si="11"/>
        <v>0.01136363636</v>
      </c>
      <c r="N12" s="42"/>
      <c r="O12" s="42"/>
      <c r="P12" s="11">
        <v>6.0</v>
      </c>
      <c r="Q12" s="38" t="s">
        <v>58</v>
      </c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3" t="s">
        <v>59</v>
      </c>
      <c r="B13" s="48">
        <v>7500.0</v>
      </c>
      <c r="C13" s="42"/>
      <c r="D13" s="42"/>
      <c r="E13" s="43" t="s">
        <v>59</v>
      </c>
      <c r="F13" s="68"/>
      <c r="G13" s="68"/>
      <c r="H13" s="68"/>
      <c r="I13" s="45">
        <f t="shared" si="6"/>
        <v>7500</v>
      </c>
      <c r="J13" s="65">
        <f t="shared" ref="J13:M13" si="12">F13/F$5</f>
        <v>0</v>
      </c>
      <c r="K13" s="65">
        <f t="shared" si="12"/>
        <v>0</v>
      </c>
      <c r="L13" s="65">
        <f t="shared" si="12"/>
        <v>0</v>
      </c>
      <c r="M13" s="65">
        <f t="shared" si="12"/>
        <v>0.000487012987</v>
      </c>
      <c r="N13" s="42"/>
      <c r="O13" s="42"/>
      <c r="P13" s="11">
        <v>7.0</v>
      </c>
      <c r="Q13" s="38" t="s">
        <v>60</v>
      </c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9" t="s">
        <v>15</v>
      </c>
      <c r="B14" s="50">
        <f>SUM(B7:B13)</f>
        <v>14516500</v>
      </c>
      <c r="C14" s="42"/>
      <c r="D14" s="42"/>
      <c r="E14" s="49" t="s">
        <v>15</v>
      </c>
      <c r="F14" s="47">
        <f>January!E13</f>
        <v>10212000</v>
      </c>
      <c r="G14" s="47">
        <f>January!F13</f>
        <v>12176000</v>
      </c>
      <c r="H14" s="47">
        <f>January!G13</f>
        <v>13632500</v>
      </c>
      <c r="I14" s="66">
        <f>SUM(I7:I13)</f>
        <v>14516500</v>
      </c>
      <c r="J14" s="65">
        <f t="shared" ref="J14:M14" si="13">F14/F$5</f>
        <v>1.134666667</v>
      </c>
      <c r="K14" s="65">
        <f t="shared" si="13"/>
        <v>0.97408</v>
      </c>
      <c r="L14" s="65">
        <f t="shared" si="13"/>
        <v>0.9467013889</v>
      </c>
      <c r="M14" s="65">
        <f t="shared" si="13"/>
        <v>0.9426298701</v>
      </c>
      <c r="N14" s="42"/>
      <c r="O14" s="42"/>
      <c r="P14" s="11">
        <v>8.0</v>
      </c>
      <c r="Q14" s="38" t="s">
        <v>61</v>
      </c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3" t="s">
        <v>16</v>
      </c>
      <c r="B15" s="57">
        <f>B5-B14</f>
        <v>883500</v>
      </c>
      <c r="C15" s="42"/>
      <c r="D15" s="42"/>
      <c r="E15" s="43" t="s">
        <v>16</v>
      </c>
      <c r="F15" s="47">
        <f>January!E14</f>
        <v>-1212000</v>
      </c>
      <c r="G15" s="47">
        <f>January!F14</f>
        <v>324000</v>
      </c>
      <c r="H15" s="47">
        <f>January!G14</f>
        <v>767500</v>
      </c>
      <c r="I15" s="57">
        <f>I5-I14</f>
        <v>883500</v>
      </c>
      <c r="J15" s="65">
        <f t="shared" ref="J15:M15" si="14">F15/F$5</f>
        <v>-0.1346666667</v>
      </c>
      <c r="K15" s="65">
        <f t="shared" si="14"/>
        <v>0.02592</v>
      </c>
      <c r="L15" s="65">
        <f t="shared" si="14"/>
        <v>0.05329861111</v>
      </c>
      <c r="M15" s="65">
        <f t="shared" si="14"/>
        <v>0.05737012987</v>
      </c>
      <c r="N15" s="42"/>
      <c r="O15" s="42"/>
      <c r="P15" s="11">
        <v>9.0</v>
      </c>
      <c r="Q15" s="38" t="s">
        <v>62</v>
      </c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9" t="s">
        <v>46</v>
      </c>
      <c r="B18" s="58"/>
      <c r="C18" s="5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8" t="s">
        <v>47</v>
      </c>
      <c r="B19" s="32"/>
      <c r="C19" s="32">
        <v>40000.0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59" t="s">
        <v>48</v>
      </c>
      <c r="B20" s="8"/>
      <c r="C20" s="60">
        <v>75000.0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13" t="s">
        <v>63</v>
      </c>
      <c r="B21" s="61"/>
      <c r="C21" s="69">
        <v>20000.0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13" t="s">
        <v>49</v>
      </c>
      <c r="B22" s="61"/>
      <c r="C22" s="61">
        <f>SUM(C19:C21)</f>
        <v>135000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</sheetData>
  <mergeCells count="3">
    <mergeCell ref="A1:B1"/>
    <mergeCell ref="E1:M1"/>
    <mergeCell ref="P1:R1"/>
  </mergeCells>
  <drawing r:id="rId1"/>
</worksheet>
</file>