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Bruceliu/Desktop/Work/digiLED/报价/digiLED 报价20181026/BOM/BOM Price List/"/>
    </mc:Choice>
  </mc:AlternateContent>
  <bookViews>
    <workbookView xWindow="640" yWindow="460" windowWidth="28160" windowHeight="15500" tabRatio="500"/>
  </bookViews>
  <sheets>
    <sheet name="工作表1" sheetId="1" r:id="rId1"/>
  </sheets>
  <externalReferences>
    <externalReference r:id="rId2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H46" i="1"/>
  <c r="I46" i="1"/>
  <c r="K46" i="1"/>
  <c r="H47" i="1"/>
  <c r="I47" i="1"/>
  <c r="K47" i="1"/>
  <c r="H48" i="1"/>
  <c r="I48" i="1"/>
  <c r="K48" i="1"/>
  <c r="L49" i="1"/>
  <c r="K52" i="1"/>
  <c r="K53" i="1"/>
  <c r="J54" i="1"/>
  <c r="K54" i="1"/>
  <c r="K55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K79" i="1"/>
  <c r="J80" i="1"/>
  <c r="K80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K89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L150" i="1"/>
  <c r="K153" i="1"/>
  <c r="K154" i="1"/>
  <c r="K155" i="1"/>
  <c r="K156" i="1"/>
  <c r="K157" i="1"/>
  <c r="K158" i="1"/>
  <c r="K159" i="1"/>
  <c r="K160" i="1"/>
  <c r="K161" i="1"/>
  <c r="K162" i="1"/>
  <c r="K163" i="1"/>
  <c r="L164" i="1"/>
  <c r="L165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</calcChain>
</file>

<file path=xl/sharedStrings.xml><?xml version="1.0" encoding="utf-8"?>
<sst xmlns="http://schemas.openxmlformats.org/spreadsheetml/2006/main" count="789" uniqueCount="447">
  <si>
    <t>PN-180330-113                   P3.91-485                 合同编号：NS-A180314-LDK01</t>
  </si>
  <si>
    <t>序号</t>
  </si>
  <si>
    <t>编号</t>
  </si>
  <si>
    <t>名称</t>
  </si>
  <si>
    <t>规格</t>
  </si>
  <si>
    <t>单位</t>
  </si>
  <si>
    <t>分子</t>
  </si>
  <si>
    <t>分母</t>
  </si>
  <si>
    <t>应发数量</t>
  </si>
  <si>
    <t>实际领料</t>
  </si>
  <si>
    <t>单价</t>
  </si>
  <si>
    <t>金额</t>
  </si>
  <si>
    <t>1</t>
  </si>
  <si>
    <t>31-0390000018</t>
  </si>
  <si>
    <t>PCB板</t>
  </si>
  <si>
    <t>DIGITILE 3.9 V2.3</t>
  </si>
  <si>
    <t>pcs</t>
  </si>
  <si>
    <t>2</t>
  </si>
  <si>
    <t>36-MBI5151G00</t>
  </si>
  <si>
    <t>IC</t>
  </si>
  <si>
    <t>MBI5151GP</t>
  </si>
  <si>
    <t>3</t>
  </si>
  <si>
    <t>36-74HC245P00</t>
  </si>
  <si>
    <t>74HC245PW</t>
  </si>
  <si>
    <t>4</t>
  </si>
  <si>
    <t>36-RT5958DS00</t>
  </si>
  <si>
    <t>RT5958DSP</t>
  </si>
  <si>
    <t>5</t>
  </si>
  <si>
    <t>36-W25X40CL01</t>
  </si>
  <si>
    <t>W25X40CLSN SOP8</t>
  </si>
  <si>
    <t>6</t>
  </si>
  <si>
    <t>36-AMS1117000</t>
  </si>
  <si>
    <t>AMS1117-3.3 SOT223</t>
  </si>
  <si>
    <t>7</t>
  </si>
  <si>
    <t>3B-220390J080</t>
  </si>
  <si>
    <t>排阻</t>
  </si>
  <si>
    <t>8P4R 0603  39Ω 5%</t>
  </si>
  <si>
    <t>8</t>
  </si>
  <si>
    <t>3B-121001F000</t>
  </si>
  <si>
    <t>电阻</t>
  </si>
  <si>
    <t>0603  1KΩ  1%</t>
  </si>
  <si>
    <t>9</t>
  </si>
  <si>
    <t>3B-125100F000</t>
  </si>
  <si>
    <t>0603  510Ω  1%</t>
  </si>
  <si>
    <t>10</t>
  </si>
  <si>
    <t>3B-121002F000</t>
  </si>
  <si>
    <t>0603  10KΩ  1%</t>
  </si>
  <si>
    <t>11</t>
  </si>
  <si>
    <t>3B-124701F000</t>
  </si>
  <si>
    <t>0603  4.7KΩ  1%</t>
  </si>
  <si>
    <t>12</t>
  </si>
  <si>
    <t>3B-120000F000</t>
  </si>
  <si>
    <t>0603  0Ω  1%</t>
  </si>
  <si>
    <t>13</t>
  </si>
  <si>
    <t>39-33S221A000</t>
  </si>
  <si>
    <t>贴片电感</t>
  </si>
  <si>
    <t>MPZ2012S221AT000-PF</t>
  </si>
  <si>
    <t>14</t>
  </si>
  <si>
    <t>3B-120330F000</t>
  </si>
  <si>
    <t>0603  33Ω  1%</t>
  </si>
  <si>
    <t>15</t>
  </si>
  <si>
    <t>3C-1233000000</t>
  </si>
  <si>
    <t>贴片电容</t>
  </si>
  <si>
    <t>0603 33PF ±10%</t>
  </si>
  <si>
    <t>16</t>
  </si>
  <si>
    <t>3C-2433100000</t>
  </si>
  <si>
    <t>高压电容</t>
  </si>
  <si>
    <t>330P/2000V 1206</t>
  </si>
  <si>
    <t>17</t>
  </si>
  <si>
    <t>3C-1322600001</t>
  </si>
  <si>
    <t>22uF 0805 10V 10%</t>
  </si>
  <si>
    <t>18</t>
  </si>
  <si>
    <t>3C-1210400000</t>
  </si>
  <si>
    <t>0603 C104 10%</t>
  </si>
  <si>
    <t>19</t>
  </si>
  <si>
    <t>3C-2S22700000</t>
  </si>
  <si>
    <t>贴片电解电容</t>
  </si>
  <si>
    <t>220UF 10V 6*5   SMD</t>
  </si>
  <si>
    <t>20</t>
  </si>
  <si>
    <t>30-Z1921RGB00</t>
  </si>
  <si>
    <t>LED灯</t>
  </si>
  <si>
    <t>FM-Z1921RGBA-SH 国星金线</t>
  </si>
  <si>
    <t>21</t>
  </si>
  <si>
    <t>3D-0561083000</t>
  </si>
  <si>
    <t>FCI座</t>
  </si>
  <si>
    <t>61083-044402LF</t>
  </si>
  <si>
    <t>22</t>
  </si>
  <si>
    <t>53-Z004000800</t>
  </si>
  <si>
    <t>铜柱</t>
  </si>
  <si>
    <t>外径4MM H=8.3+0.8MM 定位针直径0.9MM 内有冠环</t>
  </si>
  <si>
    <t>23</t>
  </si>
  <si>
    <t>3D-14S0100000</t>
  </si>
  <si>
    <t>弹针</t>
  </si>
  <si>
    <t>POGO PIN 1P 外径2MM,H=7+1MM,定位针直径1.0MM</t>
  </si>
  <si>
    <t>24</t>
  </si>
  <si>
    <t>73-1012000007</t>
  </si>
  <si>
    <t>硅胶</t>
  </si>
  <si>
    <t>S2095 A胶</t>
  </si>
  <si>
    <t>KG</t>
  </si>
  <si>
    <t>25</t>
  </si>
  <si>
    <t>73-1012000008</t>
  </si>
  <si>
    <t>S2095 B胶</t>
  </si>
  <si>
    <t>S2116-2  B胶</t>
  </si>
  <si>
    <t>26</t>
  </si>
  <si>
    <t>40-0203900011</t>
  </si>
  <si>
    <t>底壳</t>
  </si>
  <si>
    <t>P3.91户外底壳/250mmx250mmx13mm PC+GF10% 黑色 精百得 两侧边孔改为腰形孔</t>
  </si>
  <si>
    <t>27</t>
  </si>
  <si>
    <t>40-0103900011</t>
  </si>
  <si>
    <t>面罩</t>
  </si>
  <si>
    <t>P3.906(32X16点)-1921灯户外表贴面罩 DIGI开模 世超</t>
  </si>
  <si>
    <t>28</t>
  </si>
  <si>
    <t>40-0503900001</t>
  </si>
  <si>
    <t>盖板</t>
  </si>
  <si>
    <t>P3.91(64X72)1921灯－中间不锈钢盖板 59*38*1.2MM</t>
  </si>
  <si>
    <t>29</t>
  </si>
  <si>
    <t>40-0303900003</t>
  </si>
  <si>
    <t>皮圈</t>
  </si>
  <si>
    <t>P3.91(64*72)1921灯－中间压板型防水圈 C款 59.1*38.1*2.1MM （万年硅胶）</t>
  </si>
  <si>
    <t>30</t>
  </si>
  <si>
    <t>40-0503900000</t>
  </si>
  <si>
    <t>P3.91(64*72)1921灯－左右不锈钢盖板 83.1*21.1*1.2MM</t>
  </si>
  <si>
    <t>31</t>
  </si>
  <si>
    <t>40-0303900008</t>
  </si>
  <si>
    <t>P3.91(64*72)1921灯－左右压板腰型防水圈 E款 83.1*21.2*2.6MM</t>
  </si>
  <si>
    <t>32</t>
  </si>
  <si>
    <t>40-1203900000</t>
  </si>
  <si>
    <t>透气阀</t>
  </si>
  <si>
    <t>透气阀 M5</t>
  </si>
  <si>
    <t>33</t>
  </si>
  <si>
    <t>52-PA01200500</t>
  </si>
  <si>
    <t>螺丝</t>
  </si>
  <si>
    <t>PA1.2*5 SUS 黑 头2.0</t>
  </si>
  <si>
    <t>34</t>
  </si>
  <si>
    <t>54-2120003001</t>
  </si>
  <si>
    <t>磁铁</t>
  </si>
  <si>
    <t>磁铁¢12*3mm  M3沉孔 过盐雾48H</t>
  </si>
  <si>
    <t>35</t>
  </si>
  <si>
    <t>54-2090002001</t>
  </si>
  <si>
    <t>磁铁¢9*2.7mm 过盐雾48H</t>
  </si>
  <si>
    <t>36</t>
  </si>
  <si>
    <t>51-0000046000</t>
  </si>
  <si>
    <t>安全绳</t>
  </si>
  <si>
    <t>绝缘安全绳，300MM长，一头是扣环，一头是环形端子 环形端子为直径4.5的孔</t>
  </si>
  <si>
    <t>37</t>
  </si>
  <si>
    <t>52-KM03000604</t>
  </si>
  <si>
    <t>KM3*6 沉头自攻螺丝 SUS 原色</t>
  </si>
  <si>
    <t>38</t>
  </si>
  <si>
    <t>52-PM04000600</t>
  </si>
  <si>
    <t>PM4*6 SUS 白</t>
  </si>
  <si>
    <t>39</t>
  </si>
  <si>
    <t>73-1030000000</t>
  </si>
  <si>
    <t>镀金属漆</t>
  </si>
  <si>
    <t>P3.91户外底壳/250mmx250mmx13mm PC+GF10% 黑色 精百得 镀金属漆</t>
  </si>
  <si>
    <t>40</t>
  </si>
  <si>
    <t>52-KM03000602</t>
  </si>
  <si>
    <t>KM3*6 SUS 黑</t>
  </si>
  <si>
    <t>41</t>
  </si>
  <si>
    <t>A0-0000000015</t>
  </si>
  <si>
    <t>费用</t>
  </si>
  <si>
    <t>DIGITILE 3.9 V2.3  贴片费</t>
  </si>
  <si>
    <t>42</t>
  </si>
  <si>
    <t>73-4045000003</t>
  </si>
  <si>
    <t>绒布</t>
  </si>
  <si>
    <t>250*9*0.8MM（厚度）压缩前 黑色</t>
  </si>
  <si>
    <t>43</t>
  </si>
  <si>
    <t>0603 1.4K 1%</t>
  </si>
  <si>
    <t>44</t>
  </si>
  <si>
    <t>0603 2.1K 1%</t>
  </si>
  <si>
    <t>45</t>
  </si>
  <si>
    <t>0603 2.55K 1%</t>
  </si>
  <si>
    <t>箱体</t>
  </si>
  <si>
    <t>50-0591811400</t>
  </si>
  <si>
    <t>空箱体</t>
  </si>
  <si>
    <t>500*500MM DIGI私模前维护压铸铝箱体 黑</t>
  </si>
  <si>
    <t>51-1811421000</t>
  </si>
  <si>
    <t>箱体后盖</t>
  </si>
  <si>
    <t>413.96*135*42MM DIGI开模箱体的后盖</t>
  </si>
  <si>
    <t>51-1811321000</t>
  </si>
  <si>
    <t>PDP塑料底壳</t>
  </si>
  <si>
    <t>139.5*417*26.6MM PDP塑料底壳 DIGI精百得开模500*500MM箱体的控制盒后盖</t>
  </si>
  <si>
    <t>51-1811300000</t>
  </si>
  <si>
    <t>角度块</t>
  </si>
  <si>
    <t>38*35*42MM  0°角度块</t>
  </si>
  <si>
    <t>51-1811300001</t>
  </si>
  <si>
    <t>35*35*42MM  10°角度块</t>
  </si>
  <si>
    <t>3D-11PGM16000</t>
  </si>
  <si>
    <t>水喉</t>
  </si>
  <si>
    <t>M16*P1.5 PG头</t>
  </si>
  <si>
    <t>54-1080004000</t>
  </si>
  <si>
    <t>磁铁座</t>
  </si>
  <si>
    <t>底部是M4外螺纹，顶部外径8.2MM,H=3+3.96MM（螺纹高度）镀白锌</t>
  </si>
  <si>
    <t>54-1100004000</t>
  </si>
  <si>
    <t>底部是M4外螺纹，顶部外径10MM,H=2+4MM（螺纹高度）镀白锌</t>
  </si>
  <si>
    <t>54-1120003000</t>
  </si>
  <si>
    <t>底部是M4外螺纹，顶部外径12MM,H=3+4MM（螺纹高度）镀白锌</t>
  </si>
  <si>
    <t>54-2100003002</t>
  </si>
  <si>
    <t>￠10*3MM   M3沉孔  N50 过盐雾48H</t>
  </si>
  <si>
    <t>51-1811442001</t>
  </si>
  <si>
    <t>搭扣座</t>
  </si>
  <si>
    <t>30*9.8*5MM PDP锁座 铝 黑</t>
  </si>
  <si>
    <t>40-0600000003</t>
  </si>
  <si>
    <t>搭扣锁</t>
  </si>
  <si>
    <t>22.4*34.67*11MM SUS 搭扣锁 黑</t>
  </si>
  <si>
    <t>52-PM04001501</t>
  </si>
  <si>
    <t>M4*15 SUS 松不脱螺丝</t>
  </si>
  <si>
    <t>53-T040000001</t>
  </si>
  <si>
    <t>弹簧</t>
  </si>
  <si>
    <t>￠4.2*10MM 线径0.4MM 黑锌</t>
  </si>
  <si>
    <t>51-1811424000</t>
  </si>
  <si>
    <t>快速锁</t>
  </si>
  <si>
    <t>JYD212-1锁杆/不带锁座 76MM （头部包胶）SUS 左右</t>
  </si>
  <si>
    <t>73</t>
  </si>
  <si>
    <t>51-1811424001</t>
  </si>
  <si>
    <t>JYD212-1锁杆/不带锁座 56.5MM （头部包胶）SUS 上下</t>
  </si>
  <si>
    <t>51-1811342001</t>
  </si>
  <si>
    <t>弹簧锁座</t>
  </si>
  <si>
    <t>45*30*6MM  包胶 锁片为90度</t>
  </si>
  <si>
    <t>51-1811309000</t>
  </si>
  <si>
    <t>连接片</t>
  </si>
  <si>
    <t>80*70MM</t>
  </si>
  <si>
    <t>73-4021000038</t>
  </si>
  <si>
    <t>PET贴纸</t>
  </si>
  <si>
    <t>61.38*49.6*0.2MM 贴纸 配液晶面板</t>
  </si>
  <si>
    <t>21-NLCD201000</t>
  </si>
  <si>
    <t>液晶面板</t>
  </si>
  <si>
    <t>NL-CD201 诺瓦</t>
  </si>
  <si>
    <t>33-GPAD400000</t>
  </si>
  <si>
    <t>电源</t>
  </si>
  <si>
    <t>金威源 GPAD401M5-1A</t>
  </si>
  <si>
    <t>73-1028000006</t>
  </si>
  <si>
    <t>导热硅胶垫</t>
  </si>
  <si>
    <t>TSF-3000系列 226*50*0.3MM</t>
  </si>
  <si>
    <t>21-04VIP1D000</t>
  </si>
  <si>
    <t>滤波器</t>
  </si>
  <si>
    <t>VIP1D15-101-6W</t>
  </si>
  <si>
    <t>3D-12RNB20000</t>
  </si>
  <si>
    <t>冷压端子</t>
  </si>
  <si>
    <t>RNB 2-4S</t>
  </si>
  <si>
    <t>3D-12RNB12000</t>
  </si>
  <si>
    <t>RNB 1.25-4S</t>
  </si>
  <si>
    <t>73-4012000002</t>
  </si>
  <si>
    <t>热缩管</t>
  </si>
  <si>
    <t>￠4MM热缩管    200米 黑</t>
  </si>
  <si>
    <t>M</t>
  </si>
  <si>
    <t>3H-0100000014</t>
  </si>
  <si>
    <t>电源线</t>
  </si>
  <si>
    <t>UL1015 黑色 14AWG</t>
  </si>
  <si>
    <t>3H-0100000015</t>
  </si>
  <si>
    <t>UL1015 红色 14AWG</t>
  </si>
  <si>
    <t>3G-05P0150001</t>
  </si>
  <si>
    <t>5P彩排线</t>
  </si>
  <si>
    <t>5P彩排线 150MM 两头2.0 反向</t>
  </si>
  <si>
    <t>3H-0300000135</t>
  </si>
  <si>
    <t>三通T形线材3*14AWG 500MM 兴汇达注塑成形 含纽崔克电源航空头 NAC3FX-W/NAC3MX-W  支线100MM 含纽崔克电源航空头 NAC3FX-W  UL认证</t>
  </si>
  <si>
    <t>3H-0100000024</t>
  </si>
  <si>
    <t>3*14AWG  UL SJT 14WG/3C BK （线芯黑，白，绿)</t>
  </si>
  <si>
    <t>3H-0100000068</t>
  </si>
  <si>
    <t>UL1015线 绿色 16AWG</t>
  </si>
  <si>
    <t>3H-0400000081</t>
  </si>
  <si>
    <t>成品网线</t>
  </si>
  <si>
    <t>170MM 两头带水晶头 CAT6超六类带屏蔽网线</t>
  </si>
  <si>
    <t>3H-0200000006</t>
  </si>
  <si>
    <t>网线</t>
  </si>
  <si>
    <t>CAT6 CABLE 4P 超6类网线 带屏蔽 蓝色</t>
  </si>
  <si>
    <t>3D-0800000004</t>
  </si>
  <si>
    <t>水晶头</t>
  </si>
  <si>
    <t>CAT6 水晶头 带外壳镀镍 带屏蔽</t>
  </si>
  <si>
    <t>3D-06NE8FD002</t>
  </si>
  <si>
    <t>信号航空座</t>
  </si>
  <si>
    <t>NE8FDY-SE 纽崔克 户外</t>
  </si>
  <si>
    <t>3D-06NE8MC000</t>
  </si>
  <si>
    <t>信号航空头</t>
  </si>
  <si>
    <t>NE8MC-1 纽崔克</t>
  </si>
  <si>
    <t>3D-06NAC3F003</t>
  </si>
  <si>
    <t>电源航空头</t>
  </si>
  <si>
    <t>NAC3FX-W 纽崔克</t>
  </si>
  <si>
    <t>3D-06NAC3M001</t>
  </si>
  <si>
    <t>NAC3MX-W 纽崔克</t>
  </si>
  <si>
    <t>3D-0600000004</t>
  </si>
  <si>
    <t>电源防护盖</t>
  </si>
  <si>
    <t>CNAC-FX   SAC3FX的电源防护盖</t>
  </si>
  <si>
    <t>52-PM04002801</t>
  </si>
  <si>
    <t>PM4*28 SUS 白色</t>
  </si>
  <si>
    <t>52-KM04001600</t>
  </si>
  <si>
    <t>KM4*16 SUS 白</t>
  </si>
  <si>
    <t>52-PM03000605</t>
  </si>
  <si>
    <t>PM3*6 组合 SUS 白</t>
  </si>
  <si>
    <t>46</t>
  </si>
  <si>
    <t>52-PM03000602</t>
  </si>
  <si>
    <t>PM3*6 SUS 白</t>
  </si>
  <si>
    <t>47</t>
  </si>
  <si>
    <t>52-PM04000604</t>
  </si>
  <si>
    <t>PM4*6 SUS 黑</t>
  </si>
  <si>
    <t>48</t>
  </si>
  <si>
    <t>53-P304000000</t>
  </si>
  <si>
    <t>M4齿轮垫片</t>
  </si>
  <si>
    <t>M4防滑齿轮垫片 SUS 黑</t>
  </si>
  <si>
    <t>49</t>
  </si>
  <si>
    <t>52-0M08006000</t>
  </si>
  <si>
    <t>M8*60 内六角 SUS 黑</t>
  </si>
  <si>
    <t>50</t>
  </si>
  <si>
    <t>20-A5S0000000</t>
  </si>
  <si>
    <t>接收卡</t>
  </si>
  <si>
    <t>诺瓦 A5S</t>
  </si>
  <si>
    <t>51</t>
  </si>
  <si>
    <t>07-HUBP390022</t>
  </si>
  <si>
    <t>HUB板</t>
  </si>
  <si>
    <t>TILE-Q HUBV1.0-AXS</t>
  </si>
  <si>
    <t>52</t>
  </si>
  <si>
    <t>21-35512M0000</t>
  </si>
  <si>
    <t>U盘</t>
  </si>
  <si>
    <t>512M</t>
  </si>
  <si>
    <t>53</t>
  </si>
  <si>
    <t>82-2038000004</t>
  </si>
  <si>
    <t>L型扳手</t>
  </si>
  <si>
    <t>内六角扳手   对边距离6MM</t>
  </si>
  <si>
    <t>54</t>
  </si>
  <si>
    <t>61-0940560550</t>
  </si>
  <si>
    <t>航空箱</t>
  </si>
  <si>
    <t>945*568*550MM 内尺寸 一装八</t>
  </si>
  <si>
    <t>55</t>
  </si>
  <si>
    <t>61-0900520550</t>
  </si>
  <si>
    <t>905*528*550MM 内尺寸 备品</t>
  </si>
  <si>
    <t>56</t>
  </si>
  <si>
    <t>51-1811300004</t>
  </si>
  <si>
    <t>压块</t>
  </si>
  <si>
    <t>一面外径18MM，一面外径12MM，内径8.5MM,H=3.7+3MM</t>
  </si>
  <si>
    <t>57</t>
  </si>
  <si>
    <t>52-0M08002500</t>
  </si>
  <si>
    <t>M8*25 内六角 SUS 黑色</t>
  </si>
  <si>
    <t>58</t>
  </si>
  <si>
    <t>53-P208000000</t>
  </si>
  <si>
    <t>M8弹垫</t>
  </si>
  <si>
    <t>M8弹垫 SUS 黑</t>
  </si>
  <si>
    <t>59</t>
  </si>
  <si>
    <t>53-P108000001</t>
  </si>
  <si>
    <t>M8平垫</t>
  </si>
  <si>
    <t>M8平垫 SUS 黑</t>
  </si>
  <si>
    <t>60</t>
  </si>
  <si>
    <t>21-RH98135000</t>
  </si>
  <si>
    <t>磁环</t>
  </si>
  <si>
    <t>磁环 RH9.8*13.5*6.35</t>
  </si>
  <si>
    <t>61</t>
  </si>
  <si>
    <t>40-0303900009</t>
  </si>
  <si>
    <t>124.44*407.25MM 35度硅胶 本色 DIGI精百得开模箱体后盖防水圈</t>
  </si>
  <si>
    <t>62</t>
  </si>
  <si>
    <t>40-0303900015</t>
  </si>
  <si>
    <t>10.90*30.90*1.72MM 160防水胶圈 40度硅胶 DIGI精百得开模箱体后盖防水圈</t>
  </si>
  <si>
    <t>63</t>
  </si>
  <si>
    <t>51-1811306000</t>
  </si>
  <si>
    <t>滤波器安装架</t>
  </si>
  <si>
    <t>57*20MM</t>
  </si>
  <si>
    <t>64</t>
  </si>
  <si>
    <t>52-Z503001101</t>
  </si>
  <si>
    <t>M3*11+6 外螺纹 M3外螺纹铜柱H=11+6MM(螺纹长度）</t>
  </si>
  <si>
    <t>65</t>
  </si>
  <si>
    <t>66</t>
  </si>
  <si>
    <t>53-M060000003</t>
  </si>
  <si>
    <t>定位柱</t>
  </si>
  <si>
    <t>M6 304不锈钢定位柱 顶部直径6MM,H=5+7MM</t>
  </si>
  <si>
    <t>67</t>
  </si>
  <si>
    <t>52-PM03000803</t>
  </si>
  <si>
    <t>PM3*8 SUS 黑 组合</t>
  </si>
  <si>
    <t>68</t>
  </si>
  <si>
    <t>73-1028000008</t>
  </si>
  <si>
    <t>硅胶套</t>
  </si>
  <si>
    <t>把手硅胶套 120*21*18MM 色号pantone 2925c</t>
  </si>
  <si>
    <t>69</t>
  </si>
  <si>
    <t>52-PM03000801</t>
  </si>
  <si>
    <t>PM3*8 SUS 白</t>
  </si>
  <si>
    <t>70</t>
  </si>
  <si>
    <t>53-P103000003</t>
  </si>
  <si>
    <t>M3平垫</t>
  </si>
  <si>
    <t>M3平垫 SUS 白</t>
  </si>
  <si>
    <t>71</t>
  </si>
  <si>
    <t>40-0700000003</t>
  </si>
  <si>
    <t>Ｏ形金属环</t>
  </si>
  <si>
    <t>Ｏ形金属环 M4</t>
  </si>
  <si>
    <t>72</t>
  </si>
  <si>
    <t>40-0700000005</t>
  </si>
  <si>
    <t>箱体把手</t>
  </si>
  <si>
    <t>DIGI私模前维护压铸铝箱体把手 黑</t>
  </si>
  <si>
    <t>74</t>
  </si>
  <si>
    <t>A0-0000000043</t>
  </si>
  <si>
    <t>超六类带屏蔽网线 470MM 两头带屏蔽水晶头+NE8MC-1 纽崔克航空头 加工费</t>
  </si>
  <si>
    <t>75</t>
  </si>
  <si>
    <t>A0-0000000044</t>
  </si>
  <si>
    <t>超六类带屏蔽网线 700MM 两头带屏蔽水晶头+NE8MC-1 纽崔克航空头 加工费</t>
  </si>
  <si>
    <t>76</t>
  </si>
  <si>
    <t>A0-0000000045</t>
  </si>
  <si>
    <t>超六类带屏蔽网线 10M 两头带屏蔽水晶头+NE8MC-1 纽崔克航空头 加工费</t>
  </si>
  <si>
    <t>77</t>
  </si>
  <si>
    <t>73-1030000004</t>
  </si>
  <si>
    <t>139.5*417*26.6MM PDP塑料底壳 喷金属漆</t>
  </si>
  <si>
    <t>78</t>
  </si>
  <si>
    <t>21-4300000001</t>
  </si>
  <si>
    <t>轻触开关</t>
  </si>
  <si>
    <t>6*6*7</t>
  </si>
  <si>
    <t>79</t>
  </si>
  <si>
    <t>52-PM03000805</t>
  </si>
  <si>
    <t>PM3*8组合螺丝 SUS 白</t>
  </si>
  <si>
    <t>80</t>
  </si>
  <si>
    <t>RJ45插座</t>
  </si>
  <si>
    <t>双口RJ45（带屏蔽）立式  DIP</t>
  </si>
  <si>
    <t>81</t>
  </si>
  <si>
    <t>61082-043402LF  总高11.7mm</t>
  </si>
  <si>
    <t>82</t>
  </si>
  <si>
    <t>工程打样</t>
  </si>
  <si>
    <t>围墙</t>
  </si>
  <si>
    <t>1*5P 90度 2.0MM  白色座子</t>
  </si>
  <si>
    <t>83</t>
  </si>
  <si>
    <t>10.76*30.76*1.58MM 135防水胶圈 40度硅胶 DIGI精百得开模箱体后盖防水圈</t>
  </si>
  <si>
    <t>84</t>
  </si>
  <si>
    <t>10.76*30.76*1.58MM 140防水胶圈 40度硅胶 DIGI精百得开模箱体后盖防水圈</t>
  </si>
  <si>
    <t>85</t>
  </si>
  <si>
    <t>10.76*30.76*1.58MM 150防水胶圈 40度硅胶 DIGI精百得开模箱体后盖防水圈</t>
  </si>
  <si>
    <t>86</t>
  </si>
  <si>
    <t>10.76*30.76*1.58MM 160防水胶圈 40度硅胶 DIGI精百得开模箱体后盖防水圈</t>
  </si>
  <si>
    <t>87</t>
  </si>
  <si>
    <t xml:space="preserve">磁铁¢12*3mm  M3沉孔 </t>
  </si>
  <si>
    <t>88</t>
  </si>
  <si>
    <t xml:space="preserve">磁铁¢9*2.7mm </t>
  </si>
  <si>
    <t>89</t>
  </si>
  <si>
    <t>90</t>
  </si>
  <si>
    <t>91</t>
  </si>
  <si>
    <t>92</t>
  </si>
  <si>
    <t>磁铁¢12*3mm  M3沉孔</t>
  </si>
  <si>
    <t>93</t>
  </si>
  <si>
    <t>94</t>
  </si>
  <si>
    <t>95</t>
  </si>
  <si>
    <t>96</t>
  </si>
  <si>
    <t>KM3*8 SUS 黑</t>
  </si>
  <si>
    <t>97</t>
  </si>
  <si>
    <t>98</t>
  </si>
  <si>
    <t>PM4*28 SUS 组合 白色</t>
  </si>
  <si>
    <t>99</t>
  </si>
  <si>
    <t>PM4*12 SUS 组合 白色</t>
  </si>
  <si>
    <t>备品</t>
  </si>
  <si>
    <t>商品编号</t>
  </si>
  <si>
    <t>商品名称</t>
  </si>
  <si>
    <t>商品规格</t>
  </si>
  <si>
    <t>数量</t>
  </si>
  <si>
    <t>件数</t>
  </si>
  <si>
    <t>出库数量</t>
  </si>
  <si>
    <t>L180702-189</t>
  </si>
  <si>
    <t>PM4*15 组合 铁 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</si>
</sst>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b/>
      <sz val="9"/>
      <name val="DengXian"/>
      <charset val="136"/>
      <scheme val="minor"/>
    </font>
    <font>
      <sz val="9"/>
      <name val="DengXian"/>
      <family val="2"/>
      <charset val="134"/>
      <scheme val="minor"/>
    </font>
    <font>
      <b/>
      <sz val="10"/>
      <name val="DengXian"/>
      <charset val="136"/>
      <scheme val="minor"/>
    </font>
    <font>
      <sz val="10"/>
      <name val="DengXian"/>
      <charset val="136"/>
      <scheme val="minor"/>
    </font>
    <font>
      <sz val="9"/>
      <color rgb="FFFF0000"/>
      <name val="DengXian"/>
      <charset val="136"/>
      <scheme val="minor"/>
    </font>
    <font>
      <sz val="10"/>
      <color rgb="FFFF0000"/>
      <name val="DengXian"/>
      <charset val="136"/>
      <scheme val="minor"/>
    </font>
    <font>
      <b/>
      <sz val="9"/>
      <color rgb="FFFF0000"/>
      <name val="DengXian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/mac%20wang/me/mac/&#36130;&#21153;/2018/201808%20&#26376;&#25253;&#34920;/113-1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材料</v>
          </cell>
          <cell r="E1" t="str">
            <v>单位用量</v>
          </cell>
        </row>
        <row r="2">
          <cell r="B2" t="str">
            <v>编号</v>
          </cell>
          <cell r="C2" t="str">
            <v>名称</v>
          </cell>
          <cell r="D2" t="str">
            <v>规格</v>
          </cell>
          <cell r="E2" t="str">
            <v>分子</v>
          </cell>
          <cell r="F2" t="str">
            <v>分母</v>
          </cell>
          <cell r="G2" t="str">
            <v>比率</v>
          </cell>
          <cell r="H2" t="str">
            <v>材料成本</v>
          </cell>
        </row>
        <row r="3">
          <cell r="B3" t="str">
            <v>06-0391811300</v>
          </cell>
          <cell r="C3" t="str">
            <v>P3.91模组</v>
          </cell>
          <cell r="D3" t="str">
            <v>DIGITILE 3.9 V2.3</v>
          </cell>
          <cell r="E3">
            <v>4</v>
          </cell>
          <cell r="F3">
            <v>1</v>
          </cell>
          <cell r="G3">
            <v>4</v>
          </cell>
          <cell r="H3">
            <v>687.07619999999997</v>
          </cell>
        </row>
        <row r="4">
          <cell r="B4" t="str">
            <v>50-0591811400</v>
          </cell>
          <cell r="C4" t="str">
            <v>空箱体</v>
          </cell>
          <cell r="D4" t="str">
            <v>500*500MM DIGI私模前维护压铸铝箱体 黑</v>
          </cell>
          <cell r="E4">
            <v>1</v>
          </cell>
          <cell r="F4">
            <v>1</v>
          </cell>
          <cell r="G4">
            <v>1</v>
          </cell>
          <cell r="H4">
            <v>333.10000600000001</v>
          </cell>
        </row>
        <row r="5">
          <cell r="B5" t="str">
            <v>51-1811421000</v>
          </cell>
          <cell r="C5" t="str">
            <v>箱体后盖</v>
          </cell>
          <cell r="D5" t="str">
            <v>413.96*135*42MM DIGI开模箱体的后盖</v>
          </cell>
          <cell r="E5">
            <v>1</v>
          </cell>
          <cell r="F5">
            <v>1</v>
          </cell>
          <cell r="G5">
            <v>1</v>
          </cell>
          <cell r="H5">
            <v>76.199996999999996</v>
          </cell>
        </row>
        <row r="6">
          <cell r="B6" t="str">
            <v>51-1811321000</v>
          </cell>
          <cell r="C6" t="str">
            <v>PDP塑料底壳</v>
          </cell>
          <cell r="D6" t="str">
            <v>139.5*417*26.6MM PDP塑料底壳 DIGI精百得开模500*500MM箱体的控制盒后盖</v>
          </cell>
          <cell r="E6">
            <v>1</v>
          </cell>
          <cell r="F6">
            <v>1</v>
          </cell>
          <cell r="G6">
            <v>1</v>
          </cell>
          <cell r="H6">
            <v>26</v>
          </cell>
        </row>
        <row r="7">
          <cell r="B7" t="str">
            <v>51-1811300000</v>
          </cell>
          <cell r="C7" t="str">
            <v>角度块</v>
          </cell>
          <cell r="D7" t="str">
            <v>38*35*42MM  0°角度块</v>
          </cell>
          <cell r="E7">
            <v>2</v>
          </cell>
          <cell r="F7">
            <v>1</v>
          </cell>
          <cell r="G7">
            <v>2</v>
          </cell>
        </row>
        <row r="8">
          <cell r="B8" t="str">
            <v>51-1811300001</v>
          </cell>
          <cell r="C8" t="str">
            <v>角度块</v>
          </cell>
          <cell r="D8" t="str">
            <v>35*35*42MM  10°角度块</v>
          </cell>
          <cell r="E8">
            <v>2</v>
          </cell>
          <cell r="F8">
            <v>1</v>
          </cell>
          <cell r="G8">
            <v>2</v>
          </cell>
        </row>
        <row r="9">
          <cell r="B9" t="str">
            <v>3D-11PGM16000</v>
          </cell>
          <cell r="C9" t="str">
            <v>水喉</v>
          </cell>
          <cell r="D9" t="str">
            <v>M16*P1.5 PG头</v>
          </cell>
          <cell r="E9">
            <v>1</v>
          </cell>
          <cell r="F9">
            <v>1</v>
          </cell>
          <cell r="G9">
            <v>1</v>
          </cell>
          <cell r="H9">
            <v>9</v>
          </cell>
        </row>
        <row r="10">
          <cell r="B10" t="str">
            <v>54-1080004000</v>
          </cell>
          <cell r="C10" t="str">
            <v>磁铁座</v>
          </cell>
          <cell r="D10" t="str">
            <v>底部是M4外螺纹，顶部外径8.2MM,H=3+3.96MM（螺纹高度）镀白锌</v>
          </cell>
          <cell r="E10">
            <v>8</v>
          </cell>
          <cell r="F10">
            <v>1</v>
          </cell>
          <cell r="G10">
            <v>8</v>
          </cell>
          <cell r="H10">
            <v>0.45</v>
          </cell>
        </row>
        <row r="11">
          <cell r="B11" t="str">
            <v>54-1100004000</v>
          </cell>
          <cell r="C11" t="str">
            <v>磁铁座</v>
          </cell>
          <cell r="D11" t="str">
            <v>底部是M4外螺纹，顶部外径10MM,H=2+4MM（螺纹高度）镀白锌</v>
          </cell>
          <cell r="E11">
            <v>64</v>
          </cell>
          <cell r="F11">
            <v>1</v>
          </cell>
          <cell r="G11">
            <v>64</v>
          </cell>
          <cell r="H11">
            <v>0.16</v>
          </cell>
        </row>
        <row r="12">
          <cell r="B12" t="str">
            <v>54-1120003000</v>
          </cell>
          <cell r="C12" t="str">
            <v>磁铁座</v>
          </cell>
          <cell r="D12" t="str">
            <v>底部是M4外螺纹，顶部外径12MM,H=3+4MM（螺纹高度）镀白锌</v>
          </cell>
          <cell r="E12">
            <v>8</v>
          </cell>
          <cell r="F12">
            <v>1</v>
          </cell>
          <cell r="G12">
            <v>8</v>
          </cell>
          <cell r="H12">
            <v>0.16</v>
          </cell>
        </row>
        <row r="13">
          <cell r="B13" t="str">
            <v>54-2100003002</v>
          </cell>
          <cell r="C13" t="str">
            <v>磁铁</v>
          </cell>
          <cell r="D13" t="str">
            <v>￠10*3MM   M3沉孔  N50 过盐雾48H</v>
          </cell>
          <cell r="E13">
            <v>16</v>
          </cell>
          <cell r="F13">
            <v>1</v>
          </cell>
          <cell r="G13">
            <v>16</v>
          </cell>
          <cell r="H13">
            <v>0.9</v>
          </cell>
        </row>
        <row r="14">
          <cell r="B14" t="str">
            <v>51-1811442001</v>
          </cell>
          <cell r="C14" t="str">
            <v>搭扣座</v>
          </cell>
          <cell r="D14" t="str">
            <v>30*9.8*5MM PDP锁座 铝 黑</v>
          </cell>
          <cell r="E14">
            <v>2</v>
          </cell>
          <cell r="F14">
            <v>1</v>
          </cell>
          <cell r="G14">
            <v>2</v>
          </cell>
          <cell r="H14">
            <v>7.5</v>
          </cell>
        </row>
        <row r="15">
          <cell r="B15" t="str">
            <v>40-0600000003</v>
          </cell>
          <cell r="C15" t="str">
            <v>搭扣锁</v>
          </cell>
          <cell r="D15" t="str">
            <v>22.4*34.67*11MM SUS 搭扣锁 黑</v>
          </cell>
          <cell r="E15">
            <v>2</v>
          </cell>
          <cell r="F15">
            <v>1</v>
          </cell>
          <cell r="G15">
            <v>2</v>
          </cell>
          <cell r="H15">
            <v>3.7</v>
          </cell>
        </row>
        <row r="16">
          <cell r="B16" t="str">
            <v>52-PM04001501</v>
          </cell>
          <cell r="C16" t="str">
            <v>螺丝</v>
          </cell>
          <cell r="D16" t="str">
            <v>M4*15 SUS 松不脱螺丝</v>
          </cell>
          <cell r="E16">
            <v>8</v>
          </cell>
          <cell r="F16">
            <v>1</v>
          </cell>
          <cell r="G16">
            <v>8</v>
          </cell>
          <cell r="H16">
            <v>1.5</v>
          </cell>
        </row>
        <row r="17">
          <cell r="B17" t="str">
            <v>53-T040000001</v>
          </cell>
          <cell r="C17" t="str">
            <v>弹簧</v>
          </cell>
          <cell r="D17" t="str">
            <v>￠4.2*10MM 线径0.4MM 黑锌</v>
          </cell>
          <cell r="E17">
            <v>8</v>
          </cell>
          <cell r="F17">
            <v>1</v>
          </cell>
          <cell r="G17">
            <v>8</v>
          </cell>
          <cell r="H17">
            <v>2.7E-2</v>
          </cell>
        </row>
        <row r="18">
          <cell r="B18" t="str">
            <v>51-1811424000</v>
          </cell>
          <cell r="C18" t="str">
            <v>快速锁</v>
          </cell>
          <cell r="D18" t="str">
            <v>JYD212-1锁杆/不带锁座 76MM （头部包胶）SUS 左右</v>
          </cell>
          <cell r="E18">
            <v>2</v>
          </cell>
          <cell r="F18">
            <v>1</v>
          </cell>
          <cell r="G18">
            <v>2</v>
          </cell>
          <cell r="H18">
            <v>17.5</v>
          </cell>
        </row>
        <row r="19">
          <cell r="B19" t="str">
            <v>51-1811342001</v>
          </cell>
          <cell r="C19" t="str">
            <v>弹簧锁座</v>
          </cell>
          <cell r="D19" t="str">
            <v>45*30*6MM  包胶 锁片为90度</v>
          </cell>
          <cell r="E19">
            <v>4</v>
          </cell>
          <cell r="F19">
            <v>1</v>
          </cell>
          <cell r="G19">
            <v>4</v>
          </cell>
          <cell r="H19">
            <v>7.5</v>
          </cell>
        </row>
        <row r="20">
          <cell r="B20" t="str">
            <v>51-1811309000</v>
          </cell>
          <cell r="C20" t="str">
            <v>连接片</v>
          </cell>
          <cell r="D20" t="str">
            <v>80*70MM</v>
          </cell>
          <cell r="E20">
            <v>1.5</v>
          </cell>
          <cell r="F20">
            <v>1</v>
          </cell>
          <cell r="G20">
            <v>1.5</v>
          </cell>
          <cell r="H20">
            <v>3.6</v>
          </cell>
        </row>
        <row r="21">
          <cell r="B21" t="str">
            <v>73-4021000038</v>
          </cell>
          <cell r="C21" t="str">
            <v>PET贴纸</v>
          </cell>
          <cell r="D21" t="str">
            <v>61.38*49.6*0.2MM 贴纸 配液晶面板</v>
          </cell>
          <cell r="E21">
            <v>1</v>
          </cell>
          <cell r="F21">
            <v>1</v>
          </cell>
          <cell r="G21">
            <v>1</v>
          </cell>
          <cell r="H21">
            <v>4</v>
          </cell>
        </row>
        <row r="22">
          <cell r="B22" t="str">
            <v>21-NLCD201000</v>
          </cell>
          <cell r="C22" t="str">
            <v>液晶面板</v>
          </cell>
          <cell r="D22" t="str">
            <v>NL-CD201 诺瓦</v>
          </cell>
          <cell r="E22">
            <v>1</v>
          </cell>
          <cell r="F22">
            <v>1</v>
          </cell>
          <cell r="G22">
            <v>1</v>
          </cell>
          <cell r="H22">
            <v>50</v>
          </cell>
        </row>
        <row r="23">
          <cell r="B23" t="str">
            <v>33-GPAD400000</v>
          </cell>
          <cell r="C23" t="str">
            <v>电源</v>
          </cell>
          <cell r="D23" t="str">
            <v>金威源 GPAD401M5-1A</v>
          </cell>
          <cell r="E23">
            <v>1</v>
          </cell>
          <cell r="F23">
            <v>1</v>
          </cell>
          <cell r="G23">
            <v>1</v>
          </cell>
          <cell r="H23">
            <v>265</v>
          </cell>
        </row>
        <row r="24">
          <cell r="B24" t="str">
            <v>73-1028000006</v>
          </cell>
          <cell r="C24" t="str">
            <v>导热硅胶垫</v>
          </cell>
          <cell r="D24" t="str">
            <v>TSF-3000系列 226*50*0.3MM</v>
          </cell>
          <cell r="E24">
            <v>1</v>
          </cell>
          <cell r="F24">
            <v>1</v>
          </cell>
          <cell r="G24">
            <v>1</v>
          </cell>
          <cell r="H24">
            <v>4.2</v>
          </cell>
        </row>
        <row r="25">
          <cell r="B25" t="str">
            <v>21-04VIP1D000</v>
          </cell>
          <cell r="C25" t="str">
            <v>滤波器</v>
          </cell>
          <cell r="D25" t="str">
            <v>VIP1D15-101-6W</v>
          </cell>
          <cell r="E25">
            <v>1</v>
          </cell>
          <cell r="F25">
            <v>1</v>
          </cell>
          <cell r="G25">
            <v>1</v>
          </cell>
          <cell r="H25">
            <v>15.8</v>
          </cell>
        </row>
        <row r="26">
          <cell r="B26" t="str">
            <v>3D-12RNB20000</v>
          </cell>
          <cell r="C26" t="str">
            <v>冷压端子</v>
          </cell>
          <cell r="D26" t="str">
            <v>RNB 2-4S</v>
          </cell>
          <cell r="E26">
            <v>5</v>
          </cell>
          <cell r="F26">
            <v>1</v>
          </cell>
          <cell r="G26">
            <v>5</v>
          </cell>
          <cell r="H26">
            <v>0.03</v>
          </cell>
        </row>
        <row r="27">
          <cell r="B27" t="str">
            <v>3D-12RNB12000</v>
          </cell>
          <cell r="C27" t="str">
            <v>冷压端子</v>
          </cell>
          <cell r="D27" t="str">
            <v>RNB 1.25-4S</v>
          </cell>
          <cell r="E27">
            <v>6</v>
          </cell>
          <cell r="F27">
            <v>1</v>
          </cell>
          <cell r="G27">
            <v>6</v>
          </cell>
          <cell r="H27">
            <v>2.9000000000000001E-2</v>
          </cell>
        </row>
        <row r="28">
          <cell r="B28" t="str">
            <v>73-4012000002</v>
          </cell>
          <cell r="C28" t="str">
            <v>热缩管</v>
          </cell>
          <cell r="D28" t="str">
            <v>￠4MM热缩管    200米 黑</v>
          </cell>
          <cell r="E28">
            <v>0.52</v>
          </cell>
          <cell r="F28">
            <v>1</v>
          </cell>
          <cell r="G28">
            <v>0.52</v>
          </cell>
          <cell r="H28">
            <v>0.16</v>
          </cell>
        </row>
        <row r="29">
          <cell r="B29" t="str">
            <v>3H-0100000014</v>
          </cell>
          <cell r="C29" t="str">
            <v>电源线</v>
          </cell>
          <cell r="D29" t="str">
            <v>UL1015 黑色 14AWG</v>
          </cell>
          <cell r="E29">
            <v>0.4</v>
          </cell>
          <cell r="F29">
            <v>1</v>
          </cell>
          <cell r="G29">
            <v>0.4</v>
          </cell>
          <cell r="H29">
            <v>1.593</v>
          </cell>
        </row>
        <row r="30">
          <cell r="B30" t="str">
            <v>3H-0100000015</v>
          </cell>
          <cell r="C30" t="str">
            <v>电源线</v>
          </cell>
          <cell r="D30" t="str">
            <v>UL1015 红色 14AWG</v>
          </cell>
          <cell r="E30">
            <v>0.4</v>
          </cell>
          <cell r="F30">
            <v>1</v>
          </cell>
          <cell r="G30">
            <v>0.4</v>
          </cell>
          <cell r="H30">
            <v>1.502</v>
          </cell>
        </row>
        <row r="31">
          <cell r="B31" t="str">
            <v>3G-05P0150001</v>
          </cell>
          <cell r="C31" t="str">
            <v>5P彩排线</v>
          </cell>
          <cell r="D31" t="str">
            <v>5P彩排线 150MM 两头2.0 反向</v>
          </cell>
          <cell r="E31">
            <v>1</v>
          </cell>
          <cell r="F31">
            <v>1</v>
          </cell>
          <cell r="G31">
            <v>1</v>
          </cell>
          <cell r="H31">
            <v>0.86</v>
          </cell>
        </row>
        <row r="32">
          <cell r="B32" t="str">
            <v>3H-0300000135</v>
          </cell>
          <cell r="C32" t="str">
            <v>电源线</v>
          </cell>
          <cell r="D32" t="str">
            <v>三通T形线材3*14AWG 500MM 兴汇达注塑成形 含纽崔克电源航空头 NAC3FX-W/NAC3MX-W  支线100MM 含纽崔克电源航空头 NAC3FX-W  UL认证</v>
          </cell>
          <cell r="E32">
            <v>1</v>
          </cell>
          <cell r="F32">
            <v>1</v>
          </cell>
          <cell r="G32">
            <v>1</v>
          </cell>
          <cell r="H32">
            <v>157.38999899999999</v>
          </cell>
        </row>
        <row r="33">
          <cell r="B33" t="str">
            <v>3H-0100000024</v>
          </cell>
          <cell r="C33" t="str">
            <v>电源线</v>
          </cell>
          <cell r="D33" t="str">
            <v>3*14AWG  UL SJT 14WG/3C BK （线芯黑，白，绿)</v>
          </cell>
          <cell r="E33">
            <v>240</v>
          </cell>
          <cell r="F33">
            <v>120</v>
          </cell>
          <cell r="G33">
            <v>2</v>
          </cell>
          <cell r="H33">
            <v>5.6449999999999996</v>
          </cell>
        </row>
        <row r="34">
          <cell r="B34" t="str">
            <v>3H-0100000068</v>
          </cell>
          <cell r="C34" t="str">
            <v>电源线</v>
          </cell>
          <cell r="D34" t="str">
            <v>UL1015线 绿色 16AWG</v>
          </cell>
          <cell r="E34">
            <v>0.6</v>
          </cell>
          <cell r="F34">
            <v>1</v>
          </cell>
          <cell r="G34">
            <v>0.6</v>
          </cell>
          <cell r="H34">
            <v>0.98499999999999999</v>
          </cell>
        </row>
        <row r="35">
          <cell r="B35" t="str">
            <v>3H-0400000081</v>
          </cell>
          <cell r="C35" t="str">
            <v>成品网线</v>
          </cell>
          <cell r="D35" t="str">
            <v>170MM 两头带水晶头 CAT6超六类带屏蔽网线</v>
          </cell>
          <cell r="E35">
            <v>2</v>
          </cell>
          <cell r="F35">
            <v>1</v>
          </cell>
          <cell r="G35">
            <v>2</v>
          </cell>
          <cell r="H35">
            <v>4.6500000000000004</v>
          </cell>
        </row>
        <row r="36">
          <cell r="B36" t="str">
            <v>3H-0200000006</v>
          </cell>
          <cell r="C36" t="str">
            <v>网线</v>
          </cell>
          <cell r="D36" t="str">
            <v>CAT6 CABLE 4P 超6类网线 带屏蔽 蓝色</v>
          </cell>
          <cell r="E36">
            <v>140</v>
          </cell>
          <cell r="F36">
            <v>120</v>
          </cell>
          <cell r="G36">
            <v>1.1666999999999998</v>
          </cell>
          <cell r="H36">
            <v>2.4</v>
          </cell>
        </row>
        <row r="37">
          <cell r="B37" t="str">
            <v>3D-0800000004</v>
          </cell>
          <cell r="C37" t="str">
            <v>水晶头</v>
          </cell>
          <cell r="D37" t="str">
            <v>CAT6 水晶头 带外壳镀镍 带屏蔽</v>
          </cell>
          <cell r="E37">
            <v>280</v>
          </cell>
          <cell r="F37">
            <v>120</v>
          </cell>
          <cell r="G37">
            <v>2.3332999999999995</v>
          </cell>
          <cell r="H37">
            <v>0.35</v>
          </cell>
        </row>
        <row r="38">
          <cell r="B38" t="str">
            <v>3D-06NE8FD002</v>
          </cell>
          <cell r="C38" t="str">
            <v>信号航空座</v>
          </cell>
          <cell r="D38" t="str">
            <v>NE8FDY-SE 纽崔克 户外</v>
          </cell>
          <cell r="E38">
            <v>2</v>
          </cell>
          <cell r="F38">
            <v>1</v>
          </cell>
          <cell r="G38">
            <v>2</v>
          </cell>
          <cell r="H38">
            <v>58</v>
          </cell>
        </row>
        <row r="39">
          <cell r="B39" t="str">
            <v>3D-06NE8MC000</v>
          </cell>
          <cell r="C39" t="str">
            <v>信号航空头</v>
          </cell>
          <cell r="D39" t="str">
            <v>NE8MC-1 纽崔克</v>
          </cell>
          <cell r="E39">
            <v>272</v>
          </cell>
          <cell r="F39">
            <v>120</v>
          </cell>
          <cell r="G39">
            <v>2.2666999999999997</v>
          </cell>
          <cell r="H39">
            <v>17.170000000000002</v>
          </cell>
        </row>
        <row r="40">
          <cell r="B40" t="str">
            <v>3D-06NAC3F003</v>
          </cell>
          <cell r="C40" t="str">
            <v>电源航空头</v>
          </cell>
          <cell r="D40" t="str">
            <v>NAC3FX-W 纽崔克</v>
          </cell>
          <cell r="E40">
            <v>20</v>
          </cell>
          <cell r="F40">
            <v>120</v>
          </cell>
          <cell r="G40">
            <v>0.16669999999999968</v>
          </cell>
          <cell r="H40">
            <v>42.830002</v>
          </cell>
        </row>
        <row r="41">
          <cell r="B41" t="str">
            <v>3D-06NAC3M001</v>
          </cell>
          <cell r="C41" t="str">
            <v>电源航空头</v>
          </cell>
          <cell r="D41" t="str">
            <v>NAC3MX-W 纽崔克</v>
          </cell>
          <cell r="E41">
            <v>1</v>
          </cell>
          <cell r="F41">
            <v>1</v>
          </cell>
          <cell r="G41">
            <v>1</v>
          </cell>
          <cell r="H41">
            <v>42.830002</v>
          </cell>
        </row>
        <row r="42">
          <cell r="B42" t="str">
            <v>3D-0600000004</v>
          </cell>
          <cell r="C42" t="str">
            <v>电源防护盖</v>
          </cell>
          <cell r="D42" t="str">
            <v>CNAC-FX   SAC3FX的电源防护盖</v>
          </cell>
          <cell r="E42">
            <v>20</v>
          </cell>
          <cell r="F42">
            <v>120</v>
          </cell>
          <cell r="G42">
            <v>0.16669999999999968</v>
          </cell>
          <cell r="H42">
            <v>5</v>
          </cell>
        </row>
        <row r="43">
          <cell r="B43" t="str">
            <v>52-PM04000600</v>
          </cell>
          <cell r="C43" t="str">
            <v>螺丝</v>
          </cell>
          <cell r="D43" t="str">
            <v>PM4*6 SUS 白</v>
          </cell>
          <cell r="E43">
            <v>2</v>
          </cell>
          <cell r="F43">
            <v>1</v>
          </cell>
          <cell r="G43">
            <v>2</v>
          </cell>
          <cell r="H43">
            <v>2.8000000000000001E-2</v>
          </cell>
        </row>
        <row r="44">
          <cell r="B44" t="str">
            <v>52-PM04002801</v>
          </cell>
          <cell r="C44" t="str">
            <v>螺丝</v>
          </cell>
          <cell r="D44" t="str">
            <v>PM4*28 SUS 白色</v>
          </cell>
          <cell r="E44">
            <v>2</v>
          </cell>
          <cell r="F44">
            <v>1</v>
          </cell>
          <cell r="G44">
            <v>2</v>
          </cell>
          <cell r="H44">
            <v>0.1</v>
          </cell>
        </row>
        <row r="45">
          <cell r="B45" t="str">
            <v>52-KM03000602</v>
          </cell>
          <cell r="C45" t="str">
            <v>螺丝</v>
          </cell>
          <cell r="D45" t="str">
            <v>KM3*6 SUS 黑</v>
          </cell>
          <cell r="E45">
            <v>4</v>
          </cell>
          <cell r="F45">
            <v>1</v>
          </cell>
          <cell r="G45">
            <v>4</v>
          </cell>
          <cell r="H45">
            <v>5.6000000000000001E-2</v>
          </cell>
        </row>
        <row r="46">
          <cell r="B46" t="str">
            <v>52-KM04001600</v>
          </cell>
          <cell r="C46" t="str">
            <v>螺丝</v>
          </cell>
          <cell r="D46" t="str">
            <v>KM4*16 SUS 白</v>
          </cell>
          <cell r="E46">
            <v>8</v>
          </cell>
          <cell r="F46">
            <v>1</v>
          </cell>
          <cell r="G46">
            <v>8</v>
          </cell>
          <cell r="H46">
            <v>6.6000000000000003E-2</v>
          </cell>
        </row>
        <row r="47">
          <cell r="B47" t="str">
            <v>52-PM03000605</v>
          </cell>
          <cell r="C47" t="str">
            <v>螺丝</v>
          </cell>
          <cell r="D47" t="str">
            <v>PM3*6 组合 SUS 白</v>
          </cell>
          <cell r="E47">
            <v>9</v>
          </cell>
          <cell r="F47">
            <v>1</v>
          </cell>
          <cell r="G47">
            <v>9</v>
          </cell>
          <cell r="H47">
            <v>4.8000000000000001E-2</v>
          </cell>
        </row>
        <row r="48">
          <cell r="B48" t="str">
            <v>52-PM03000602</v>
          </cell>
          <cell r="C48" t="str">
            <v>螺丝</v>
          </cell>
          <cell r="D48" t="str">
            <v>PM3*6 SUS 白</v>
          </cell>
          <cell r="E48">
            <v>4</v>
          </cell>
          <cell r="F48">
            <v>1</v>
          </cell>
          <cell r="G48">
            <v>4</v>
          </cell>
          <cell r="H48">
            <v>3.1E-2</v>
          </cell>
        </row>
        <row r="49">
          <cell r="B49" t="str">
            <v>52-PM04000604</v>
          </cell>
          <cell r="C49" t="str">
            <v>螺丝</v>
          </cell>
          <cell r="D49" t="str">
            <v>PM4*6 SUS 黑</v>
          </cell>
          <cell r="E49">
            <v>1</v>
          </cell>
          <cell r="F49">
            <v>1</v>
          </cell>
          <cell r="G49">
            <v>1</v>
          </cell>
          <cell r="H49">
            <v>5.8000000000000003E-2</v>
          </cell>
        </row>
        <row r="50">
          <cell r="B50" t="str">
            <v>53-P304000000</v>
          </cell>
          <cell r="C50" t="str">
            <v>M4齿轮垫片</v>
          </cell>
          <cell r="D50" t="str">
            <v>M4防滑齿轮垫片 SUS 黑</v>
          </cell>
          <cell r="E50">
            <v>1</v>
          </cell>
          <cell r="F50">
            <v>1</v>
          </cell>
          <cell r="G50">
            <v>1</v>
          </cell>
          <cell r="H50">
            <v>0.03</v>
          </cell>
        </row>
        <row r="51">
          <cell r="B51" t="str">
            <v>52-0M08006000</v>
          </cell>
          <cell r="C51" t="str">
            <v>螺丝</v>
          </cell>
          <cell r="D51" t="str">
            <v>M8*60 内六角 SUS 黑</v>
          </cell>
          <cell r="E51">
            <v>4</v>
          </cell>
          <cell r="F51">
            <v>1</v>
          </cell>
          <cell r="G51">
            <v>4</v>
          </cell>
          <cell r="H51">
            <v>1.1000000000000001</v>
          </cell>
        </row>
        <row r="52">
          <cell r="B52" t="str">
            <v>20-A5S0000000</v>
          </cell>
          <cell r="C52" t="str">
            <v>接收卡</v>
          </cell>
          <cell r="D52" t="str">
            <v>诺瓦 A5S</v>
          </cell>
          <cell r="E52">
            <v>1</v>
          </cell>
          <cell r="F52">
            <v>1</v>
          </cell>
          <cell r="G52">
            <v>1</v>
          </cell>
          <cell r="H52">
            <v>88</v>
          </cell>
        </row>
        <row r="53">
          <cell r="B53" t="str">
            <v>07-HUBP390022</v>
          </cell>
          <cell r="C53" t="str">
            <v>HUB板</v>
          </cell>
          <cell r="D53" t="str">
            <v>TILE-Q HUBV1.0-AXS</v>
          </cell>
          <cell r="E53">
            <v>1</v>
          </cell>
          <cell r="F53">
            <v>1</v>
          </cell>
          <cell r="G53">
            <v>1</v>
          </cell>
          <cell r="H53">
            <v>81.233999999999995</v>
          </cell>
        </row>
        <row r="54">
          <cell r="B54" t="str">
            <v>21-35512M0000</v>
          </cell>
          <cell r="C54" t="str">
            <v>U盘</v>
          </cell>
          <cell r="D54" t="str">
            <v>512M</v>
          </cell>
          <cell r="E54">
            <v>1</v>
          </cell>
          <cell r="F54">
            <v>120</v>
          </cell>
          <cell r="G54">
            <v>8.3000000000000036E-3</v>
          </cell>
          <cell r="H54">
            <v>10.3</v>
          </cell>
        </row>
        <row r="55">
          <cell r="B55" t="str">
            <v>82-2038000004</v>
          </cell>
          <cell r="C55" t="str">
            <v>L型扳手</v>
          </cell>
          <cell r="D55" t="str">
            <v>内六角扳手   对边距离6MM</v>
          </cell>
          <cell r="E55">
            <v>4</v>
          </cell>
          <cell r="F55">
            <v>120</v>
          </cell>
          <cell r="G55">
            <v>3.3300000000000038E-2</v>
          </cell>
          <cell r="H55">
            <v>3.2</v>
          </cell>
        </row>
        <row r="56">
          <cell r="B56" t="str">
            <v>61-0940560550</v>
          </cell>
          <cell r="C56" t="str">
            <v>航空箱</v>
          </cell>
          <cell r="D56" t="str">
            <v>945*568*550MM 内尺寸 一装八</v>
          </cell>
          <cell r="E56">
            <v>15</v>
          </cell>
          <cell r="F56">
            <v>120</v>
          </cell>
          <cell r="G56">
            <v>0.125</v>
          </cell>
          <cell r="H56">
            <v>740</v>
          </cell>
        </row>
        <row r="57">
          <cell r="B57" t="str">
            <v>61-0900520550</v>
          </cell>
          <cell r="C57" t="str">
            <v>航空箱</v>
          </cell>
          <cell r="D57" t="str">
            <v>905*528*550MM 内尺寸 备品</v>
          </cell>
          <cell r="E57">
            <v>4</v>
          </cell>
          <cell r="F57">
            <v>120</v>
          </cell>
          <cell r="G57">
            <v>3.3300000000000038E-2</v>
          </cell>
          <cell r="H57">
            <v>700</v>
          </cell>
        </row>
        <row r="58">
          <cell r="B58" t="str">
            <v>51-1811300004</v>
          </cell>
          <cell r="C58" t="str">
            <v>压块</v>
          </cell>
          <cell r="D58" t="str">
            <v>一面外径18MM，一面外径12MM，内径8.5MM,H=3.7+3MM</v>
          </cell>
          <cell r="E58">
            <v>4</v>
          </cell>
          <cell r="F58">
            <v>1</v>
          </cell>
          <cell r="G58">
            <v>4</v>
          </cell>
          <cell r="H58">
            <v>2.2000000000000002</v>
          </cell>
        </row>
        <row r="59">
          <cell r="B59" t="str">
            <v>52-0M08002500</v>
          </cell>
          <cell r="C59" t="str">
            <v>螺丝</v>
          </cell>
          <cell r="D59" t="str">
            <v>M8*25 内六角 SUS 黑色</v>
          </cell>
          <cell r="E59">
            <v>4</v>
          </cell>
          <cell r="F59">
            <v>1</v>
          </cell>
          <cell r="G59">
            <v>4</v>
          </cell>
          <cell r="H59">
            <v>0.63</v>
          </cell>
        </row>
        <row r="60">
          <cell r="B60" t="str">
            <v>53-P208000000</v>
          </cell>
          <cell r="C60" t="str">
            <v>M8弹垫</v>
          </cell>
          <cell r="D60" t="str">
            <v>M8弹垫 SUS 黑</v>
          </cell>
          <cell r="E60">
            <v>4</v>
          </cell>
          <cell r="F60">
            <v>1</v>
          </cell>
          <cell r="G60">
            <v>4</v>
          </cell>
          <cell r="H60">
            <v>0.05</v>
          </cell>
        </row>
        <row r="61">
          <cell r="B61" t="str">
            <v>53-P108000001</v>
          </cell>
          <cell r="C61" t="str">
            <v>M8平垫</v>
          </cell>
          <cell r="D61" t="str">
            <v>M8平垫 SUS 黑</v>
          </cell>
          <cell r="E61">
            <v>4</v>
          </cell>
          <cell r="F61">
            <v>1</v>
          </cell>
          <cell r="G61">
            <v>4</v>
          </cell>
          <cell r="H61">
            <v>0.06</v>
          </cell>
        </row>
        <row r="62">
          <cell r="B62" t="str">
            <v>21-RH98135000</v>
          </cell>
          <cell r="C62" t="str">
            <v>磁环</v>
          </cell>
          <cell r="D62" t="str">
            <v>磁环 RH9.8*13.5*6.35</v>
          </cell>
          <cell r="E62">
            <v>4</v>
          </cell>
          <cell r="F62">
            <v>1</v>
          </cell>
          <cell r="G62">
            <v>4</v>
          </cell>
          <cell r="H62">
            <v>0.15</v>
          </cell>
        </row>
        <row r="63">
          <cell r="B63" t="str">
            <v>40-0303900009</v>
          </cell>
          <cell r="C63" t="str">
            <v>皮圈</v>
          </cell>
          <cell r="D63" t="str">
            <v>124.44*407.25MM 35度硅胶 本色 DIGI精百得开模箱体后盖防水圈</v>
          </cell>
          <cell r="E63">
            <v>1</v>
          </cell>
          <cell r="F63">
            <v>1</v>
          </cell>
          <cell r="G63">
            <v>1</v>
          </cell>
          <cell r="H63">
            <v>2.31</v>
          </cell>
        </row>
        <row r="64">
          <cell r="B64" t="str">
            <v>40-0303900015</v>
          </cell>
          <cell r="C64" t="str">
            <v>皮圈</v>
          </cell>
          <cell r="D64" t="str">
            <v>10.90*30.90*1.72MM 160防水胶圈 40度硅胶 DIGI精百得开模箱体后盖防水圈</v>
          </cell>
          <cell r="E64">
            <v>4</v>
          </cell>
          <cell r="F64">
            <v>1</v>
          </cell>
          <cell r="G64">
            <v>4</v>
          </cell>
          <cell r="H64">
            <v>0.33</v>
          </cell>
        </row>
        <row r="65">
          <cell r="B65" t="str">
            <v>51-1811306000</v>
          </cell>
          <cell r="C65" t="str">
            <v>滤波器安装架</v>
          </cell>
          <cell r="D65" t="str">
            <v>57*20MM</v>
          </cell>
          <cell r="E65">
            <v>1</v>
          </cell>
          <cell r="F65">
            <v>1</v>
          </cell>
          <cell r="G65">
            <v>1</v>
          </cell>
          <cell r="H65">
            <v>3</v>
          </cell>
        </row>
        <row r="66">
          <cell r="B66" t="str">
            <v>52-Z503001101</v>
          </cell>
          <cell r="C66" t="str">
            <v>铜柱</v>
          </cell>
          <cell r="D66" t="str">
            <v>M3*11+6 外螺纹 M3外螺纹铜柱H=11+6MM(螺纹长度）</v>
          </cell>
          <cell r="E66">
            <v>2</v>
          </cell>
          <cell r="F66">
            <v>1</v>
          </cell>
          <cell r="G66">
            <v>2</v>
          </cell>
          <cell r="H66">
            <v>0.17599999999999999</v>
          </cell>
        </row>
        <row r="67">
          <cell r="B67" t="str">
            <v>52-KM03000604</v>
          </cell>
          <cell r="C67" t="str">
            <v>螺丝</v>
          </cell>
          <cell r="D67" t="str">
            <v>KM3*6 沉头自攻螺丝 SUS 原色</v>
          </cell>
          <cell r="E67">
            <v>16</v>
          </cell>
          <cell r="F67">
            <v>1</v>
          </cell>
          <cell r="G67">
            <v>16</v>
          </cell>
          <cell r="H67">
            <v>2.5000000000000001E-2</v>
          </cell>
        </row>
        <row r="68">
          <cell r="B68" t="str">
            <v>53-M060000003</v>
          </cell>
          <cell r="C68" t="str">
            <v>定位柱</v>
          </cell>
          <cell r="D68" t="str">
            <v>M6 304不锈钢定位柱 顶部直径6MM,H=5+7MM</v>
          </cell>
          <cell r="E68">
            <v>4</v>
          </cell>
          <cell r="F68">
            <v>1</v>
          </cell>
          <cell r="G68">
            <v>4</v>
          </cell>
          <cell r="H68">
            <v>1.5</v>
          </cell>
        </row>
        <row r="69">
          <cell r="B69" t="str">
            <v>52-PM03000803</v>
          </cell>
          <cell r="C69" t="str">
            <v>螺丝</v>
          </cell>
          <cell r="D69" t="str">
            <v>PM3*8 SUS 黑 组合</v>
          </cell>
          <cell r="E69">
            <v>12</v>
          </cell>
          <cell r="F69">
            <v>1</v>
          </cell>
          <cell r="G69">
            <v>12</v>
          </cell>
          <cell r="H69">
            <v>5.5E-2</v>
          </cell>
        </row>
        <row r="70">
          <cell r="B70" t="str">
            <v>73-1028000008</v>
          </cell>
          <cell r="C70" t="str">
            <v>硅胶套</v>
          </cell>
          <cell r="D70" t="str">
            <v>把手硅胶套 120*21*18MM 色号pantone 2925c</v>
          </cell>
          <cell r="E70">
            <v>2</v>
          </cell>
          <cell r="F70">
            <v>1</v>
          </cell>
          <cell r="G70">
            <v>2</v>
          </cell>
          <cell r="H70">
            <v>2.2000000000000002</v>
          </cell>
        </row>
        <row r="71">
          <cell r="B71" t="str">
            <v>52-PM03000801</v>
          </cell>
          <cell r="C71" t="str">
            <v>螺丝</v>
          </cell>
          <cell r="D71" t="str">
            <v>PM3*8 SUS 白</v>
          </cell>
          <cell r="E71">
            <v>6</v>
          </cell>
          <cell r="F71">
            <v>1</v>
          </cell>
          <cell r="G71">
            <v>6</v>
          </cell>
          <cell r="H71">
            <v>0.03</v>
          </cell>
        </row>
        <row r="72">
          <cell r="B72" t="str">
            <v>53-P103000003</v>
          </cell>
          <cell r="C72" t="str">
            <v>M3平垫</v>
          </cell>
          <cell r="D72" t="str">
            <v>M3平垫 SUS 白</v>
          </cell>
          <cell r="E72">
            <v>6</v>
          </cell>
          <cell r="F72">
            <v>1</v>
          </cell>
          <cell r="G72">
            <v>6</v>
          </cell>
          <cell r="H72">
            <v>0.01</v>
          </cell>
        </row>
        <row r="73">
          <cell r="B73" t="str">
            <v>40-0700000003</v>
          </cell>
          <cell r="C73" t="str">
            <v>Ｏ形金属环</v>
          </cell>
          <cell r="D73" t="str">
            <v>Ｏ形金属环 M4</v>
          </cell>
          <cell r="E73">
            <v>2</v>
          </cell>
          <cell r="F73">
            <v>1</v>
          </cell>
          <cell r="G73">
            <v>2</v>
          </cell>
          <cell r="H73">
            <v>2.2999999999999998</v>
          </cell>
        </row>
        <row r="74">
          <cell r="B74" t="str">
            <v>40-0700000005</v>
          </cell>
          <cell r="C74" t="str">
            <v>箱体把手</v>
          </cell>
          <cell r="D74" t="str">
            <v>DIGI私模前维护压铸铝箱体把手 黑</v>
          </cell>
          <cell r="E74">
            <v>2</v>
          </cell>
          <cell r="F74">
            <v>1</v>
          </cell>
          <cell r="G74">
            <v>2</v>
          </cell>
          <cell r="H74">
            <v>13.55</v>
          </cell>
        </row>
        <row r="75">
          <cell r="B75" t="str">
            <v>51-1811424001</v>
          </cell>
          <cell r="C75" t="str">
            <v>快速锁</v>
          </cell>
          <cell r="D75" t="str">
            <v>JYD212-1锁杆/不带锁座 56.5MM （头部包胶）SUS 上下</v>
          </cell>
          <cell r="E75">
            <v>2</v>
          </cell>
          <cell r="F75">
            <v>1</v>
          </cell>
          <cell r="G75">
            <v>2</v>
          </cell>
          <cell r="H75">
            <v>17.5</v>
          </cell>
        </row>
        <row r="76">
          <cell r="B76" t="str">
            <v>A0-0000000043</v>
          </cell>
          <cell r="C76" t="str">
            <v>费用</v>
          </cell>
          <cell r="D76" t="str">
            <v>超六类带屏蔽网线 470MM 两头带屏蔽水晶头+NE8MC-1 纽崔克航空头 加工费</v>
          </cell>
          <cell r="E76">
            <v>111</v>
          </cell>
          <cell r="F76">
            <v>120</v>
          </cell>
          <cell r="G76">
            <v>0.92500000000000004</v>
          </cell>
          <cell r="H76">
            <v>4.8</v>
          </cell>
        </row>
        <row r="77">
          <cell r="B77" t="str">
            <v>A0-0000000044</v>
          </cell>
          <cell r="C77" t="str">
            <v>费用</v>
          </cell>
          <cell r="D77" t="str">
            <v>超六类带屏蔽网线 700MM 两头带屏蔽水晶头+NE8MC-1 纽崔克航空头 加工费</v>
          </cell>
          <cell r="E77">
            <v>17</v>
          </cell>
          <cell r="F77">
            <v>120</v>
          </cell>
          <cell r="G77">
            <v>0.14169999999999966</v>
          </cell>
          <cell r="H77">
            <v>4.8</v>
          </cell>
        </row>
        <row r="78">
          <cell r="B78" t="str">
            <v>A0-0000000045</v>
          </cell>
          <cell r="C78" t="str">
            <v>费用</v>
          </cell>
          <cell r="D78" t="str">
            <v>超六类带屏蔽网线 10M 两头带屏蔽水晶头+NE8MC-1 纽崔克航空头 加工费</v>
          </cell>
          <cell r="E78">
            <v>8</v>
          </cell>
          <cell r="F78">
            <v>120</v>
          </cell>
          <cell r="G78">
            <v>6.6699999999999968E-2</v>
          </cell>
          <cell r="H78">
            <v>6.8</v>
          </cell>
        </row>
        <row r="79">
          <cell r="B79" t="str">
            <v>73-1030000004</v>
          </cell>
          <cell r="C79" t="str">
            <v>镀金属漆</v>
          </cell>
          <cell r="D79" t="str">
            <v>139.5*417*26.6MM PDP塑料底壳 喷金属漆</v>
          </cell>
          <cell r="E79">
            <v>1</v>
          </cell>
          <cell r="F79">
            <v>1</v>
          </cell>
          <cell r="G79">
            <v>1</v>
          </cell>
          <cell r="H79">
            <v>7.5</v>
          </cell>
        </row>
        <row r="80">
          <cell r="B80" t="str">
            <v>21-4300000001</v>
          </cell>
          <cell r="C80" t="str">
            <v>轻触开关</v>
          </cell>
          <cell r="D80" t="str">
            <v>6*6*7</v>
          </cell>
          <cell r="E80">
            <v>1</v>
          </cell>
          <cell r="F80">
            <v>1</v>
          </cell>
          <cell r="G80">
            <v>1</v>
          </cell>
          <cell r="H80">
            <v>0.05</v>
          </cell>
        </row>
        <row r="81">
          <cell r="B81" t="str">
            <v>52-PM03000805</v>
          </cell>
          <cell r="C81" t="str">
            <v>螺丝</v>
          </cell>
          <cell r="D81" t="str">
            <v>PM3*8组合螺丝 SUS 白</v>
          </cell>
          <cell r="E81">
            <v>4</v>
          </cell>
          <cell r="F81">
            <v>1</v>
          </cell>
          <cell r="G81">
            <v>4</v>
          </cell>
          <cell r="H81">
            <v>5.0999999999999997E-2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tabSelected="1" workbookViewId="0">
      <selection activeCell="N162" sqref="N162"/>
    </sheetView>
  </sheetViews>
  <sheetFormatPr baseColWidth="10" defaultRowHeight="16" x14ac:dyDescent="0.2"/>
  <cols>
    <col min="12" max="12" width="15.1640625" customWidth="1"/>
  </cols>
  <sheetData>
    <row r="1" spans="1:13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"/>
      <c r="M1" s="1"/>
    </row>
    <row r="2" spans="1:13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3" t="s">
        <v>11</v>
      </c>
      <c r="L2" s="1"/>
      <c r="M2" s="1"/>
    </row>
    <row r="3" spans="1:13" ht="24" x14ac:dyDescent="0.2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>
        <v>1</v>
      </c>
      <c r="G3" s="4">
        <v>1</v>
      </c>
      <c r="H3" s="4">
        <f t="shared" ref="H3:H27" si="0">F3/G3*485</f>
        <v>485</v>
      </c>
      <c r="I3" s="4">
        <v>485</v>
      </c>
      <c r="J3" s="5">
        <v>48.71</v>
      </c>
      <c r="K3" s="5">
        <f>J3*I3</f>
        <v>23624.350000000002</v>
      </c>
      <c r="L3" s="6"/>
      <c r="M3" s="6"/>
    </row>
    <row r="4" spans="1:13" ht="24" x14ac:dyDescent="0.2">
      <c r="A4" s="4" t="s">
        <v>17</v>
      </c>
      <c r="B4" s="4" t="s">
        <v>18</v>
      </c>
      <c r="C4" s="4" t="s">
        <v>19</v>
      </c>
      <c r="D4" s="4" t="s">
        <v>20</v>
      </c>
      <c r="E4" s="4" t="s">
        <v>16</v>
      </c>
      <c r="F4" s="4">
        <v>96</v>
      </c>
      <c r="G4" s="4">
        <v>1</v>
      </c>
      <c r="H4" s="4">
        <f t="shared" si="0"/>
        <v>46560</v>
      </c>
      <c r="I4" s="4">
        <v>46560</v>
      </c>
      <c r="J4" s="5">
        <v>0.94</v>
      </c>
      <c r="K4" s="5">
        <f t="shared" ref="K4:K48" si="1">J4*I4</f>
        <v>43766.399999999994</v>
      </c>
      <c r="L4" s="6"/>
      <c r="M4" s="6"/>
    </row>
    <row r="5" spans="1:13" ht="24" x14ac:dyDescent="0.2">
      <c r="A5" s="4" t="s">
        <v>21</v>
      </c>
      <c r="B5" s="4" t="s">
        <v>22</v>
      </c>
      <c r="C5" s="4" t="s">
        <v>19</v>
      </c>
      <c r="D5" s="4" t="s">
        <v>23</v>
      </c>
      <c r="E5" s="4" t="s">
        <v>16</v>
      </c>
      <c r="F5" s="4">
        <v>4</v>
      </c>
      <c r="G5" s="4">
        <v>1</v>
      </c>
      <c r="H5" s="4">
        <f t="shared" si="0"/>
        <v>1940</v>
      </c>
      <c r="I5" s="4">
        <v>1940</v>
      </c>
      <c r="J5" s="5">
        <v>0.46</v>
      </c>
      <c r="K5" s="5">
        <f t="shared" si="1"/>
        <v>892.40000000000009</v>
      </c>
      <c r="L5" s="6"/>
      <c r="M5" s="6"/>
    </row>
    <row r="6" spans="1:13" ht="24" x14ac:dyDescent="0.2">
      <c r="A6" s="4" t="s">
        <v>24</v>
      </c>
      <c r="B6" s="4" t="s">
        <v>25</v>
      </c>
      <c r="C6" s="4" t="s">
        <v>19</v>
      </c>
      <c r="D6" s="4" t="s">
        <v>26</v>
      </c>
      <c r="E6" s="4" t="s">
        <v>16</v>
      </c>
      <c r="F6" s="4">
        <v>16</v>
      </c>
      <c r="G6" s="4">
        <v>1</v>
      </c>
      <c r="H6" s="4">
        <f t="shared" si="0"/>
        <v>7760</v>
      </c>
      <c r="I6" s="4">
        <v>7760</v>
      </c>
      <c r="J6" s="5">
        <v>0.7</v>
      </c>
      <c r="K6" s="5">
        <f t="shared" si="1"/>
        <v>5432</v>
      </c>
      <c r="L6" s="6"/>
      <c r="M6" s="6"/>
    </row>
    <row r="7" spans="1:13" ht="24" x14ac:dyDescent="0.2">
      <c r="A7" s="4" t="s">
        <v>27</v>
      </c>
      <c r="B7" s="4" t="s">
        <v>28</v>
      </c>
      <c r="C7" s="4" t="s">
        <v>19</v>
      </c>
      <c r="D7" s="4" t="s">
        <v>29</v>
      </c>
      <c r="E7" s="4" t="s">
        <v>16</v>
      </c>
      <c r="F7" s="4">
        <v>1</v>
      </c>
      <c r="G7" s="4">
        <v>1</v>
      </c>
      <c r="H7" s="4">
        <f t="shared" si="0"/>
        <v>485</v>
      </c>
      <c r="I7" s="4">
        <v>485</v>
      </c>
      <c r="J7" s="5">
        <v>1.38</v>
      </c>
      <c r="K7" s="5">
        <f t="shared" si="1"/>
        <v>669.3</v>
      </c>
      <c r="L7" s="6"/>
      <c r="M7" s="6"/>
    </row>
    <row r="8" spans="1:13" ht="24" x14ac:dyDescent="0.2">
      <c r="A8" s="4" t="s">
        <v>30</v>
      </c>
      <c r="B8" s="4" t="s">
        <v>31</v>
      </c>
      <c r="C8" s="4" t="s">
        <v>19</v>
      </c>
      <c r="D8" s="4" t="s">
        <v>32</v>
      </c>
      <c r="E8" s="4" t="s">
        <v>16</v>
      </c>
      <c r="F8" s="4">
        <v>1</v>
      </c>
      <c r="G8" s="4">
        <v>1</v>
      </c>
      <c r="H8" s="4">
        <f t="shared" si="0"/>
        <v>485</v>
      </c>
      <c r="I8" s="4">
        <v>485</v>
      </c>
      <c r="J8" s="5">
        <v>7.5999999999999998E-2</v>
      </c>
      <c r="K8" s="5">
        <f t="shared" si="1"/>
        <v>36.86</v>
      </c>
      <c r="L8" s="6"/>
      <c r="M8" s="6"/>
    </row>
    <row r="9" spans="1:13" ht="24" x14ac:dyDescent="0.2">
      <c r="A9" s="4" t="s">
        <v>33</v>
      </c>
      <c r="B9" s="4" t="s">
        <v>34</v>
      </c>
      <c r="C9" s="4" t="s">
        <v>35</v>
      </c>
      <c r="D9" s="4" t="s">
        <v>36</v>
      </c>
      <c r="E9" s="4" t="s">
        <v>16</v>
      </c>
      <c r="F9" s="4">
        <v>128</v>
      </c>
      <c r="G9" s="4">
        <v>1</v>
      </c>
      <c r="H9" s="4">
        <f t="shared" si="0"/>
        <v>62080</v>
      </c>
      <c r="I9" s="4">
        <v>62080</v>
      </c>
      <c r="J9" s="5">
        <v>2.5999999999999999E-2</v>
      </c>
      <c r="K9" s="5">
        <f t="shared" si="1"/>
        <v>1614.08</v>
      </c>
      <c r="L9" s="6"/>
      <c r="M9" s="6"/>
    </row>
    <row r="10" spans="1:13" ht="24" x14ac:dyDescent="0.2">
      <c r="A10" s="4" t="s">
        <v>37</v>
      </c>
      <c r="B10" s="4" t="s">
        <v>38</v>
      </c>
      <c r="C10" s="4" t="s">
        <v>39</v>
      </c>
      <c r="D10" s="4" t="s">
        <v>40</v>
      </c>
      <c r="E10" s="4" t="s">
        <v>16</v>
      </c>
      <c r="F10" s="4">
        <v>3</v>
      </c>
      <c r="G10" s="4">
        <v>1</v>
      </c>
      <c r="H10" s="4">
        <f t="shared" si="0"/>
        <v>1455</v>
      </c>
      <c r="I10" s="4">
        <v>1455</v>
      </c>
      <c r="J10" s="5">
        <v>8.9999999999999993E-3</v>
      </c>
      <c r="K10" s="5">
        <f t="shared" si="1"/>
        <v>13.094999999999999</v>
      </c>
      <c r="L10" s="6"/>
      <c r="M10" s="6"/>
    </row>
    <row r="11" spans="1:13" ht="24" x14ac:dyDescent="0.2">
      <c r="A11" s="4" t="s">
        <v>41</v>
      </c>
      <c r="B11" s="4" t="s">
        <v>42</v>
      </c>
      <c r="C11" s="4" t="s">
        <v>39</v>
      </c>
      <c r="D11" s="4" t="s">
        <v>43</v>
      </c>
      <c r="E11" s="4" t="s">
        <v>16</v>
      </c>
      <c r="F11" s="4">
        <v>3</v>
      </c>
      <c r="G11" s="4">
        <v>1</v>
      </c>
      <c r="H11" s="4">
        <f t="shared" si="0"/>
        <v>1455</v>
      </c>
      <c r="I11" s="4">
        <v>1455</v>
      </c>
      <c r="J11" s="5">
        <v>8.9999999999999993E-3</v>
      </c>
      <c r="K11" s="5">
        <f t="shared" si="1"/>
        <v>13.094999999999999</v>
      </c>
      <c r="L11" s="6"/>
      <c r="M11" s="6"/>
    </row>
    <row r="12" spans="1:13" ht="24" x14ac:dyDescent="0.2">
      <c r="A12" s="4" t="s">
        <v>44</v>
      </c>
      <c r="B12" s="4" t="s">
        <v>45</v>
      </c>
      <c r="C12" s="4" t="s">
        <v>39</v>
      </c>
      <c r="D12" s="4" t="s">
        <v>46</v>
      </c>
      <c r="E12" s="4" t="s">
        <v>16</v>
      </c>
      <c r="F12" s="4">
        <v>1</v>
      </c>
      <c r="G12" s="4">
        <v>1</v>
      </c>
      <c r="H12" s="4">
        <f t="shared" si="0"/>
        <v>485</v>
      </c>
      <c r="I12" s="4">
        <v>485</v>
      </c>
      <c r="J12" s="5">
        <v>8.9999999999999993E-3</v>
      </c>
      <c r="K12" s="5">
        <f t="shared" si="1"/>
        <v>4.3649999999999993</v>
      </c>
      <c r="L12" s="6"/>
      <c r="M12" s="6"/>
    </row>
    <row r="13" spans="1:13" ht="24" x14ac:dyDescent="0.2">
      <c r="A13" s="4" t="s">
        <v>47</v>
      </c>
      <c r="B13" s="4" t="s">
        <v>48</v>
      </c>
      <c r="C13" s="4" t="s">
        <v>39</v>
      </c>
      <c r="D13" s="4" t="s">
        <v>49</v>
      </c>
      <c r="E13" s="4" t="s">
        <v>16</v>
      </c>
      <c r="F13" s="4">
        <v>2</v>
      </c>
      <c r="G13" s="4">
        <v>1</v>
      </c>
      <c r="H13" s="4">
        <f t="shared" si="0"/>
        <v>970</v>
      </c>
      <c r="I13" s="4">
        <v>970</v>
      </c>
      <c r="J13" s="5">
        <v>8.9999999999999993E-3</v>
      </c>
      <c r="K13" s="5">
        <f t="shared" si="1"/>
        <v>8.7299999999999986</v>
      </c>
      <c r="L13" s="6"/>
      <c r="M13" s="6"/>
    </row>
    <row r="14" spans="1:13" ht="24" x14ac:dyDescent="0.2">
      <c r="A14" s="4" t="s">
        <v>50</v>
      </c>
      <c r="B14" s="4" t="s">
        <v>51</v>
      </c>
      <c r="C14" s="4" t="s">
        <v>39</v>
      </c>
      <c r="D14" s="4" t="s">
        <v>52</v>
      </c>
      <c r="E14" s="4" t="s">
        <v>16</v>
      </c>
      <c r="F14" s="4">
        <v>1</v>
      </c>
      <c r="G14" s="4">
        <v>1</v>
      </c>
      <c r="H14" s="4">
        <f t="shared" si="0"/>
        <v>485</v>
      </c>
      <c r="I14" s="4">
        <v>485</v>
      </c>
      <c r="J14" s="5">
        <v>8.9999999999999993E-3</v>
      </c>
      <c r="K14" s="5">
        <f t="shared" si="1"/>
        <v>4.3649999999999993</v>
      </c>
      <c r="L14" s="6"/>
      <c r="M14" s="6"/>
    </row>
    <row r="15" spans="1:13" ht="24" x14ac:dyDescent="0.2">
      <c r="A15" s="4" t="s">
        <v>53</v>
      </c>
      <c r="B15" s="4" t="s">
        <v>54</v>
      </c>
      <c r="C15" s="4" t="s">
        <v>55</v>
      </c>
      <c r="D15" s="4" t="s">
        <v>56</v>
      </c>
      <c r="E15" s="4" t="s">
        <v>16</v>
      </c>
      <c r="F15" s="4">
        <v>1</v>
      </c>
      <c r="G15" s="4">
        <v>1</v>
      </c>
      <c r="H15" s="4">
        <f t="shared" si="0"/>
        <v>485</v>
      </c>
      <c r="I15" s="4">
        <v>485</v>
      </c>
      <c r="J15" s="5">
        <v>8.4000000000000005E-2</v>
      </c>
      <c r="K15" s="5">
        <f t="shared" si="1"/>
        <v>40.74</v>
      </c>
      <c r="L15" s="6"/>
      <c r="M15" s="6"/>
    </row>
    <row r="16" spans="1:13" ht="24" x14ac:dyDescent="0.2">
      <c r="A16" s="4" t="s">
        <v>57</v>
      </c>
      <c r="B16" s="4" t="s">
        <v>58</v>
      </c>
      <c r="C16" s="4" t="s">
        <v>39</v>
      </c>
      <c r="D16" s="4" t="s">
        <v>59</v>
      </c>
      <c r="E16" s="4" t="s">
        <v>16</v>
      </c>
      <c r="F16" s="4">
        <v>12</v>
      </c>
      <c r="G16" s="4">
        <v>1</v>
      </c>
      <c r="H16" s="4">
        <f t="shared" si="0"/>
        <v>5820</v>
      </c>
      <c r="I16" s="4">
        <v>5820</v>
      </c>
      <c r="J16" s="5">
        <v>8.9999999999999993E-3</v>
      </c>
      <c r="K16" s="5">
        <f t="shared" si="1"/>
        <v>52.379999999999995</v>
      </c>
      <c r="L16" s="6"/>
      <c r="M16" s="6"/>
    </row>
    <row r="17" spans="1:13" ht="24" x14ac:dyDescent="0.2">
      <c r="A17" s="4" t="s">
        <v>60</v>
      </c>
      <c r="B17" s="4" t="s">
        <v>61</v>
      </c>
      <c r="C17" s="4" t="s">
        <v>62</v>
      </c>
      <c r="D17" s="4" t="s">
        <v>63</v>
      </c>
      <c r="E17" s="4" t="s">
        <v>16</v>
      </c>
      <c r="F17" s="4">
        <v>11</v>
      </c>
      <c r="G17" s="4">
        <v>1</v>
      </c>
      <c r="H17" s="4">
        <f t="shared" si="0"/>
        <v>5335</v>
      </c>
      <c r="I17" s="4">
        <v>5335</v>
      </c>
      <c r="J17" s="5">
        <v>5.1999999999999998E-2</v>
      </c>
      <c r="K17" s="5">
        <f t="shared" si="1"/>
        <v>277.41999999999996</v>
      </c>
      <c r="L17" s="6"/>
      <c r="M17" s="6"/>
    </row>
    <row r="18" spans="1:13" ht="24" x14ac:dyDescent="0.2">
      <c r="A18" s="4" t="s">
        <v>64</v>
      </c>
      <c r="B18" s="4" t="s">
        <v>65</v>
      </c>
      <c r="C18" s="4" t="s">
        <v>66</v>
      </c>
      <c r="D18" s="4" t="s">
        <v>67</v>
      </c>
      <c r="E18" s="4" t="s">
        <v>16</v>
      </c>
      <c r="F18" s="4">
        <v>4</v>
      </c>
      <c r="G18" s="4">
        <v>1</v>
      </c>
      <c r="H18" s="4">
        <f t="shared" si="0"/>
        <v>1940</v>
      </c>
      <c r="I18" s="4">
        <v>1940</v>
      </c>
      <c r="J18" s="5">
        <v>0.13900000000000001</v>
      </c>
      <c r="K18" s="5">
        <f t="shared" si="1"/>
        <v>269.66000000000003</v>
      </c>
      <c r="L18" s="6"/>
      <c r="M18" s="6"/>
    </row>
    <row r="19" spans="1:13" ht="24" x14ac:dyDescent="0.2">
      <c r="A19" s="4" t="s">
        <v>68</v>
      </c>
      <c r="B19" s="4" t="s">
        <v>69</v>
      </c>
      <c r="C19" s="4" t="s">
        <v>62</v>
      </c>
      <c r="D19" s="4" t="s">
        <v>70</v>
      </c>
      <c r="E19" s="4" t="s">
        <v>16</v>
      </c>
      <c r="F19" s="4">
        <v>2</v>
      </c>
      <c r="G19" s="4">
        <v>1</v>
      </c>
      <c r="H19" s="4">
        <f t="shared" si="0"/>
        <v>970</v>
      </c>
      <c r="I19" s="4">
        <v>970</v>
      </c>
      <c r="J19" s="5">
        <v>0.15</v>
      </c>
      <c r="K19" s="5">
        <f t="shared" si="1"/>
        <v>145.5</v>
      </c>
      <c r="L19" s="6"/>
      <c r="M19" s="6"/>
    </row>
    <row r="20" spans="1:13" ht="24" x14ac:dyDescent="0.2">
      <c r="A20" s="4" t="s">
        <v>71</v>
      </c>
      <c r="B20" s="4" t="s">
        <v>72</v>
      </c>
      <c r="C20" s="4" t="s">
        <v>62</v>
      </c>
      <c r="D20" s="4" t="s">
        <v>73</v>
      </c>
      <c r="E20" s="4" t="s">
        <v>16</v>
      </c>
      <c r="F20" s="4">
        <v>103</v>
      </c>
      <c r="G20" s="4">
        <v>1</v>
      </c>
      <c r="H20" s="4">
        <f t="shared" si="0"/>
        <v>49955</v>
      </c>
      <c r="I20" s="4">
        <v>49955</v>
      </c>
      <c r="J20" s="5">
        <v>0.12</v>
      </c>
      <c r="K20" s="5">
        <f t="shared" si="1"/>
        <v>5994.5999999999995</v>
      </c>
      <c r="L20" s="6"/>
      <c r="M20" s="6"/>
    </row>
    <row r="21" spans="1:13" ht="24" x14ac:dyDescent="0.2">
      <c r="A21" s="4" t="s">
        <v>74</v>
      </c>
      <c r="B21" s="4" t="s">
        <v>75</v>
      </c>
      <c r="C21" s="4" t="s">
        <v>76</v>
      </c>
      <c r="D21" s="4" t="s">
        <v>77</v>
      </c>
      <c r="E21" s="4" t="s">
        <v>16</v>
      </c>
      <c r="F21" s="4">
        <v>14</v>
      </c>
      <c r="G21" s="4">
        <v>1</v>
      </c>
      <c r="H21" s="4">
        <f t="shared" si="0"/>
        <v>6790</v>
      </c>
      <c r="I21" s="4">
        <v>6790</v>
      </c>
      <c r="J21" s="5">
        <v>0.1</v>
      </c>
      <c r="K21" s="5">
        <f t="shared" si="1"/>
        <v>679</v>
      </c>
      <c r="L21" s="6"/>
      <c r="M21" s="6"/>
    </row>
    <row r="22" spans="1:13" ht="36" x14ac:dyDescent="0.2">
      <c r="A22" s="4" t="s">
        <v>78</v>
      </c>
      <c r="B22" s="4" t="s">
        <v>79</v>
      </c>
      <c r="C22" s="4" t="s">
        <v>80</v>
      </c>
      <c r="D22" s="4" t="s">
        <v>81</v>
      </c>
      <c r="E22" s="4" t="s">
        <v>16</v>
      </c>
      <c r="F22" s="4">
        <v>4096</v>
      </c>
      <c r="G22" s="4">
        <v>1</v>
      </c>
      <c r="H22" s="4">
        <f t="shared" si="0"/>
        <v>1986560</v>
      </c>
      <c r="I22" s="4">
        <v>1986560</v>
      </c>
      <c r="J22" s="5">
        <v>9.5000000000000001E-2</v>
      </c>
      <c r="K22" s="5">
        <f t="shared" si="1"/>
        <v>188723.20000000001</v>
      </c>
      <c r="L22" s="6"/>
      <c r="M22" s="6"/>
    </row>
    <row r="23" spans="1:13" ht="24" x14ac:dyDescent="0.2">
      <c r="A23" s="4" t="s">
        <v>82</v>
      </c>
      <c r="B23" s="4" t="s">
        <v>83</v>
      </c>
      <c r="C23" s="4" t="s">
        <v>84</v>
      </c>
      <c r="D23" s="4" t="s">
        <v>85</v>
      </c>
      <c r="E23" s="4" t="s">
        <v>16</v>
      </c>
      <c r="F23" s="4">
        <v>3</v>
      </c>
      <c r="G23" s="4">
        <v>1</v>
      </c>
      <c r="H23" s="4">
        <f t="shared" si="0"/>
        <v>1455</v>
      </c>
      <c r="I23" s="4">
        <v>1455</v>
      </c>
      <c r="J23" s="5">
        <v>5.8</v>
      </c>
      <c r="K23" s="5">
        <f t="shared" si="1"/>
        <v>8439</v>
      </c>
      <c r="L23" s="6"/>
      <c r="M23" s="6"/>
    </row>
    <row r="24" spans="1:13" ht="60" x14ac:dyDescent="0.2">
      <c r="A24" s="4" t="s">
        <v>86</v>
      </c>
      <c r="B24" s="4" t="s">
        <v>87</v>
      </c>
      <c r="C24" s="4" t="s">
        <v>88</v>
      </c>
      <c r="D24" s="4" t="s">
        <v>89</v>
      </c>
      <c r="E24" s="4" t="s">
        <v>16</v>
      </c>
      <c r="F24" s="4">
        <v>12</v>
      </c>
      <c r="G24" s="4">
        <v>1</v>
      </c>
      <c r="H24" s="4">
        <f t="shared" si="0"/>
        <v>5820</v>
      </c>
      <c r="I24" s="4">
        <v>5820</v>
      </c>
      <c r="J24" s="5">
        <v>0.46</v>
      </c>
      <c r="K24" s="5">
        <f t="shared" si="1"/>
        <v>2677.2000000000003</v>
      </c>
      <c r="L24" s="6"/>
      <c r="M24" s="6"/>
    </row>
    <row r="25" spans="1:13" ht="60" x14ac:dyDescent="0.2">
      <c r="A25" s="4" t="s">
        <v>90</v>
      </c>
      <c r="B25" s="4" t="s">
        <v>91</v>
      </c>
      <c r="C25" s="4" t="s">
        <v>92</v>
      </c>
      <c r="D25" s="4" t="s">
        <v>93</v>
      </c>
      <c r="E25" s="4" t="s">
        <v>16</v>
      </c>
      <c r="F25" s="4">
        <v>4</v>
      </c>
      <c r="G25" s="4">
        <v>1</v>
      </c>
      <c r="H25" s="4">
        <f t="shared" si="0"/>
        <v>1940</v>
      </c>
      <c r="I25" s="4">
        <v>1940</v>
      </c>
      <c r="J25" s="5">
        <v>0.26</v>
      </c>
      <c r="K25" s="5">
        <f t="shared" si="1"/>
        <v>504.40000000000003</v>
      </c>
      <c r="L25" s="6"/>
      <c r="M25" s="6"/>
    </row>
    <row r="26" spans="1:13" ht="24" x14ac:dyDescent="0.2">
      <c r="A26" s="4" t="s">
        <v>94</v>
      </c>
      <c r="B26" s="4" t="s">
        <v>95</v>
      </c>
      <c r="C26" s="4" t="s">
        <v>96</v>
      </c>
      <c r="D26" s="4" t="s">
        <v>97</v>
      </c>
      <c r="E26" s="4" t="s">
        <v>98</v>
      </c>
      <c r="F26" s="4">
        <v>3.2000000000000001E-2</v>
      </c>
      <c r="G26" s="4">
        <v>1</v>
      </c>
      <c r="H26" s="4">
        <f t="shared" si="0"/>
        <v>15.52</v>
      </c>
      <c r="I26" s="4">
        <v>15.52</v>
      </c>
      <c r="J26" s="5">
        <v>49</v>
      </c>
      <c r="K26" s="5">
        <f t="shared" si="1"/>
        <v>760.48</v>
      </c>
      <c r="L26" s="6"/>
      <c r="M26" s="6"/>
    </row>
    <row r="27" spans="1:13" ht="24" x14ac:dyDescent="0.2">
      <c r="A27" s="4" t="s">
        <v>99</v>
      </c>
      <c r="B27" s="4" t="s">
        <v>100</v>
      </c>
      <c r="C27" s="4" t="s">
        <v>96</v>
      </c>
      <c r="D27" s="4" t="s">
        <v>101</v>
      </c>
      <c r="E27" s="4" t="s">
        <v>98</v>
      </c>
      <c r="F27" s="4">
        <v>3.8E-3</v>
      </c>
      <c r="G27" s="4">
        <v>1</v>
      </c>
      <c r="H27" s="4">
        <f t="shared" si="0"/>
        <v>1.843</v>
      </c>
      <c r="I27" s="4">
        <v>1.843</v>
      </c>
      <c r="J27" s="5">
        <v>0</v>
      </c>
      <c r="K27" s="5">
        <f t="shared" si="1"/>
        <v>0</v>
      </c>
      <c r="L27" s="6"/>
      <c r="M27" s="6"/>
    </row>
    <row r="28" spans="1:13" ht="24" x14ac:dyDescent="0.2">
      <c r="A28" s="7" t="s">
        <v>99</v>
      </c>
      <c r="B28" s="7" t="s">
        <v>100</v>
      </c>
      <c r="C28" s="7" t="s">
        <v>96</v>
      </c>
      <c r="D28" s="7" t="s">
        <v>102</v>
      </c>
      <c r="E28" s="7" t="s">
        <v>98</v>
      </c>
      <c r="F28" s="7">
        <v>3.8E-3</v>
      </c>
      <c r="G28" s="7">
        <v>1</v>
      </c>
      <c r="H28" s="7">
        <v>2.5</v>
      </c>
      <c r="I28" s="7">
        <v>2.5</v>
      </c>
      <c r="J28" s="5">
        <v>49</v>
      </c>
      <c r="K28" s="5">
        <f t="shared" si="1"/>
        <v>122.5</v>
      </c>
      <c r="L28" s="8"/>
      <c r="M28" s="8"/>
    </row>
    <row r="29" spans="1:13" ht="84" x14ac:dyDescent="0.2">
      <c r="A29" s="4" t="s">
        <v>103</v>
      </c>
      <c r="B29" s="4" t="s">
        <v>104</v>
      </c>
      <c r="C29" s="4" t="s">
        <v>105</v>
      </c>
      <c r="D29" s="4" t="s">
        <v>106</v>
      </c>
      <c r="E29" s="4" t="s">
        <v>16</v>
      </c>
      <c r="F29" s="4">
        <v>1</v>
      </c>
      <c r="G29" s="4">
        <v>1</v>
      </c>
      <c r="H29" s="4">
        <f t="shared" ref="H29:H48" si="2">F29/G29*485</f>
        <v>485</v>
      </c>
      <c r="I29" s="4">
        <v>485</v>
      </c>
      <c r="J29" s="5">
        <v>18.3</v>
      </c>
      <c r="K29" s="5">
        <f t="shared" si="1"/>
        <v>8875.5</v>
      </c>
      <c r="L29" s="6"/>
      <c r="M29" s="6"/>
    </row>
    <row r="30" spans="1:13" ht="48" x14ac:dyDescent="0.2">
      <c r="A30" s="4" t="s">
        <v>107</v>
      </c>
      <c r="B30" s="4" t="s">
        <v>108</v>
      </c>
      <c r="C30" s="4" t="s">
        <v>109</v>
      </c>
      <c r="D30" s="4" t="s">
        <v>110</v>
      </c>
      <c r="E30" s="4" t="s">
        <v>16</v>
      </c>
      <c r="F30" s="4">
        <v>8</v>
      </c>
      <c r="G30" s="4">
        <v>1</v>
      </c>
      <c r="H30" s="4">
        <f t="shared" si="2"/>
        <v>3880</v>
      </c>
      <c r="I30" s="4">
        <v>3880</v>
      </c>
      <c r="J30" s="5">
        <v>1.6</v>
      </c>
      <c r="K30" s="5">
        <f t="shared" si="1"/>
        <v>6208</v>
      </c>
      <c r="L30" s="6"/>
      <c r="M30" s="6"/>
    </row>
    <row r="31" spans="1:13" ht="48" x14ac:dyDescent="0.2">
      <c r="A31" s="4" t="s">
        <v>111</v>
      </c>
      <c r="B31" s="4" t="s">
        <v>112</v>
      </c>
      <c r="C31" s="4" t="s">
        <v>113</v>
      </c>
      <c r="D31" s="4" t="s">
        <v>114</v>
      </c>
      <c r="E31" s="4" t="s">
        <v>16</v>
      </c>
      <c r="F31" s="4">
        <v>1</v>
      </c>
      <c r="G31" s="4">
        <v>1</v>
      </c>
      <c r="H31" s="4">
        <f t="shared" si="2"/>
        <v>485</v>
      </c>
      <c r="I31" s="4">
        <v>485</v>
      </c>
      <c r="J31" s="5">
        <v>2.5</v>
      </c>
      <c r="K31" s="5">
        <f t="shared" si="1"/>
        <v>1212.5</v>
      </c>
      <c r="L31" s="6"/>
      <c r="M31" s="6"/>
    </row>
    <row r="32" spans="1:13" ht="84" x14ac:dyDescent="0.2">
      <c r="A32" s="4" t="s">
        <v>115</v>
      </c>
      <c r="B32" s="4" t="s">
        <v>116</v>
      </c>
      <c r="C32" s="4" t="s">
        <v>117</v>
      </c>
      <c r="D32" s="4" t="s">
        <v>118</v>
      </c>
      <c r="E32" s="4" t="s">
        <v>16</v>
      </c>
      <c r="F32" s="4">
        <v>1</v>
      </c>
      <c r="G32" s="4">
        <v>1</v>
      </c>
      <c r="H32" s="4">
        <f t="shared" si="2"/>
        <v>485</v>
      </c>
      <c r="I32" s="4">
        <v>485</v>
      </c>
      <c r="J32" s="5">
        <v>0.25</v>
      </c>
      <c r="K32" s="5">
        <f t="shared" si="1"/>
        <v>121.25</v>
      </c>
      <c r="L32" s="6"/>
      <c r="M32" s="6"/>
    </row>
    <row r="33" spans="1:13" ht="60" x14ac:dyDescent="0.2">
      <c r="A33" s="4" t="s">
        <v>119</v>
      </c>
      <c r="B33" s="4" t="s">
        <v>120</v>
      </c>
      <c r="C33" s="4" t="s">
        <v>113</v>
      </c>
      <c r="D33" s="4" t="s">
        <v>121</v>
      </c>
      <c r="E33" s="4" t="s">
        <v>16</v>
      </c>
      <c r="F33" s="4">
        <v>1</v>
      </c>
      <c r="G33" s="4">
        <v>1</v>
      </c>
      <c r="H33" s="4">
        <f t="shared" si="2"/>
        <v>485</v>
      </c>
      <c r="I33" s="4">
        <v>485</v>
      </c>
      <c r="J33" s="5">
        <v>2</v>
      </c>
      <c r="K33" s="5">
        <f t="shared" si="1"/>
        <v>970</v>
      </c>
      <c r="L33" s="6"/>
      <c r="M33" s="6"/>
    </row>
    <row r="34" spans="1:13" ht="72" x14ac:dyDescent="0.2">
      <c r="A34" s="4" t="s">
        <v>122</v>
      </c>
      <c r="B34" s="4" t="s">
        <v>123</v>
      </c>
      <c r="C34" s="4" t="s">
        <v>117</v>
      </c>
      <c r="D34" s="4" t="s">
        <v>124</v>
      </c>
      <c r="E34" s="4" t="s">
        <v>16</v>
      </c>
      <c r="F34" s="4">
        <v>1</v>
      </c>
      <c r="G34" s="4">
        <v>1</v>
      </c>
      <c r="H34" s="4">
        <f t="shared" si="2"/>
        <v>485</v>
      </c>
      <c r="I34" s="4">
        <v>485</v>
      </c>
      <c r="J34" s="5">
        <v>0.33</v>
      </c>
      <c r="K34" s="5">
        <f t="shared" si="1"/>
        <v>160.05000000000001</v>
      </c>
      <c r="L34" s="6"/>
      <c r="M34" s="6"/>
    </row>
    <row r="35" spans="1:13" ht="24" x14ac:dyDescent="0.2">
      <c r="A35" s="4" t="s">
        <v>125</v>
      </c>
      <c r="B35" s="4" t="s">
        <v>126</v>
      </c>
      <c r="C35" s="4" t="s">
        <v>127</v>
      </c>
      <c r="D35" s="4" t="s">
        <v>128</v>
      </c>
      <c r="E35" s="4" t="s">
        <v>16</v>
      </c>
      <c r="F35" s="4">
        <v>1</v>
      </c>
      <c r="G35" s="4">
        <v>1</v>
      </c>
      <c r="H35" s="4">
        <f t="shared" si="2"/>
        <v>485</v>
      </c>
      <c r="I35" s="4">
        <v>485</v>
      </c>
      <c r="J35" s="5">
        <v>2.2999999999999998</v>
      </c>
      <c r="K35" s="5">
        <f t="shared" si="1"/>
        <v>1115.5</v>
      </c>
      <c r="L35" s="6"/>
      <c r="M35" s="6"/>
    </row>
    <row r="36" spans="1:13" ht="24" x14ac:dyDescent="0.2">
      <c r="A36" s="4" t="s">
        <v>129</v>
      </c>
      <c r="B36" s="4" t="s">
        <v>130</v>
      </c>
      <c r="C36" s="4" t="s">
        <v>131</v>
      </c>
      <c r="D36" s="4" t="s">
        <v>132</v>
      </c>
      <c r="E36" s="4" t="s">
        <v>16</v>
      </c>
      <c r="F36" s="4">
        <v>174</v>
      </c>
      <c r="G36" s="4">
        <v>1</v>
      </c>
      <c r="H36" s="4">
        <f t="shared" si="2"/>
        <v>84390</v>
      </c>
      <c r="I36" s="4">
        <v>84390</v>
      </c>
      <c r="J36" s="5">
        <v>1.2E-2</v>
      </c>
      <c r="K36" s="5">
        <f t="shared" si="1"/>
        <v>1012.6800000000001</v>
      </c>
      <c r="L36" s="6"/>
      <c r="M36" s="6"/>
    </row>
    <row r="37" spans="1:13" ht="36" x14ac:dyDescent="0.2">
      <c r="A37" s="4" t="s">
        <v>133</v>
      </c>
      <c r="B37" s="4" t="s">
        <v>134</v>
      </c>
      <c r="C37" s="4" t="s">
        <v>135</v>
      </c>
      <c r="D37" s="4" t="s">
        <v>136</v>
      </c>
      <c r="E37" s="4" t="s">
        <v>16</v>
      </c>
      <c r="F37" s="4">
        <v>12</v>
      </c>
      <c r="G37" s="4">
        <v>1</v>
      </c>
      <c r="H37" s="4">
        <f t="shared" si="2"/>
        <v>5820</v>
      </c>
      <c r="I37" s="4">
        <v>5820</v>
      </c>
      <c r="J37" s="5">
        <v>0.9</v>
      </c>
      <c r="K37" s="5">
        <f t="shared" si="1"/>
        <v>5238</v>
      </c>
      <c r="L37" s="6"/>
      <c r="M37" s="6"/>
    </row>
    <row r="38" spans="1:13" ht="24" x14ac:dyDescent="0.2">
      <c r="A38" s="7" t="s">
        <v>137</v>
      </c>
      <c r="B38" s="7" t="s">
        <v>138</v>
      </c>
      <c r="C38" s="7" t="s">
        <v>135</v>
      </c>
      <c r="D38" s="7" t="s">
        <v>139</v>
      </c>
      <c r="E38" s="7" t="s">
        <v>16</v>
      </c>
      <c r="F38" s="7">
        <v>4</v>
      </c>
      <c r="G38" s="7">
        <v>1</v>
      </c>
      <c r="H38" s="7">
        <f t="shared" si="2"/>
        <v>1940</v>
      </c>
      <c r="I38" s="7">
        <v>2040</v>
      </c>
      <c r="J38" s="5">
        <v>0.63</v>
      </c>
      <c r="K38" s="5">
        <f t="shared" si="1"/>
        <v>1285.2</v>
      </c>
      <c r="L38" s="8"/>
      <c r="M38" s="8"/>
    </row>
    <row r="39" spans="1:13" ht="72" x14ac:dyDescent="0.2">
      <c r="A39" s="4" t="s">
        <v>140</v>
      </c>
      <c r="B39" s="4" t="s">
        <v>141</v>
      </c>
      <c r="C39" s="4" t="s">
        <v>142</v>
      </c>
      <c r="D39" s="4" t="s">
        <v>143</v>
      </c>
      <c r="E39" s="4" t="s">
        <v>16</v>
      </c>
      <c r="F39" s="4">
        <v>1</v>
      </c>
      <c r="G39" s="4">
        <v>1</v>
      </c>
      <c r="H39" s="4">
        <f t="shared" si="2"/>
        <v>485</v>
      </c>
      <c r="I39" s="4">
        <v>485</v>
      </c>
      <c r="J39" s="5">
        <v>1.8</v>
      </c>
      <c r="K39" s="5">
        <f t="shared" si="1"/>
        <v>873</v>
      </c>
      <c r="L39" s="6"/>
      <c r="M39" s="6"/>
    </row>
    <row r="40" spans="1:13" ht="36" x14ac:dyDescent="0.2">
      <c r="A40" s="4" t="s">
        <v>144</v>
      </c>
      <c r="B40" s="4" t="s">
        <v>145</v>
      </c>
      <c r="C40" s="4" t="s">
        <v>131</v>
      </c>
      <c r="D40" s="4" t="s">
        <v>146</v>
      </c>
      <c r="E40" s="4" t="s">
        <v>16</v>
      </c>
      <c r="F40" s="4">
        <v>12</v>
      </c>
      <c r="G40" s="4">
        <v>1</v>
      </c>
      <c r="H40" s="4">
        <f t="shared" si="2"/>
        <v>5820</v>
      </c>
      <c r="I40" s="4">
        <v>5820</v>
      </c>
      <c r="J40" s="5">
        <v>2.5000000000000001E-2</v>
      </c>
      <c r="K40" s="5">
        <f t="shared" si="1"/>
        <v>145.5</v>
      </c>
      <c r="L40" s="6"/>
      <c r="M40" s="6"/>
    </row>
    <row r="41" spans="1:13" ht="24" x14ac:dyDescent="0.2">
      <c r="A41" s="4" t="s">
        <v>147</v>
      </c>
      <c r="B41" s="4" t="s">
        <v>148</v>
      </c>
      <c r="C41" s="4" t="s">
        <v>131</v>
      </c>
      <c r="D41" s="4" t="s">
        <v>149</v>
      </c>
      <c r="E41" s="4" t="s">
        <v>16</v>
      </c>
      <c r="F41" s="4">
        <v>1</v>
      </c>
      <c r="G41" s="4">
        <v>1</v>
      </c>
      <c r="H41" s="4">
        <f t="shared" si="2"/>
        <v>485</v>
      </c>
      <c r="I41" s="4">
        <v>485</v>
      </c>
      <c r="J41" s="5">
        <v>2.8000000000000001E-2</v>
      </c>
      <c r="K41" s="5">
        <f t="shared" si="1"/>
        <v>13.58</v>
      </c>
      <c r="L41" s="6"/>
      <c r="M41" s="6"/>
    </row>
    <row r="42" spans="1:13" ht="72" x14ac:dyDescent="0.2">
      <c r="A42" s="7" t="s">
        <v>150</v>
      </c>
      <c r="B42" s="7" t="s">
        <v>151</v>
      </c>
      <c r="C42" s="7" t="s">
        <v>152</v>
      </c>
      <c r="D42" s="7" t="s">
        <v>153</v>
      </c>
      <c r="E42" s="7" t="s">
        <v>16</v>
      </c>
      <c r="F42" s="7">
        <v>1</v>
      </c>
      <c r="G42" s="7">
        <v>1</v>
      </c>
      <c r="H42" s="7">
        <f t="shared" si="2"/>
        <v>485</v>
      </c>
      <c r="I42" s="7">
        <v>535</v>
      </c>
      <c r="J42" s="5">
        <v>8</v>
      </c>
      <c r="K42" s="5">
        <f t="shared" si="1"/>
        <v>4280</v>
      </c>
      <c r="L42" s="8"/>
      <c r="M42" s="8"/>
    </row>
    <row r="43" spans="1:13" ht="24" x14ac:dyDescent="0.2">
      <c r="A43" s="4" t="s">
        <v>154</v>
      </c>
      <c r="B43" s="4" t="s">
        <v>155</v>
      </c>
      <c r="C43" s="4" t="s">
        <v>131</v>
      </c>
      <c r="D43" s="4" t="s">
        <v>156</v>
      </c>
      <c r="E43" s="4" t="s">
        <v>16</v>
      </c>
      <c r="F43" s="4">
        <v>6</v>
      </c>
      <c r="G43" s="4">
        <v>1</v>
      </c>
      <c r="H43" s="4">
        <f t="shared" si="2"/>
        <v>2910</v>
      </c>
      <c r="I43" s="4">
        <v>2910</v>
      </c>
      <c r="J43" s="5">
        <v>5.6000000000000001E-2</v>
      </c>
      <c r="K43" s="5">
        <f t="shared" si="1"/>
        <v>162.96</v>
      </c>
      <c r="L43" s="6"/>
      <c r="M43" s="6"/>
    </row>
    <row r="44" spans="1:13" ht="24" x14ac:dyDescent="0.2">
      <c r="A44" s="4" t="s">
        <v>157</v>
      </c>
      <c r="B44" s="4" t="s">
        <v>158</v>
      </c>
      <c r="C44" s="4" t="s">
        <v>159</v>
      </c>
      <c r="D44" s="4" t="s">
        <v>160</v>
      </c>
      <c r="E44" s="4" t="s">
        <v>16</v>
      </c>
      <c r="F44" s="4">
        <v>1</v>
      </c>
      <c r="G44" s="4">
        <v>1</v>
      </c>
      <c r="H44" s="4">
        <f t="shared" si="2"/>
        <v>485</v>
      </c>
      <c r="I44" s="4">
        <v>485</v>
      </c>
      <c r="J44" s="5">
        <v>39.65</v>
      </c>
      <c r="K44" s="5">
        <f t="shared" si="1"/>
        <v>19230.25</v>
      </c>
      <c r="L44" s="6"/>
      <c r="M44" s="6"/>
    </row>
    <row r="45" spans="1:13" ht="36" x14ac:dyDescent="0.2">
      <c r="A45" s="9" t="s">
        <v>161</v>
      </c>
      <c r="B45" s="9" t="s">
        <v>162</v>
      </c>
      <c r="C45" s="9" t="s">
        <v>163</v>
      </c>
      <c r="D45" s="9" t="s">
        <v>164</v>
      </c>
      <c r="E45" s="9" t="s">
        <v>16</v>
      </c>
      <c r="F45" s="9">
        <v>1</v>
      </c>
      <c r="G45" s="9">
        <v>1</v>
      </c>
      <c r="H45" s="9">
        <f t="shared" si="2"/>
        <v>485</v>
      </c>
      <c r="I45" s="9">
        <v>500</v>
      </c>
      <c r="J45" s="10">
        <v>0.32</v>
      </c>
      <c r="K45" s="5">
        <f t="shared" si="1"/>
        <v>160</v>
      </c>
      <c r="L45" s="8"/>
      <c r="M45" s="8"/>
    </row>
    <row r="46" spans="1:13" x14ac:dyDescent="0.2">
      <c r="A46" s="4" t="s">
        <v>165</v>
      </c>
      <c r="B46" s="4"/>
      <c r="C46" s="4" t="s">
        <v>39</v>
      </c>
      <c r="D46" s="4" t="s">
        <v>166</v>
      </c>
      <c r="E46" s="4" t="s">
        <v>16</v>
      </c>
      <c r="F46" s="4">
        <v>32</v>
      </c>
      <c r="G46" s="4">
        <v>1</v>
      </c>
      <c r="H46" s="4">
        <f t="shared" si="2"/>
        <v>15520</v>
      </c>
      <c r="I46" s="4">
        <f>H46</f>
        <v>15520</v>
      </c>
      <c r="J46" s="5">
        <v>8.9999999999999993E-3</v>
      </c>
      <c r="K46" s="5">
        <f t="shared" si="1"/>
        <v>139.67999999999998</v>
      </c>
      <c r="L46" s="8"/>
      <c r="M46" s="8"/>
    </row>
    <row r="47" spans="1:13" x14ac:dyDescent="0.2">
      <c r="A47" s="4" t="s">
        <v>167</v>
      </c>
      <c r="B47" s="4"/>
      <c r="C47" s="4" t="s">
        <v>39</v>
      </c>
      <c r="D47" s="4" t="s">
        <v>168</v>
      </c>
      <c r="E47" s="4" t="s">
        <v>16</v>
      </c>
      <c r="F47" s="4">
        <v>32</v>
      </c>
      <c r="G47" s="4">
        <v>1</v>
      </c>
      <c r="H47" s="4">
        <f t="shared" si="2"/>
        <v>15520</v>
      </c>
      <c r="I47" s="4">
        <f>H47</f>
        <v>15520</v>
      </c>
      <c r="J47" s="5">
        <v>8.9999999999999993E-3</v>
      </c>
      <c r="K47" s="5">
        <f t="shared" si="1"/>
        <v>139.67999999999998</v>
      </c>
      <c r="L47" s="8"/>
      <c r="M47" s="8"/>
    </row>
    <row r="48" spans="1:13" x14ac:dyDescent="0.2">
      <c r="A48" s="4" t="s">
        <v>169</v>
      </c>
      <c r="B48" s="4"/>
      <c r="C48" s="4" t="s">
        <v>39</v>
      </c>
      <c r="D48" s="4" t="s">
        <v>170</v>
      </c>
      <c r="E48" s="4" t="s">
        <v>16</v>
      </c>
      <c r="F48" s="4">
        <v>32</v>
      </c>
      <c r="G48" s="4">
        <v>1</v>
      </c>
      <c r="H48" s="4">
        <f t="shared" si="2"/>
        <v>15520</v>
      </c>
      <c r="I48" s="4">
        <f>H48</f>
        <v>15520</v>
      </c>
      <c r="J48" s="11">
        <v>8.9999999999999993E-3</v>
      </c>
      <c r="K48" s="5">
        <f t="shared" si="1"/>
        <v>139.67999999999998</v>
      </c>
      <c r="L48" s="8"/>
      <c r="M48" s="8"/>
    </row>
    <row r="49" spans="1:13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3"/>
      <c r="K49" s="13"/>
      <c r="L49" s="13">
        <f>SUM(K3:K48)</f>
        <v>336248.13000000006</v>
      </c>
      <c r="M49" s="13"/>
    </row>
    <row r="50" spans="1:13" x14ac:dyDescent="0.2">
      <c r="A50" s="14"/>
      <c r="B50" s="27" t="s">
        <v>171</v>
      </c>
      <c r="C50" s="27"/>
      <c r="D50" s="27"/>
      <c r="E50" s="27"/>
      <c r="F50" s="27"/>
      <c r="G50" s="27"/>
      <c r="H50" s="27"/>
      <c r="I50" s="27"/>
      <c r="J50" s="15"/>
      <c r="K50" s="15"/>
      <c r="L50" s="15"/>
      <c r="M50" s="15"/>
    </row>
    <row r="51" spans="1:13" x14ac:dyDescent="0.2">
      <c r="A51" s="2" t="s">
        <v>1</v>
      </c>
      <c r="B51" s="2" t="s">
        <v>2</v>
      </c>
      <c r="C51" s="2" t="s">
        <v>3</v>
      </c>
      <c r="D51" s="2" t="s">
        <v>4</v>
      </c>
      <c r="E51" s="2" t="s">
        <v>5</v>
      </c>
      <c r="F51" s="2" t="s">
        <v>6</v>
      </c>
      <c r="G51" s="2" t="s">
        <v>7</v>
      </c>
      <c r="H51" s="2" t="s">
        <v>8</v>
      </c>
      <c r="I51" s="2" t="s">
        <v>9</v>
      </c>
      <c r="J51" s="3" t="s">
        <v>10</v>
      </c>
      <c r="K51" s="3" t="s">
        <v>11</v>
      </c>
      <c r="L51" s="1"/>
      <c r="M51" s="1"/>
    </row>
    <row r="52" spans="1:13" ht="48" x14ac:dyDescent="0.2">
      <c r="A52" s="4" t="s">
        <v>17</v>
      </c>
      <c r="B52" s="4" t="s">
        <v>172</v>
      </c>
      <c r="C52" s="4" t="s">
        <v>173</v>
      </c>
      <c r="D52" s="4" t="s">
        <v>174</v>
      </c>
      <c r="E52" s="4" t="s">
        <v>16</v>
      </c>
      <c r="F52" s="4">
        <v>1</v>
      </c>
      <c r="G52" s="4">
        <v>1</v>
      </c>
      <c r="H52" s="4">
        <f t="shared" ref="H52:H115" si="3">F52/G52*120</f>
        <v>120</v>
      </c>
      <c r="I52" s="4">
        <v>120</v>
      </c>
      <c r="J52" s="5">
        <v>333.1</v>
      </c>
      <c r="K52" s="5">
        <f>J52*I52</f>
        <v>39972</v>
      </c>
      <c r="L52" s="6"/>
      <c r="M52" s="6"/>
    </row>
    <row r="53" spans="1:13" ht="36" x14ac:dyDescent="0.2">
      <c r="A53" s="4" t="s">
        <v>21</v>
      </c>
      <c r="B53" s="4" t="s">
        <v>175</v>
      </c>
      <c r="C53" s="4" t="s">
        <v>176</v>
      </c>
      <c r="D53" s="4" t="s">
        <v>177</v>
      </c>
      <c r="E53" s="4" t="s">
        <v>16</v>
      </c>
      <c r="F53" s="4">
        <v>1</v>
      </c>
      <c r="G53" s="4">
        <v>1</v>
      </c>
      <c r="H53" s="4">
        <f t="shared" si="3"/>
        <v>120</v>
      </c>
      <c r="I53" s="4">
        <v>120</v>
      </c>
      <c r="J53" s="5">
        <v>0</v>
      </c>
      <c r="K53" s="5">
        <f t="shared" ref="K53:K116" si="4">J53*I53</f>
        <v>0</v>
      </c>
      <c r="L53" s="6"/>
      <c r="M53" s="6"/>
    </row>
    <row r="54" spans="1:13" ht="84" x14ac:dyDescent="0.2">
      <c r="A54" s="4" t="s">
        <v>24</v>
      </c>
      <c r="B54" s="4" t="s">
        <v>178</v>
      </c>
      <c r="C54" s="4" t="s">
        <v>179</v>
      </c>
      <c r="D54" s="4" t="s">
        <v>180</v>
      </c>
      <c r="E54" s="4" t="s">
        <v>16</v>
      </c>
      <c r="F54" s="4">
        <v>1</v>
      </c>
      <c r="G54" s="4">
        <v>1</v>
      </c>
      <c r="H54" s="4">
        <f t="shared" si="3"/>
        <v>120</v>
      </c>
      <c r="I54" s="4">
        <v>120</v>
      </c>
      <c r="J54" s="5">
        <f>VLOOKUP(B:B,[1]Sheet1!$B:$H,7,0)</f>
        <v>26</v>
      </c>
      <c r="K54" s="5">
        <f t="shared" si="4"/>
        <v>3120</v>
      </c>
      <c r="L54" s="6"/>
      <c r="M54" s="6"/>
    </row>
    <row r="55" spans="1:13" ht="24" x14ac:dyDescent="0.2">
      <c r="A55" s="4" t="s">
        <v>27</v>
      </c>
      <c r="B55" s="4" t="s">
        <v>181</v>
      </c>
      <c r="C55" s="4" t="s">
        <v>182</v>
      </c>
      <c r="D55" s="4" t="s">
        <v>183</v>
      </c>
      <c r="E55" s="4" t="s">
        <v>16</v>
      </c>
      <c r="F55" s="4">
        <v>2</v>
      </c>
      <c r="G55" s="4">
        <v>1</v>
      </c>
      <c r="H55" s="4">
        <f t="shared" si="3"/>
        <v>240</v>
      </c>
      <c r="I55" s="4">
        <v>240</v>
      </c>
      <c r="J55" s="5"/>
      <c r="K55" s="5">
        <f>J55*I55</f>
        <v>0</v>
      </c>
      <c r="L55" s="6"/>
      <c r="M55" s="6"/>
    </row>
    <row r="56" spans="1:13" ht="24" x14ac:dyDescent="0.2">
      <c r="A56" s="4" t="s">
        <v>30</v>
      </c>
      <c r="B56" s="4" t="s">
        <v>184</v>
      </c>
      <c r="C56" s="4" t="s">
        <v>182</v>
      </c>
      <c r="D56" s="4" t="s">
        <v>185</v>
      </c>
      <c r="E56" s="4" t="s">
        <v>16</v>
      </c>
      <c r="F56" s="4">
        <v>2</v>
      </c>
      <c r="G56" s="4">
        <v>1</v>
      </c>
      <c r="H56" s="4">
        <f t="shared" si="3"/>
        <v>240</v>
      </c>
      <c r="I56" s="4">
        <v>240</v>
      </c>
      <c r="J56" s="5"/>
      <c r="K56" s="5">
        <f t="shared" si="4"/>
        <v>0</v>
      </c>
      <c r="L56" s="6"/>
      <c r="M56" s="6"/>
    </row>
    <row r="57" spans="1:13" ht="24" x14ac:dyDescent="0.2">
      <c r="A57" s="4" t="s">
        <v>33</v>
      </c>
      <c r="B57" s="4" t="s">
        <v>186</v>
      </c>
      <c r="C57" s="4" t="s">
        <v>187</v>
      </c>
      <c r="D57" s="4" t="s">
        <v>188</v>
      </c>
      <c r="E57" s="4" t="s">
        <v>16</v>
      </c>
      <c r="F57" s="4">
        <v>1</v>
      </c>
      <c r="G57" s="4">
        <v>1</v>
      </c>
      <c r="H57" s="4">
        <f t="shared" si="3"/>
        <v>120</v>
      </c>
      <c r="I57" s="4">
        <v>120</v>
      </c>
      <c r="J57" s="5">
        <f>VLOOKUP(B:B,[1]Sheet1!$B:$H,7,0)</f>
        <v>9</v>
      </c>
      <c r="K57" s="5">
        <f t="shared" si="4"/>
        <v>1080</v>
      </c>
      <c r="L57" s="6"/>
      <c r="M57" s="6"/>
    </row>
    <row r="58" spans="1:13" ht="60" x14ac:dyDescent="0.2">
      <c r="A58" s="4" t="s">
        <v>37</v>
      </c>
      <c r="B58" s="4" t="s">
        <v>189</v>
      </c>
      <c r="C58" s="4" t="s">
        <v>190</v>
      </c>
      <c r="D58" s="4" t="s">
        <v>191</v>
      </c>
      <c r="E58" s="4" t="s">
        <v>16</v>
      </c>
      <c r="F58" s="4">
        <v>8</v>
      </c>
      <c r="G58" s="4">
        <v>1</v>
      </c>
      <c r="H58" s="4">
        <f t="shared" si="3"/>
        <v>960</v>
      </c>
      <c r="I58" s="4">
        <v>960</v>
      </c>
      <c r="J58" s="5">
        <f>VLOOKUP(B:B,[1]Sheet1!$B:$H,7,0)</f>
        <v>0.45</v>
      </c>
      <c r="K58" s="5">
        <f t="shared" si="4"/>
        <v>432</v>
      </c>
      <c r="L58" s="6"/>
      <c r="M58" s="6"/>
    </row>
    <row r="59" spans="1:13" ht="60" x14ac:dyDescent="0.2">
      <c r="A59" s="4" t="s">
        <v>41</v>
      </c>
      <c r="B59" s="4" t="s">
        <v>192</v>
      </c>
      <c r="C59" s="4" t="s">
        <v>190</v>
      </c>
      <c r="D59" s="4" t="s">
        <v>193</v>
      </c>
      <c r="E59" s="4" t="s">
        <v>16</v>
      </c>
      <c r="F59" s="4">
        <v>64</v>
      </c>
      <c r="G59" s="4">
        <v>1</v>
      </c>
      <c r="H59" s="4">
        <f t="shared" si="3"/>
        <v>7680</v>
      </c>
      <c r="I59" s="4">
        <v>7680</v>
      </c>
      <c r="J59" s="5">
        <f>VLOOKUP(B:B,[1]Sheet1!$B:$H,7,0)</f>
        <v>0.16</v>
      </c>
      <c r="K59" s="5">
        <f t="shared" si="4"/>
        <v>1228.8</v>
      </c>
      <c r="L59" s="6"/>
      <c r="M59" s="6"/>
    </row>
    <row r="60" spans="1:13" ht="60" x14ac:dyDescent="0.2">
      <c r="A60" s="4" t="s">
        <v>44</v>
      </c>
      <c r="B60" s="4" t="s">
        <v>194</v>
      </c>
      <c r="C60" s="4" t="s">
        <v>190</v>
      </c>
      <c r="D60" s="4" t="s">
        <v>195</v>
      </c>
      <c r="E60" s="4" t="s">
        <v>16</v>
      </c>
      <c r="F60" s="4">
        <v>8</v>
      </c>
      <c r="G60" s="4">
        <v>1</v>
      </c>
      <c r="H60" s="4">
        <f t="shared" si="3"/>
        <v>960</v>
      </c>
      <c r="I60" s="4">
        <v>960</v>
      </c>
      <c r="J60" s="5">
        <f>VLOOKUP(B:B,[1]Sheet1!$B:$H,7,0)</f>
        <v>0.16</v>
      </c>
      <c r="K60" s="5">
        <f t="shared" si="4"/>
        <v>153.6</v>
      </c>
      <c r="L60" s="6"/>
      <c r="M60" s="6"/>
    </row>
    <row r="61" spans="1:13" ht="36" x14ac:dyDescent="0.2">
      <c r="A61" s="4" t="s">
        <v>47</v>
      </c>
      <c r="B61" s="4" t="s">
        <v>196</v>
      </c>
      <c r="C61" s="4" t="s">
        <v>135</v>
      </c>
      <c r="D61" s="4" t="s">
        <v>197</v>
      </c>
      <c r="E61" s="4" t="s">
        <v>16</v>
      </c>
      <c r="F61" s="4">
        <v>16</v>
      </c>
      <c r="G61" s="4">
        <v>1</v>
      </c>
      <c r="H61" s="4">
        <f t="shared" si="3"/>
        <v>1920</v>
      </c>
      <c r="I61" s="4">
        <v>1920</v>
      </c>
      <c r="J61" s="5">
        <f>VLOOKUP(B:B,[1]Sheet1!$B:$H,7,0)</f>
        <v>0.9</v>
      </c>
      <c r="K61" s="5">
        <f t="shared" si="4"/>
        <v>1728</v>
      </c>
      <c r="L61" s="6"/>
      <c r="M61" s="6"/>
    </row>
    <row r="62" spans="1:13" ht="24" x14ac:dyDescent="0.2">
      <c r="A62" s="4" t="s">
        <v>50</v>
      </c>
      <c r="B62" s="4" t="s">
        <v>198</v>
      </c>
      <c r="C62" s="4" t="s">
        <v>199</v>
      </c>
      <c r="D62" s="4" t="s">
        <v>200</v>
      </c>
      <c r="E62" s="4" t="s">
        <v>16</v>
      </c>
      <c r="F62" s="4">
        <v>2</v>
      </c>
      <c r="G62" s="4">
        <v>1</v>
      </c>
      <c r="H62" s="4">
        <f t="shared" si="3"/>
        <v>240</v>
      </c>
      <c r="I62" s="4">
        <v>240</v>
      </c>
      <c r="J62" s="5">
        <f>VLOOKUP(B:B,[1]Sheet1!$B:$H,7,0)</f>
        <v>7.5</v>
      </c>
      <c r="K62" s="5">
        <f t="shared" si="4"/>
        <v>1800</v>
      </c>
      <c r="L62" s="6"/>
      <c r="M62" s="6"/>
    </row>
    <row r="63" spans="1:13" ht="36" x14ac:dyDescent="0.2">
      <c r="A63" s="4" t="s">
        <v>53</v>
      </c>
      <c r="B63" s="4" t="s">
        <v>201</v>
      </c>
      <c r="C63" s="4" t="s">
        <v>202</v>
      </c>
      <c r="D63" s="4" t="s">
        <v>203</v>
      </c>
      <c r="E63" s="4" t="s">
        <v>16</v>
      </c>
      <c r="F63" s="4">
        <v>2</v>
      </c>
      <c r="G63" s="4">
        <v>1</v>
      </c>
      <c r="H63" s="4">
        <f t="shared" si="3"/>
        <v>240</v>
      </c>
      <c r="I63" s="4">
        <v>240</v>
      </c>
      <c r="J63" s="5">
        <f>VLOOKUP(B:B,[1]Sheet1!$B:$H,7,0)</f>
        <v>3.7</v>
      </c>
      <c r="K63" s="5">
        <f t="shared" si="4"/>
        <v>888</v>
      </c>
      <c r="L63" s="6"/>
      <c r="M63" s="6"/>
    </row>
    <row r="64" spans="1:13" ht="24" x14ac:dyDescent="0.2">
      <c r="A64" s="4" t="s">
        <v>57</v>
      </c>
      <c r="B64" s="4" t="s">
        <v>204</v>
      </c>
      <c r="C64" s="4" t="s">
        <v>131</v>
      </c>
      <c r="D64" s="4" t="s">
        <v>205</v>
      </c>
      <c r="E64" s="4" t="s">
        <v>16</v>
      </c>
      <c r="F64" s="4">
        <v>8</v>
      </c>
      <c r="G64" s="4">
        <v>1</v>
      </c>
      <c r="H64" s="4">
        <f t="shared" si="3"/>
        <v>960</v>
      </c>
      <c r="I64" s="4">
        <v>960</v>
      </c>
      <c r="J64" s="5">
        <f>VLOOKUP(B:B,[1]Sheet1!$B:$H,7,0)</f>
        <v>1.5</v>
      </c>
      <c r="K64" s="5">
        <f t="shared" si="4"/>
        <v>1440</v>
      </c>
      <c r="L64" s="6"/>
      <c r="M64" s="6"/>
    </row>
    <row r="65" spans="1:13" ht="24" x14ac:dyDescent="0.2">
      <c r="A65" s="4" t="s">
        <v>60</v>
      </c>
      <c r="B65" s="4" t="s">
        <v>206</v>
      </c>
      <c r="C65" s="4" t="s">
        <v>207</v>
      </c>
      <c r="D65" s="4" t="s">
        <v>208</v>
      </c>
      <c r="E65" s="4" t="s">
        <v>16</v>
      </c>
      <c r="F65" s="4">
        <v>8</v>
      </c>
      <c r="G65" s="4">
        <v>1</v>
      </c>
      <c r="H65" s="4">
        <f t="shared" si="3"/>
        <v>960</v>
      </c>
      <c r="I65" s="4">
        <v>960</v>
      </c>
      <c r="J65" s="5">
        <f>VLOOKUP(B:B,[1]Sheet1!$B:$H,7,0)</f>
        <v>2.7E-2</v>
      </c>
      <c r="K65" s="5">
        <f t="shared" si="4"/>
        <v>25.919999999999998</v>
      </c>
      <c r="L65" s="6"/>
      <c r="M65" s="6"/>
    </row>
    <row r="66" spans="1:13" ht="60" x14ac:dyDescent="0.2">
      <c r="A66" s="4" t="s">
        <v>64</v>
      </c>
      <c r="B66" s="4" t="s">
        <v>209</v>
      </c>
      <c r="C66" s="4" t="s">
        <v>210</v>
      </c>
      <c r="D66" s="4" t="s">
        <v>211</v>
      </c>
      <c r="E66" s="4" t="s">
        <v>16</v>
      </c>
      <c r="F66" s="4">
        <v>2</v>
      </c>
      <c r="G66" s="4">
        <v>1</v>
      </c>
      <c r="H66" s="4">
        <f t="shared" si="3"/>
        <v>240</v>
      </c>
      <c r="I66" s="4">
        <v>240</v>
      </c>
      <c r="J66" s="5">
        <f>VLOOKUP(B:B,[1]Sheet1!$B:$H,7,0)</f>
        <v>17.5</v>
      </c>
      <c r="K66" s="5">
        <f t="shared" si="4"/>
        <v>4200</v>
      </c>
      <c r="L66" s="6"/>
      <c r="M66" s="6"/>
    </row>
    <row r="67" spans="1:13" ht="60" x14ac:dyDescent="0.2">
      <c r="A67" s="7" t="s">
        <v>212</v>
      </c>
      <c r="B67" s="7" t="s">
        <v>213</v>
      </c>
      <c r="C67" s="7" t="s">
        <v>210</v>
      </c>
      <c r="D67" s="7" t="s">
        <v>214</v>
      </c>
      <c r="E67" s="7" t="s">
        <v>16</v>
      </c>
      <c r="F67" s="7">
        <v>2</v>
      </c>
      <c r="G67" s="7">
        <v>1</v>
      </c>
      <c r="H67" s="7">
        <f t="shared" si="3"/>
        <v>240</v>
      </c>
      <c r="I67" s="7">
        <v>240</v>
      </c>
      <c r="J67" s="5">
        <f>VLOOKUP(B:B,[1]Sheet1!$B:$H,7,0)</f>
        <v>17.5</v>
      </c>
      <c r="K67" s="5">
        <f t="shared" si="4"/>
        <v>4200</v>
      </c>
      <c r="L67" s="8"/>
      <c r="M67" s="8"/>
    </row>
    <row r="68" spans="1:13" ht="24" x14ac:dyDescent="0.2">
      <c r="A68" s="4" t="s">
        <v>68</v>
      </c>
      <c r="B68" s="4" t="s">
        <v>215</v>
      </c>
      <c r="C68" s="4" t="s">
        <v>216</v>
      </c>
      <c r="D68" s="4" t="s">
        <v>217</v>
      </c>
      <c r="E68" s="4" t="s">
        <v>16</v>
      </c>
      <c r="F68" s="4">
        <v>4</v>
      </c>
      <c r="G68" s="4">
        <v>1</v>
      </c>
      <c r="H68" s="4">
        <f t="shared" si="3"/>
        <v>480</v>
      </c>
      <c r="I68" s="4">
        <v>480</v>
      </c>
      <c r="J68" s="5">
        <f>VLOOKUP(B:B,[1]Sheet1!$B:$H,7,0)</f>
        <v>7.5</v>
      </c>
      <c r="K68" s="5">
        <f t="shared" si="4"/>
        <v>3600</v>
      </c>
      <c r="L68" s="6"/>
      <c r="M68" s="6"/>
    </row>
    <row r="69" spans="1:13" ht="24" x14ac:dyDescent="0.2">
      <c r="A69" s="4" t="s">
        <v>71</v>
      </c>
      <c r="B69" s="4" t="s">
        <v>218</v>
      </c>
      <c r="C69" s="4" t="s">
        <v>219</v>
      </c>
      <c r="D69" s="4" t="s">
        <v>220</v>
      </c>
      <c r="E69" s="4" t="s">
        <v>16</v>
      </c>
      <c r="F69" s="4">
        <v>1.5</v>
      </c>
      <c r="G69" s="4">
        <v>1</v>
      </c>
      <c r="H69" s="4">
        <f t="shared" si="3"/>
        <v>180</v>
      </c>
      <c r="I69" s="4">
        <v>180</v>
      </c>
      <c r="J69" s="5">
        <f>VLOOKUP(B:B,[1]Sheet1!$B:$H,7,0)</f>
        <v>3.6</v>
      </c>
      <c r="K69" s="5">
        <f t="shared" si="4"/>
        <v>648</v>
      </c>
      <c r="L69" s="6"/>
      <c r="M69" s="6"/>
    </row>
    <row r="70" spans="1:13" ht="36" x14ac:dyDescent="0.2">
      <c r="A70" s="4" t="s">
        <v>74</v>
      </c>
      <c r="B70" s="4" t="s">
        <v>221</v>
      </c>
      <c r="C70" s="4" t="s">
        <v>222</v>
      </c>
      <c r="D70" s="4" t="s">
        <v>223</v>
      </c>
      <c r="E70" s="4" t="s">
        <v>16</v>
      </c>
      <c r="F70" s="4">
        <v>1</v>
      </c>
      <c r="G70" s="4">
        <v>1</v>
      </c>
      <c r="H70" s="4">
        <f t="shared" si="3"/>
        <v>120</v>
      </c>
      <c r="I70" s="4">
        <v>120</v>
      </c>
      <c r="J70" s="5">
        <f>VLOOKUP(B:B,[1]Sheet1!$B:$H,7,0)</f>
        <v>4</v>
      </c>
      <c r="K70" s="5">
        <f t="shared" si="4"/>
        <v>480</v>
      </c>
      <c r="L70" s="6"/>
      <c r="M70" s="6"/>
    </row>
    <row r="71" spans="1:13" ht="24" x14ac:dyDescent="0.2">
      <c r="A71" s="4" t="s">
        <v>78</v>
      </c>
      <c r="B71" s="4" t="s">
        <v>224</v>
      </c>
      <c r="C71" s="4" t="s">
        <v>225</v>
      </c>
      <c r="D71" s="4" t="s">
        <v>226</v>
      </c>
      <c r="E71" s="4" t="s">
        <v>16</v>
      </c>
      <c r="F71" s="4">
        <v>1</v>
      </c>
      <c r="G71" s="4">
        <v>1</v>
      </c>
      <c r="H71" s="4">
        <f t="shared" si="3"/>
        <v>120</v>
      </c>
      <c r="I71" s="4">
        <v>120</v>
      </c>
      <c r="J71" s="5">
        <f>VLOOKUP(B:B,[1]Sheet1!$B:$H,7,0)</f>
        <v>50</v>
      </c>
      <c r="K71" s="5">
        <f t="shared" si="4"/>
        <v>6000</v>
      </c>
      <c r="L71" s="6"/>
      <c r="M71" s="6"/>
    </row>
    <row r="72" spans="1:13" ht="36" x14ac:dyDescent="0.2">
      <c r="A72" s="4" t="s">
        <v>82</v>
      </c>
      <c r="B72" s="4" t="s">
        <v>227</v>
      </c>
      <c r="C72" s="4" t="s">
        <v>228</v>
      </c>
      <c r="D72" s="4" t="s">
        <v>229</v>
      </c>
      <c r="E72" s="4" t="s">
        <v>16</v>
      </c>
      <c r="F72" s="4">
        <v>1</v>
      </c>
      <c r="G72" s="4">
        <v>1</v>
      </c>
      <c r="H72" s="4">
        <f t="shared" si="3"/>
        <v>120</v>
      </c>
      <c r="I72" s="4">
        <v>120</v>
      </c>
      <c r="J72" s="5">
        <f>VLOOKUP(B:B,[1]Sheet1!$B:$H,7,0)</f>
        <v>265</v>
      </c>
      <c r="K72" s="5">
        <f t="shared" si="4"/>
        <v>31800</v>
      </c>
      <c r="L72" s="6"/>
      <c r="M72" s="6"/>
    </row>
    <row r="73" spans="1:13" ht="24" x14ac:dyDescent="0.2">
      <c r="A73" s="4" t="s">
        <v>86</v>
      </c>
      <c r="B73" s="4" t="s">
        <v>230</v>
      </c>
      <c r="C73" s="4" t="s">
        <v>231</v>
      </c>
      <c r="D73" s="4" t="s">
        <v>232</v>
      </c>
      <c r="E73" s="4" t="s">
        <v>16</v>
      </c>
      <c r="F73" s="4">
        <v>1</v>
      </c>
      <c r="G73" s="4">
        <v>1</v>
      </c>
      <c r="H73" s="4">
        <f t="shared" si="3"/>
        <v>120</v>
      </c>
      <c r="I73" s="4">
        <v>120</v>
      </c>
      <c r="J73" s="5">
        <f>VLOOKUP(B:B,[1]Sheet1!$B:$H,7,0)</f>
        <v>4.2</v>
      </c>
      <c r="K73" s="5">
        <f t="shared" si="4"/>
        <v>504</v>
      </c>
      <c r="L73" s="6"/>
      <c r="M73" s="6"/>
    </row>
    <row r="74" spans="1:13" ht="24" x14ac:dyDescent="0.2">
      <c r="A74" s="4" t="s">
        <v>90</v>
      </c>
      <c r="B74" s="4" t="s">
        <v>233</v>
      </c>
      <c r="C74" s="4" t="s">
        <v>234</v>
      </c>
      <c r="D74" s="4" t="s">
        <v>235</v>
      </c>
      <c r="E74" s="4" t="s">
        <v>16</v>
      </c>
      <c r="F74" s="4">
        <v>1</v>
      </c>
      <c r="G74" s="4">
        <v>1</v>
      </c>
      <c r="H74" s="4">
        <f t="shared" si="3"/>
        <v>120</v>
      </c>
      <c r="I74" s="4">
        <v>120</v>
      </c>
      <c r="J74" s="5">
        <f>VLOOKUP(B:B,[1]Sheet1!$B:$H,7,0)</f>
        <v>15.8</v>
      </c>
      <c r="K74" s="5">
        <f t="shared" si="4"/>
        <v>1896</v>
      </c>
      <c r="L74" s="6"/>
      <c r="M74" s="6"/>
    </row>
    <row r="75" spans="1:13" ht="24" x14ac:dyDescent="0.2">
      <c r="A75" s="4" t="s">
        <v>94</v>
      </c>
      <c r="B75" s="4" t="s">
        <v>236</v>
      </c>
      <c r="C75" s="4" t="s">
        <v>237</v>
      </c>
      <c r="D75" s="4" t="s">
        <v>238</v>
      </c>
      <c r="E75" s="4" t="s">
        <v>16</v>
      </c>
      <c r="F75" s="4">
        <v>5</v>
      </c>
      <c r="G75" s="4">
        <v>1</v>
      </c>
      <c r="H75" s="4">
        <f t="shared" si="3"/>
        <v>600</v>
      </c>
      <c r="I75" s="4">
        <v>600</v>
      </c>
      <c r="J75" s="5">
        <f>VLOOKUP(B:B,[1]Sheet1!$B:$H,7,0)</f>
        <v>0.03</v>
      </c>
      <c r="K75" s="5">
        <f t="shared" si="4"/>
        <v>18</v>
      </c>
      <c r="L75" s="6"/>
      <c r="M75" s="6"/>
    </row>
    <row r="76" spans="1:13" ht="24" x14ac:dyDescent="0.2">
      <c r="A76" s="4" t="s">
        <v>99</v>
      </c>
      <c r="B76" s="4" t="s">
        <v>239</v>
      </c>
      <c r="C76" s="4" t="s">
        <v>237</v>
      </c>
      <c r="D76" s="4" t="s">
        <v>240</v>
      </c>
      <c r="E76" s="4" t="s">
        <v>16</v>
      </c>
      <c r="F76" s="4">
        <v>6</v>
      </c>
      <c r="G76" s="4">
        <v>1</v>
      </c>
      <c r="H76" s="4">
        <f t="shared" si="3"/>
        <v>720</v>
      </c>
      <c r="I76" s="4">
        <v>720</v>
      </c>
      <c r="J76" s="5">
        <f>VLOOKUP(B:B,[1]Sheet1!$B:$H,7,0)</f>
        <v>2.9000000000000001E-2</v>
      </c>
      <c r="K76" s="5">
        <f t="shared" si="4"/>
        <v>20.880000000000003</v>
      </c>
      <c r="L76" s="6"/>
      <c r="M76" s="6"/>
    </row>
    <row r="77" spans="1:13" ht="24" x14ac:dyDescent="0.2">
      <c r="A77" s="4" t="s">
        <v>103</v>
      </c>
      <c r="B77" s="4" t="s">
        <v>241</v>
      </c>
      <c r="C77" s="4" t="s">
        <v>242</v>
      </c>
      <c r="D77" s="4" t="s">
        <v>243</v>
      </c>
      <c r="E77" s="4" t="s">
        <v>244</v>
      </c>
      <c r="F77" s="4">
        <v>0.52</v>
      </c>
      <c r="G77" s="4">
        <v>1</v>
      </c>
      <c r="H77" s="4">
        <f t="shared" si="3"/>
        <v>62.400000000000006</v>
      </c>
      <c r="I77" s="4">
        <v>62.400000000000006</v>
      </c>
      <c r="J77" s="5">
        <f>VLOOKUP(B:B,[1]Sheet1!$B:$H,7,0)</f>
        <v>0.16</v>
      </c>
      <c r="K77" s="5">
        <f t="shared" si="4"/>
        <v>9.9840000000000018</v>
      </c>
      <c r="L77" s="6"/>
      <c r="M77" s="6"/>
    </row>
    <row r="78" spans="1:13" ht="24" x14ac:dyDescent="0.2">
      <c r="A78" s="4" t="s">
        <v>107</v>
      </c>
      <c r="B78" s="4" t="s">
        <v>245</v>
      </c>
      <c r="C78" s="4" t="s">
        <v>246</v>
      </c>
      <c r="D78" s="4" t="s">
        <v>247</v>
      </c>
      <c r="E78" s="4" t="s">
        <v>244</v>
      </c>
      <c r="F78" s="4">
        <v>0.4</v>
      </c>
      <c r="G78" s="4">
        <v>1</v>
      </c>
      <c r="H78" s="4">
        <f t="shared" si="3"/>
        <v>48</v>
      </c>
      <c r="I78" s="4">
        <v>48</v>
      </c>
      <c r="J78" s="5">
        <f>VLOOKUP(B:B,[1]Sheet1!$B:$H,7,0)</f>
        <v>1.593</v>
      </c>
      <c r="K78" s="5">
        <f t="shared" si="4"/>
        <v>76.463999999999999</v>
      </c>
      <c r="L78" s="6"/>
      <c r="M78" s="6"/>
    </row>
    <row r="79" spans="1:13" ht="24" x14ac:dyDescent="0.2">
      <c r="A79" s="4" t="s">
        <v>111</v>
      </c>
      <c r="B79" s="4" t="s">
        <v>248</v>
      </c>
      <c r="C79" s="4" t="s">
        <v>246</v>
      </c>
      <c r="D79" s="4" t="s">
        <v>249</v>
      </c>
      <c r="E79" s="4" t="s">
        <v>244</v>
      </c>
      <c r="F79" s="4">
        <v>0.4</v>
      </c>
      <c r="G79" s="4">
        <v>1</v>
      </c>
      <c r="H79" s="4">
        <f t="shared" si="3"/>
        <v>48</v>
      </c>
      <c r="I79" s="4">
        <v>48</v>
      </c>
      <c r="J79" s="5">
        <v>1.593</v>
      </c>
      <c r="K79" s="5">
        <f t="shared" si="4"/>
        <v>76.463999999999999</v>
      </c>
      <c r="L79" s="6"/>
      <c r="M79" s="6"/>
    </row>
    <row r="80" spans="1:13" ht="36" x14ac:dyDescent="0.2">
      <c r="A80" s="4" t="s">
        <v>115</v>
      </c>
      <c r="B80" s="4" t="s">
        <v>250</v>
      </c>
      <c r="C80" s="4" t="s">
        <v>251</v>
      </c>
      <c r="D80" s="4" t="s">
        <v>252</v>
      </c>
      <c r="E80" s="4" t="s">
        <v>16</v>
      </c>
      <c r="F80" s="4">
        <v>1</v>
      </c>
      <c r="G80" s="4">
        <v>1</v>
      </c>
      <c r="H80" s="4">
        <f t="shared" si="3"/>
        <v>120</v>
      </c>
      <c r="I80" s="4">
        <v>120</v>
      </c>
      <c r="J80" s="5">
        <f>VLOOKUP(B:B,[1]Sheet1!$B:$H,7,0)</f>
        <v>0.86</v>
      </c>
      <c r="K80" s="5">
        <f t="shared" si="4"/>
        <v>103.2</v>
      </c>
      <c r="L80" s="6"/>
      <c r="M80" s="6"/>
    </row>
    <row r="81" spans="1:13" ht="132" x14ac:dyDescent="0.2">
      <c r="A81" s="4" t="s">
        <v>119</v>
      </c>
      <c r="B81" s="4" t="s">
        <v>253</v>
      </c>
      <c r="C81" s="4" t="s">
        <v>246</v>
      </c>
      <c r="D81" s="4" t="s">
        <v>254</v>
      </c>
      <c r="E81" s="4" t="s">
        <v>16</v>
      </c>
      <c r="F81" s="4">
        <v>1</v>
      </c>
      <c r="G81" s="4">
        <v>1</v>
      </c>
      <c r="H81" s="4">
        <f t="shared" si="3"/>
        <v>120</v>
      </c>
      <c r="I81" s="4">
        <v>120</v>
      </c>
      <c r="J81" s="5">
        <v>157.38999999999999</v>
      </c>
      <c r="K81" s="5">
        <f t="shared" si="4"/>
        <v>18886.8</v>
      </c>
      <c r="L81" s="6"/>
      <c r="M81" s="6"/>
    </row>
    <row r="82" spans="1:13" ht="48" x14ac:dyDescent="0.2">
      <c r="A82" s="4" t="s">
        <v>122</v>
      </c>
      <c r="B82" s="4" t="s">
        <v>255</v>
      </c>
      <c r="C82" s="4" t="s">
        <v>246</v>
      </c>
      <c r="D82" s="4" t="s">
        <v>256</v>
      </c>
      <c r="E82" s="4" t="s">
        <v>244</v>
      </c>
      <c r="F82" s="4">
        <v>240</v>
      </c>
      <c r="G82" s="4">
        <v>120</v>
      </c>
      <c r="H82" s="4">
        <f t="shared" si="3"/>
        <v>240</v>
      </c>
      <c r="I82" s="4">
        <v>240</v>
      </c>
      <c r="J82" s="5">
        <f>VLOOKUP(B:B,[1]Sheet1!$B:$H,7,0)</f>
        <v>5.6449999999999996</v>
      </c>
      <c r="K82" s="5">
        <f t="shared" si="4"/>
        <v>1354.8</v>
      </c>
      <c r="L82" s="6"/>
      <c r="M82" s="6"/>
    </row>
    <row r="83" spans="1:13" ht="24" x14ac:dyDescent="0.2">
      <c r="A83" s="4" t="s">
        <v>125</v>
      </c>
      <c r="B83" s="4" t="s">
        <v>257</v>
      </c>
      <c r="C83" s="4" t="s">
        <v>246</v>
      </c>
      <c r="D83" s="4" t="s">
        <v>258</v>
      </c>
      <c r="E83" s="4" t="s">
        <v>244</v>
      </c>
      <c r="F83" s="4">
        <v>0.6</v>
      </c>
      <c r="G83" s="4">
        <v>1</v>
      </c>
      <c r="H83" s="4">
        <f t="shared" si="3"/>
        <v>72</v>
      </c>
      <c r="I83" s="4">
        <v>72</v>
      </c>
      <c r="J83" s="5">
        <f>VLOOKUP(B:B,[1]Sheet1!$B:$H,7,0)</f>
        <v>0.98499999999999999</v>
      </c>
      <c r="K83" s="5">
        <f t="shared" si="4"/>
        <v>70.92</v>
      </c>
      <c r="L83" s="6"/>
      <c r="M83" s="6"/>
    </row>
    <row r="84" spans="1:13" ht="48" x14ac:dyDescent="0.2">
      <c r="A84" s="7" t="s">
        <v>129</v>
      </c>
      <c r="B84" s="7" t="s">
        <v>259</v>
      </c>
      <c r="C84" s="7" t="s">
        <v>260</v>
      </c>
      <c r="D84" s="7" t="s">
        <v>261</v>
      </c>
      <c r="E84" s="7" t="s">
        <v>16</v>
      </c>
      <c r="F84" s="7">
        <v>2</v>
      </c>
      <c r="G84" s="7">
        <v>1</v>
      </c>
      <c r="H84" s="7">
        <f t="shared" si="3"/>
        <v>240</v>
      </c>
      <c r="I84" s="7">
        <v>250</v>
      </c>
      <c r="J84" s="5">
        <f>VLOOKUP(B:B,[1]Sheet1!$B:$H,7,0)</f>
        <v>4.6500000000000004</v>
      </c>
      <c r="K84" s="5">
        <f t="shared" si="4"/>
        <v>1162.5</v>
      </c>
      <c r="L84" s="8"/>
      <c r="M84" s="8"/>
    </row>
    <row r="85" spans="1:13" ht="36" x14ac:dyDescent="0.2">
      <c r="A85" s="4" t="s">
        <v>133</v>
      </c>
      <c r="B85" s="4" t="s">
        <v>262</v>
      </c>
      <c r="C85" s="4" t="s">
        <v>263</v>
      </c>
      <c r="D85" s="4" t="s">
        <v>264</v>
      </c>
      <c r="E85" s="4" t="s">
        <v>244</v>
      </c>
      <c r="F85" s="4">
        <v>140</v>
      </c>
      <c r="G85" s="4">
        <v>120</v>
      </c>
      <c r="H85" s="4">
        <f t="shared" si="3"/>
        <v>140</v>
      </c>
      <c r="I85" s="4">
        <v>140</v>
      </c>
      <c r="J85" s="5">
        <f>VLOOKUP(B:B,[1]Sheet1!$B:$H,7,0)</f>
        <v>2.4</v>
      </c>
      <c r="K85" s="5">
        <f t="shared" si="4"/>
        <v>336</v>
      </c>
      <c r="L85" s="6"/>
      <c r="M85" s="6"/>
    </row>
    <row r="86" spans="1:13" ht="36" x14ac:dyDescent="0.2">
      <c r="A86" s="4" t="s">
        <v>137</v>
      </c>
      <c r="B86" s="4" t="s">
        <v>265</v>
      </c>
      <c r="C86" s="4" t="s">
        <v>266</v>
      </c>
      <c r="D86" s="4" t="s">
        <v>267</v>
      </c>
      <c r="E86" s="4" t="s">
        <v>16</v>
      </c>
      <c r="F86" s="4">
        <v>280</v>
      </c>
      <c r="G86" s="4">
        <v>120</v>
      </c>
      <c r="H86" s="4">
        <f t="shared" si="3"/>
        <v>280</v>
      </c>
      <c r="I86" s="4">
        <v>280</v>
      </c>
      <c r="J86" s="5">
        <f>VLOOKUP(B:B,[1]Sheet1!$B:$H,7,0)</f>
        <v>0.35</v>
      </c>
      <c r="K86" s="5">
        <f t="shared" si="4"/>
        <v>98</v>
      </c>
      <c r="L86" s="6"/>
      <c r="M86" s="6"/>
    </row>
    <row r="87" spans="1:13" ht="24" x14ac:dyDescent="0.2">
      <c r="A87" s="4" t="s">
        <v>140</v>
      </c>
      <c r="B87" s="4" t="s">
        <v>268</v>
      </c>
      <c r="C87" s="4" t="s">
        <v>269</v>
      </c>
      <c r="D87" s="4" t="s">
        <v>270</v>
      </c>
      <c r="E87" s="4" t="s">
        <v>16</v>
      </c>
      <c r="F87" s="4">
        <v>2</v>
      </c>
      <c r="G87" s="4">
        <v>1</v>
      </c>
      <c r="H87" s="4">
        <f t="shared" si="3"/>
        <v>240</v>
      </c>
      <c r="I87" s="4">
        <v>240</v>
      </c>
      <c r="J87" s="5">
        <f>VLOOKUP(B:B,[1]Sheet1!$B:$H,7,0)</f>
        <v>58</v>
      </c>
      <c r="K87" s="5">
        <f t="shared" si="4"/>
        <v>13920</v>
      </c>
      <c r="L87" s="6"/>
      <c r="M87" s="6"/>
    </row>
    <row r="88" spans="1:13" ht="24" x14ac:dyDescent="0.2">
      <c r="A88" s="7" t="s">
        <v>144</v>
      </c>
      <c r="B88" s="7" t="s">
        <v>271</v>
      </c>
      <c r="C88" s="7" t="s">
        <v>272</v>
      </c>
      <c r="D88" s="7" t="s">
        <v>273</v>
      </c>
      <c r="E88" s="7" t="s">
        <v>16</v>
      </c>
      <c r="F88" s="7">
        <v>272</v>
      </c>
      <c r="G88" s="7">
        <v>120</v>
      </c>
      <c r="H88" s="7">
        <f t="shared" si="3"/>
        <v>272</v>
      </c>
      <c r="I88" s="7">
        <v>280</v>
      </c>
      <c r="J88" s="5">
        <f>VLOOKUP(B:B,[1]Sheet1!$B:$H,7,0)</f>
        <v>17.170000000000002</v>
      </c>
      <c r="K88" s="5">
        <f t="shared" si="4"/>
        <v>4807.6000000000004</v>
      </c>
      <c r="L88" s="8"/>
      <c r="M88" s="8"/>
    </row>
    <row r="89" spans="1:13" ht="24" x14ac:dyDescent="0.2">
      <c r="A89" s="7" t="s">
        <v>147</v>
      </c>
      <c r="B89" s="7" t="s">
        <v>274</v>
      </c>
      <c r="C89" s="7" t="s">
        <v>275</v>
      </c>
      <c r="D89" s="7" t="s">
        <v>276</v>
      </c>
      <c r="E89" s="7" t="s">
        <v>16</v>
      </c>
      <c r="F89" s="7">
        <v>20</v>
      </c>
      <c r="G89" s="7">
        <v>120</v>
      </c>
      <c r="H89" s="7">
        <f t="shared" si="3"/>
        <v>20</v>
      </c>
      <c r="I89" s="7">
        <v>21</v>
      </c>
      <c r="J89" s="5">
        <v>42.83</v>
      </c>
      <c r="K89" s="5">
        <f t="shared" si="4"/>
        <v>899.43</v>
      </c>
      <c r="L89" s="8"/>
      <c r="M89" s="8"/>
    </row>
    <row r="90" spans="1:13" ht="24" x14ac:dyDescent="0.2">
      <c r="A90" s="4" t="s">
        <v>150</v>
      </c>
      <c r="B90" s="4" t="s">
        <v>277</v>
      </c>
      <c r="C90" s="4" t="s">
        <v>275</v>
      </c>
      <c r="D90" s="4" t="s">
        <v>278</v>
      </c>
      <c r="E90" s="4" t="s">
        <v>16</v>
      </c>
      <c r="F90" s="4">
        <v>1</v>
      </c>
      <c r="G90" s="4">
        <v>1</v>
      </c>
      <c r="H90" s="4">
        <f t="shared" si="3"/>
        <v>120</v>
      </c>
      <c r="I90" s="4">
        <v>120</v>
      </c>
      <c r="J90" s="5">
        <v>42.83</v>
      </c>
      <c r="K90" s="5">
        <f t="shared" si="4"/>
        <v>5139.5999999999995</v>
      </c>
      <c r="L90" s="6"/>
      <c r="M90" s="6"/>
    </row>
    <row r="91" spans="1:13" ht="36" x14ac:dyDescent="0.2">
      <c r="A91" s="4" t="s">
        <v>154</v>
      </c>
      <c r="B91" s="4" t="s">
        <v>279</v>
      </c>
      <c r="C91" s="4" t="s">
        <v>280</v>
      </c>
      <c r="D91" s="4" t="s">
        <v>281</v>
      </c>
      <c r="E91" s="4" t="s">
        <v>16</v>
      </c>
      <c r="F91" s="4">
        <v>20</v>
      </c>
      <c r="G91" s="4">
        <v>120</v>
      </c>
      <c r="H91" s="4">
        <f t="shared" si="3"/>
        <v>20</v>
      </c>
      <c r="I91" s="4">
        <v>20</v>
      </c>
      <c r="J91" s="5">
        <f>VLOOKUP(B:B,[1]Sheet1!$B:$H,7,0)</f>
        <v>5</v>
      </c>
      <c r="K91" s="5">
        <f t="shared" si="4"/>
        <v>100</v>
      </c>
      <c r="L91" s="6"/>
      <c r="M91" s="6"/>
    </row>
    <row r="92" spans="1:13" ht="24" x14ac:dyDescent="0.2">
      <c r="A92" s="7" t="s">
        <v>157</v>
      </c>
      <c r="B92" s="7" t="s">
        <v>148</v>
      </c>
      <c r="C92" s="7" t="s">
        <v>131</v>
      </c>
      <c r="D92" s="7" t="s">
        <v>149</v>
      </c>
      <c r="E92" s="7" t="s">
        <v>16</v>
      </c>
      <c r="F92" s="7">
        <v>2</v>
      </c>
      <c r="G92" s="7">
        <v>1</v>
      </c>
      <c r="H92" s="7">
        <f t="shared" si="3"/>
        <v>240</v>
      </c>
      <c r="I92" s="7">
        <v>240</v>
      </c>
      <c r="J92" s="5">
        <f>VLOOKUP(B:B,[1]Sheet1!$B:$H,7,0)</f>
        <v>2.8000000000000001E-2</v>
      </c>
      <c r="K92" s="5">
        <f t="shared" si="4"/>
        <v>6.72</v>
      </c>
      <c r="L92" s="8"/>
      <c r="M92" s="8"/>
    </row>
    <row r="93" spans="1:13" ht="24" x14ac:dyDescent="0.2">
      <c r="A93" s="4" t="s">
        <v>161</v>
      </c>
      <c r="B93" s="4" t="s">
        <v>282</v>
      </c>
      <c r="C93" s="4" t="s">
        <v>131</v>
      </c>
      <c r="D93" s="4" t="s">
        <v>283</v>
      </c>
      <c r="E93" s="4" t="s">
        <v>16</v>
      </c>
      <c r="F93" s="4">
        <v>2</v>
      </c>
      <c r="G93" s="4">
        <v>1</v>
      </c>
      <c r="H93" s="4">
        <f t="shared" si="3"/>
        <v>240</v>
      </c>
      <c r="I93" s="4">
        <v>240</v>
      </c>
      <c r="J93" s="5">
        <f>VLOOKUP(B:B,[1]Sheet1!$B:$H,7,0)</f>
        <v>0.1</v>
      </c>
      <c r="K93" s="5">
        <f t="shared" si="4"/>
        <v>24</v>
      </c>
      <c r="L93" s="6"/>
      <c r="M93" s="6"/>
    </row>
    <row r="94" spans="1:13" ht="24" x14ac:dyDescent="0.2">
      <c r="A94" s="7" t="s">
        <v>165</v>
      </c>
      <c r="B94" s="7" t="s">
        <v>155</v>
      </c>
      <c r="C94" s="7" t="s">
        <v>131</v>
      </c>
      <c r="D94" s="7" t="s">
        <v>156</v>
      </c>
      <c r="E94" s="7" t="s">
        <v>16</v>
      </c>
      <c r="F94" s="7">
        <v>4</v>
      </c>
      <c r="G94" s="7">
        <v>1</v>
      </c>
      <c r="H94" s="7">
        <f t="shared" si="3"/>
        <v>480</v>
      </c>
      <c r="I94" s="7">
        <v>480</v>
      </c>
      <c r="J94" s="5">
        <f>VLOOKUP(B:B,[1]Sheet1!$B:$H,7,0)</f>
        <v>5.6000000000000001E-2</v>
      </c>
      <c r="K94" s="5">
        <f t="shared" si="4"/>
        <v>26.88</v>
      </c>
      <c r="L94" s="8"/>
      <c r="M94" s="8"/>
    </row>
    <row r="95" spans="1:13" ht="24" x14ac:dyDescent="0.2">
      <c r="A95" s="4" t="s">
        <v>167</v>
      </c>
      <c r="B95" s="4" t="s">
        <v>284</v>
      </c>
      <c r="C95" s="4" t="s">
        <v>131</v>
      </c>
      <c r="D95" s="4" t="s">
        <v>285</v>
      </c>
      <c r="E95" s="4" t="s">
        <v>16</v>
      </c>
      <c r="F95" s="4">
        <v>8</v>
      </c>
      <c r="G95" s="4">
        <v>1</v>
      </c>
      <c r="H95" s="4">
        <f t="shared" si="3"/>
        <v>960</v>
      </c>
      <c r="I95" s="4">
        <v>960</v>
      </c>
      <c r="J95" s="5">
        <f>VLOOKUP(B:B,[1]Sheet1!$B:$H,7,0)</f>
        <v>6.6000000000000003E-2</v>
      </c>
      <c r="K95" s="5">
        <f t="shared" si="4"/>
        <v>63.36</v>
      </c>
      <c r="L95" s="6"/>
      <c r="M95" s="6"/>
    </row>
    <row r="96" spans="1:13" ht="24" x14ac:dyDescent="0.2">
      <c r="A96" s="4" t="s">
        <v>169</v>
      </c>
      <c r="B96" s="4" t="s">
        <v>286</v>
      </c>
      <c r="C96" s="4" t="s">
        <v>131</v>
      </c>
      <c r="D96" s="4" t="s">
        <v>287</v>
      </c>
      <c r="E96" s="4" t="s">
        <v>16</v>
      </c>
      <c r="F96" s="4">
        <v>9</v>
      </c>
      <c r="G96" s="4">
        <v>1</v>
      </c>
      <c r="H96" s="4">
        <f t="shared" si="3"/>
        <v>1080</v>
      </c>
      <c r="I96" s="4">
        <v>1080</v>
      </c>
      <c r="J96" s="5">
        <f>VLOOKUP(B:B,[1]Sheet1!$B:$H,7,0)</f>
        <v>4.8000000000000001E-2</v>
      </c>
      <c r="K96" s="5">
        <f t="shared" si="4"/>
        <v>51.84</v>
      </c>
      <c r="L96" s="6"/>
      <c r="M96" s="6"/>
    </row>
    <row r="97" spans="1:13" ht="24" x14ac:dyDescent="0.2">
      <c r="A97" s="4" t="s">
        <v>288</v>
      </c>
      <c r="B97" s="4" t="s">
        <v>289</v>
      </c>
      <c r="C97" s="4" t="s">
        <v>131</v>
      </c>
      <c r="D97" s="4" t="s">
        <v>290</v>
      </c>
      <c r="E97" s="4" t="s">
        <v>16</v>
      </c>
      <c r="F97" s="4">
        <v>4</v>
      </c>
      <c r="G97" s="4">
        <v>1</v>
      </c>
      <c r="H97" s="4">
        <f t="shared" si="3"/>
        <v>480</v>
      </c>
      <c r="I97" s="4">
        <v>480</v>
      </c>
      <c r="J97" s="5">
        <f>VLOOKUP(B:B,[1]Sheet1!$B:$H,7,0)</f>
        <v>3.1E-2</v>
      </c>
      <c r="K97" s="5">
        <f t="shared" si="4"/>
        <v>14.879999999999999</v>
      </c>
      <c r="L97" s="6"/>
      <c r="M97" s="6"/>
    </row>
    <row r="98" spans="1:13" ht="24" x14ac:dyDescent="0.2">
      <c r="A98" s="4" t="s">
        <v>291</v>
      </c>
      <c r="B98" s="4" t="s">
        <v>292</v>
      </c>
      <c r="C98" s="4" t="s">
        <v>131</v>
      </c>
      <c r="D98" s="4" t="s">
        <v>293</v>
      </c>
      <c r="E98" s="4" t="s">
        <v>16</v>
      </c>
      <c r="F98" s="4">
        <v>1</v>
      </c>
      <c r="G98" s="4">
        <v>1</v>
      </c>
      <c r="H98" s="4">
        <f t="shared" si="3"/>
        <v>120</v>
      </c>
      <c r="I98" s="4">
        <v>120</v>
      </c>
      <c r="J98" s="5">
        <f>VLOOKUP(B:B,[1]Sheet1!$B:$H,7,0)</f>
        <v>5.8000000000000003E-2</v>
      </c>
      <c r="K98" s="5">
        <f t="shared" si="4"/>
        <v>6.96</v>
      </c>
      <c r="L98" s="6"/>
      <c r="M98" s="6"/>
    </row>
    <row r="99" spans="1:13" ht="24" x14ac:dyDescent="0.2">
      <c r="A99" s="4" t="s">
        <v>294</v>
      </c>
      <c r="B99" s="4" t="s">
        <v>295</v>
      </c>
      <c r="C99" s="4" t="s">
        <v>296</v>
      </c>
      <c r="D99" s="4" t="s">
        <v>297</v>
      </c>
      <c r="E99" s="4" t="s">
        <v>16</v>
      </c>
      <c r="F99" s="4">
        <v>1</v>
      </c>
      <c r="G99" s="4">
        <v>1</v>
      </c>
      <c r="H99" s="4">
        <f t="shared" si="3"/>
        <v>120</v>
      </c>
      <c r="I99" s="4">
        <v>120</v>
      </c>
      <c r="J99" s="5">
        <f>VLOOKUP(B:B,[1]Sheet1!$B:$H,7,0)</f>
        <v>0.03</v>
      </c>
      <c r="K99" s="5">
        <f t="shared" si="4"/>
        <v>3.5999999999999996</v>
      </c>
      <c r="L99" s="6"/>
      <c r="M99" s="6"/>
    </row>
    <row r="100" spans="1:13" ht="24" x14ac:dyDescent="0.2">
      <c r="A100" s="4" t="s">
        <v>298</v>
      </c>
      <c r="B100" s="4" t="s">
        <v>299</v>
      </c>
      <c r="C100" s="4" t="s">
        <v>131</v>
      </c>
      <c r="D100" s="4" t="s">
        <v>300</v>
      </c>
      <c r="E100" s="4" t="s">
        <v>16</v>
      </c>
      <c r="F100" s="4">
        <v>4</v>
      </c>
      <c r="G100" s="4">
        <v>1</v>
      </c>
      <c r="H100" s="4">
        <f t="shared" si="3"/>
        <v>480</v>
      </c>
      <c r="I100" s="4">
        <v>480</v>
      </c>
      <c r="J100" s="5">
        <f>VLOOKUP(B:B,[1]Sheet1!$B:$H,7,0)</f>
        <v>1.1000000000000001</v>
      </c>
      <c r="K100" s="5">
        <f t="shared" si="4"/>
        <v>528</v>
      </c>
      <c r="L100" s="6"/>
      <c r="M100" s="6"/>
    </row>
    <row r="101" spans="1:13" ht="24" x14ac:dyDescent="0.2">
      <c r="A101" s="4" t="s">
        <v>301</v>
      </c>
      <c r="B101" s="4" t="s">
        <v>302</v>
      </c>
      <c r="C101" s="4" t="s">
        <v>303</v>
      </c>
      <c r="D101" s="4" t="s">
        <v>304</v>
      </c>
      <c r="E101" s="4" t="s">
        <v>16</v>
      </c>
      <c r="F101" s="4">
        <v>1</v>
      </c>
      <c r="G101" s="4">
        <v>1</v>
      </c>
      <c r="H101" s="4">
        <f t="shared" si="3"/>
        <v>120</v>
      </c>
      <c r="I101" s="4">
        <v>120</v>
      </c>
      <c r="J101" s="5">
        <f>VLOOKUP(B:B,[1]Sheet1!$B:$H,7,0)</f>
        <v>88</v>
      </c>
      <c r="K101" s="5">
        <f t="shared" si="4"/>
        <v>10560</v>
      </c>
      <c r="L101" s="6"/>
      <c r="M101" s="6"/>
    </row>
    <row r="102" spans="1:13" ht="24" x14ac:dyDescent="0.2">
      <c r="A102" s="4" t="s">
        <v>305</v>
      </c>
      <c r="B102" s="4" t="s">
        <v>306</v>
      </c>
      <c r="C102" s="4" t="s">
        <v>307</v>
      </c>
      <c r="D102" s="4" t="s">
        <v>308</v>
      </c>
      <c r="E102" s="4" t="s">
        <v>16</v>
      </c>
      <c r="F102" s="4">
        <v>1</v>
      </c>
      <c r="G102" s="4">
        <v>1</v>
      </c>
      <c r="H102" s="4">
        <f t="shared" si="3"/>
        <v>120</v>
      </c>
      <c r="I102" s="4">
        <v>120</v>
      </c>
      <c r="J102" s="5">
        <f>VLOOKUP(B:B,[1]Sheet1!$B:$H,7,0)</f>
        <v>81.233999999999995</v>
      </c>
      <c r="K102" s="5">
        <f t="shared" si="4"/>
        <v>9748.08</v>
      </c>
      <c r="L102" s="6"/>
      <c r="M102" s="6"/>
    </row>
    <row r="103" spans="1:13" ht="24" x14ac:dyDescent="0.2">
      <c r="A103" s="4" t="s">
        <v>309</v>
      </c>
      <c r="B103" s="4" t="s">
        <v>310</v>
      </c>
      <c r="C103" s="4" t="s">
        <v>311</v>
      </c>
      <c r="D103" s="4" t="s">
        <v>312</v>
      </c>
      <c r="E103" s="4" t="s">
        <v>16</v>
      </c>
      <c r="F103" s="4">
        <v>1</v>
      </c>
      <c r="G103" s="4">
        <v>120</v>
      </c>
      <c r="H103" s="4">
        <f t="shared" si="3"/>
        <v>1</v>
      </c>
      <c r="I103" s="4">
        <v>1</v>
      </c>
      <c r="J103" s="5">
        <f>VLOOKUP(B:B,[1]Sheet1!$B:$H,7,0)</f>
        <v>10.3</v>
      </c>
      <c r="K103" s="5">
        <f t="shared" si="4"/>
        <v>10.3</v>
      </c>
      <c r="L103" s="6"/>
      <c r="M103" s="6"/>
    </row>
    <row r="104" spans="1:13" ht="24" x14ac:dyDescent="0.2">
      <c r="A104" s="4" t="s">
        <v>313</v>
      </c>
      <c r="B104" s="4" t="s">
        <v>314</v>
      </c>
      <c r="C104" s="4" t="s">
        <v>315</v>
      </c>
      <c r="D104" s="4" t="s">
        <v>316</v>
      </c>
      <c r="E104" s="4" t="s">
        <v>16</v>
      </c>
      <c r="F104" s="4">
        <v>4</v>
      </c>
      <c r="G104" s="4">
        <v>120</v>
      </c>
      <c r="H104" s="4">
        <f t="shared" si="3"/>
        <v>4</v>
      </c>
      <c r="I104" s="4">
        <v>4</v>
      </c>
      <c r="J104" s="5">
        <f>VLOOKUP(B:B,[1]Sheet1!$B:$H,7,0)</f>
        <v>3.2</v>
      </c>
      <c r="K104" s="5">
        <f t="shared" si="4"/>
        <v>12.8</v>
      </c>
      <c r="L104" s="6"/>
      <c r="M104" s="6"/>
    </row>
    <row r="105" spans="1:13" ht="36" x14ac:dyDescent="0.2">
      <c r="A105" s="4" t="s">
        <v>317</v>
      </c>
      <c r="B105" s="4" t="s">
        <v>318</v>
      </c>
      <c r="C105" s="4" t="s">
        <v>319</v>
      </c>
      <c r="D105" s="4" t="s">
        <v>320</v>
      </c>
      <c r="E105" s="4" t="s">
        <v>16</v>
      </c>
      <c r="F105" s="4">
        <v>15</v>
      </c>
      <c r="G105" s="4">
        <v>120</v>
      </c>
      <c r="H105" s="4">
        <f t="shared" si="3"/>
        <v>15</v>
      </c>
      <c r="I105" s="4"/>
      <c r="J105" s="5"/>
      <c r="K105" s="5"/>
      <c r="L105" s="6"/>
      <c r="M105" s="6"/>
    </row>
    <row r="106" spans="1:13" ht="24" x14ac:dyDescent="0.2">
      <c r="A106" s="4" t="s">
        <v>321</v>
      </c>
      <c r="B106" s="4" t="s">
        <v>322</v>
      </c>
      <c r="C106" s="4" t="s">
        <v>319</v>
      </c>
      <c r="D106" s="4" t="s">
        <v>323</v>
      </c>
      <c r="E106" s="4" t="s">
        <v>16</v>
      </c>
      <c r="F106" s="4">
        <v>4</v>
      </c>
      <c r="G106" s="4">
        <v>120</v>
      </c>
      <c r="H106" s="4">
        <f t="shared" si="3"/>
        <v>4</v>
      </c>
      <c r="I106" s="4"/>
      <c r="J106" s="5"/>
      <c r="K106" s="5"/>
      <c r="L106" s="6"/>
      <c r="M106" s="6"/>
    </row>
    <row r="107" spans="1:13" ht="72" x14ac:dyDescent="0.2">
      <c r="A107" s="4" t="s">
        <v>324</v>
      </c>
      <c r="B107" s="4" t="s">
        <v>325</v>
      </c>
      <c r="C107" s="4" t="s">
        <v>326</v>
      </c>
      <c r="D107" s="4" t="s">
        <v>327</v>
      </c>
      <c r="E107" s="4" t="s">
        <v>16</v>
      </c>
      <c r="F107" s="4">
        <v>4</v>
      </c>
      <c r="G107" s="4">
        <v>1</v>
      </c>
      <c r="H107" s="4">
        <f t="shared" si="3"/>
        <v>480</v>
      </c>
      <c r="I107" s="4">
        <v>480</v>
      </c>
      <c r="J107" s="5">
        <f>VLOOKUP(B:B,[1]Sheet1!$B:$H,7,0)</f>
        <v>2.2000000000000002</v>
      </c>
      <c r="K107" s="5">
        <f t="shared" si="4"/>
        <v>1056</v>
      </c>
      <c r="L107" s="6"/>
      <c r="M107" s="6"/>
    </row>
    <row r="108" spans="1:13" ht="24" x14ac:dyDescent="0.2">
      <c r="A108" s="4" t="s">
        <v>328</v>
      </c>
      <c r="B108" s="4" t="s">
        <v>329</v>
      </c>
      <c r="C108" s="4" t="s">
        <v>131</v>
      </c>
      <c r="D108" s="4" t="s">
        <v>330</v>
      </c>
      <c r="E108" s="4" t="s">
        <v>16</v>
      </c>
      <c r="F108" s="4">
        <v>4</v>
      </c>
      <c r="G108" s="4">
        <v>1</v>
      </c>
      <c r="H108" s="4">
        <f t="shared" si="3"/>
        <v>480</v>
      </c>
      <c r="I108" s="4">
        <v>480</v>
      </c>
      <c r="J108" s="5">
        <f>VLOOKUP(B:B,[1]Sheet1!$B:$H,7,0)</f>
        <v>0.63</v>
      </c>
      <c r="K108" s="5">
        <f t="shared" si="4"/>
        <v>302.39999999999998</v>
      </c>
      <c r="L108" s="6"/>
      <c r="M108" s="6"/>
    </row>
    <row r="109" spans="1:13" ht="24" x14ac:dyDescent="0.2">
      <c r="A109" s="4" t="s">
        <v>331</v>
      </c>
      <c r="B109" s="4" t="s">
        <v>332</v>
      </c>
      <c r="C109" s="4" t="s">
        <v>333</v>
      </c>
      <c r="D109" s="4" t="s">
        <v>334</v>
      </c>
      <c r="E109" s="4" t="s">
        <v>16</v>
      </c>
      <c r="F109" s="4">
        <v>4</v>
      </c>
      <c r="G109" s="4">
        <v>1</v>
      </c>
      <c r="H109" s="4">
        <f t="shared" si="3"/>
        <v>480</v>
      </c>
      <c r="I109" s="4">
        <v>480</v>
      </c>
      <c r="J109" s="5">
        <f>VLOOKUP(B:B,[1]Sheet1!$B:$H,7,0)</f>
        <v>0.05</v>
      </c>
      <c r="K109" s="5">
        <f t="shared" si="4"/>
        <v>24</v>
      </c>
      <c r="L109" s="6"/>
      <c r="M109" s="6"/>
    </row>
    <row r="110" spans="1:13" ht="24" x14ac:dyDescent="0.2">
      <c r="A110" s="4" t="s">
        <v>335</v>
      </c>
      <c r="B110" s="4" t="s">
        <v>336</v>
      </c>
      <c r="C110" s="4" t="s">
        <v>337</v>
      </c>
      <c r="D110" s="4" t="s">
        <v>338</v>
      </c>
      <c r="E110" s="4" t="s">
        <v>16</v>
      </c>
      <c r="F110" s="4">
        <v>4</v>
      </c>
      <c r="G110" s="4">
        <v>1</v>
      </c>
      <c r="H110" s="4">
        <f t="shared" si="3"/>
        <v>480</v>
      </c>
      <c r="I110" s="4">
        <v>480</v>
      </c>
      <c r="J110" s="5">
        <f>VLOOKUP(B:B,[1]Sheet1!$B:$H,7,0)</f>
        <v>0.06</v>
      </c>
      <c r="K110" s="5">
        <f t="shared" si="4"/>
        <v>28.799999999999997</v>
      </c>
      <c r="L110" s="6"/>
      <c r="M110" s="6"/>
    </row>
    <row r="111" spans="1:13" ht="36" x14ac:dyDescent="0.2">
      <c r="A111" s="7" t="s">
        <v>339</v>
      </c>
      <c r="B111" s="7" t="s">
        <v>340</v>
      </c>
      <c r="C111" s="7" t="s">
        <v>341</v>
      </c>
      <c r="D111" s="7" t="s">
        <v>342</v>
      </c>
      <c r="E111" s="7" t="s">
        <v>16</v>
      </c>
      <c r="F111" s="7">
        <v>4</v>
      </c>
      <c r="G111" s="7">
        <v>1</v>
      </c>
      <c r="H111" s="7">
        <f t="shared" si="3"/>
        <v>480</v>
      </c>
      <c r="I111" s="7">
        <v>480</v>
      </c>
      <c r="J111" s="5">
        <f>VLOOKUP(B:B,[1]Sheet1!$B:$H,7,0)</f>
        <v>0.15</v>
      </c>
      <c r="K111" s="5">
        <f t="shared" si="4"/>
        <v>72</v>
      </c>
      <c r="L111" s="8"/>
      <c r="M111" s="8"/>
    </row>
    <row r="112" spans="1:13" ht="60" x14ac:dyDescent="0.2">
      <c r="A112" s="4" t="s">
        <v>343</v>
      </c>
      <c r="B112" s="4" t="s">
        <v>344</v>
      </c>
      <c r="C112" s="4" t="s">
        <v>117</v>
      </c>
      <c r="D112" s="4" t="s">
        <v>345</v>
      </c>
      <c r="E112" s="4" t="s">
        <v>16</v>
      </c>
      <c r="F112" s="4">
        <v>1</v>
      </c>
      <c r="G112" s="4">
        <v>1</v>
      </c>
      <c r="H112" s="4">
        <f t="shared" si="3"/>
        <v>120</v>
      </c>
      <c r="I112" s="4">
        <v>120</v>
      </c>
      <c r="J112" s="5">
        <f>VLOOKUP(B:B,[1]Sheet1!$B:$H,7,0)</f>
        <v>2.31</v>
      </c>
      <c r="K112" s="5">
        <f t="shared" si="4"/>
        <v>277.2</v>
      </c>
      <c r="L112" s="6"/>
      <c r="M112" s="6"/>
    </row>
    <row r="113" spans="1:13" ht="72" x14ac:dyDescent="0.2">
      <c r="A113" s="7" t="s">
        <v>346</v>
      </c>
      <c r="B113" s="7" t="s">
        <v>347</v>
      </c>
      <c r="C113" s="7" t="s">
        <v>117</v>
      </c>
      <c r="D113" s="7" t="s">
        <v>348</v>
      </c>
      <c r="E113" s="7" t="s">
        <v>16</v>
      </c>
      <c r="F113" s="7">
        <v>4</v>
      </c>
      <c r="G113" s="7">
        <v>1</v>
      </c>
      <c r="H113" s="7">
        <f t="shared" si="3"/>
        <v>480</v>
      </c>
      <c r="I113" s="7">
        <v>480</v>
      </c>
      <c r="J113" s="5">
        <f>VLOOKUP(B:B,[1]Sheet1!$B:$H,7,0)</f>
        <v>0.33</v>
      </c>
      <c r="K113" s="5">
        <f t="shared" si="4"/>
        <v>158.4</v>
      </c>
      <c r="L113" s="8"/>
      <c r="M113" s="8"/>
    </row>
    <row r="114" spans="1:13" ht="24" x14ac:dyDescent="0.2">
      <c r="A114" s="4" t="s">
        <v>349</v>
      </c>
      <c r="B114" s="4" t="s">
        <v>350</v>
      </c>
      <c r="C114" s="4" t="s">
        <v>351</v>
      </c>
      <c r="D114" s="4" t="s">
        <v>352</v>
      </c>
      <c r="E114" s="4" t="s">
        <v>16</v>
      </c>
      <c r="F114" s="4">
        <v>1</v>
      </c>
      <c r="G114" s="4">
        <v>1</v>
      </c>
      <c r="H114" s="4">
        <f t="shared" si="3"/>
        <v>120</v>
      </c>
      <c r="I114" s="4">
        <v>120</v>
      </c>
      <c r="J114" s="5">
        <f>VLOOKUP(B:B,[1]Sheet1!$B:$H,7,0)</f>
        <v>3</v>
      </c>
      <c r="K114" s="5">
        <f t="shared" si="4"/>
        <v>360</v>
      </c>
      <c r="L114" s="6"/>
      <c r="M114" s="6"/>
    </row>
    <row r="115" spans="1:13" ht="60" x14ac:dyDescent="0.2">
      <c r="A115" s="4" t="s">
        <v>353</v>
      </c>
      <c r="B115" s="4" t="s">
        <v>354</v>
      </c>
      <c r="C115" s="4" t="s">
        <v>88</v>
      </c>
      <c r="D115" s="4" t="s">
        <v>355</v>
      </c>
      <c r="E115" s="4" t="s">
        <v>16</v>
      </c>
      <c r="F115" s="4">
        <v>2</v>
      </c>
      <c r="G115" s="4">
        <v>1</v>
      </c>
      <c r="H115" s="4">
        <f t="shared" si="3"/>
        <v>240</v>
      </c>
      <c r="I115" s="4">
        <v>240</v>
      </c>
      <c r="J115" s="5">
        <f>VLOOKUP(B:B,[1]Sheet1!$B:$H,7,0)</f>
        <v>0.17599999999999999</v>
      </c>
      <c r="K115" s="5">
        <f t="shared" si="4"/>
        <v>42.239999999999995</v>
      </c>
      <c r="L115" s="6"/>
      <c r="M115" s="6"/>
    </row>
    <row r="116" spans="1:13" ht="36" x14ac:dyDescent="0.2">
      <c r="A116" s="4" t="s">
        <v>356</v>
      </c>
      <c r="B116" s="4" t="s">
        <v>145</v>
      </c>
      <c r="C116" s="4" t="s">
        <v>131</v>
      </c>
      <c r="D116" s="4" t="s">
        <v>146</v>
      </c>
      <c r="E116" s="4" t="s">
        <v>16</v>
      </c>
      <c r="F116" s="4">
        <v>16</v>
      </c>
      <c r="G116" s="4">
        <v>1</v>
      </c>
      <c r="H116" s="4">
        <f t="shared" ref="H116:H129" si="5">F116/G116*120</f>
        <v>1920</v>
      </c>
      <c r="I116" s="4">
        <v>1920</v>
      </c>
      <c r="J116" s="5">
        <f>VLOOKUP(B:B,[1]Sheet1!$B:$H,7,0)</f>
        <v>2.5000000000000001E-2</v>
      </c>
      <c r="K116" s="5">
        <f t="shared" si="4"/>
        <v>48</v>
      </c>
      <c r="L116" s="6"/>
      <c r="M116" s="6"/>
    </row>
    <row r="117" spans="1:13" ht="60" x14ac:dyDescent="0.2">
      <c r="A117" s="4" t="s">
        <v>357</v>
      </c>
      <c r="B117" s="4" t="s">
        <v>358</v>
      </c>
      <c r="C117" s="4" t="s">
        <v>359</v>
      </c>
      <c r="D117" s="4" t="s">
        <v>360</v>
      </c>
      <c r="E117" s="4" t="s">
        <v>16</v>
      </c>
      <c r="F117" s="4">
        <v>4</v>
      </c>
      <c r="G117" s="4">
        <v>1</v>
      </c>
      <c r="H117" s="4">
        <f t="shared" si="5"/>
        <v>480</v>
      </c>
      <c r="I117" s="4">
        <v>480</v>
      </c>
      <c r="J117" s="5">
        <f>VLOOKUP(B:B,[1]Sheet1!$B:$H,7,0)</f>
        <v>1.5</v>
      </c>
      <c r="K117" s="5">
        <f t="shared" ref="K117:K149" si="6">J117*I117</f>
        <v>720</v>
      </c>
      <c r="L117" s="6"/>
      <c r="M117" s="6"/>
    </row>
    <row r="118" spans="1:13" ht="24" x14ac:dyDescent="0.2">
      <c r="A118" s="7" t="s">
        <v>361</v>
      </c>
      <c r="B118" s="7" t="s">
        <v>362</v>
      </c>
      <c r="C118" s="7" t="s">
        <v>131</v>
      </c>
      <c r="D118" s="7" t="s">
        <v>363</v>
      </c>
      <c r="E118" s="7" t="s">
        <v>16</v>
      </c>
      <c r="F118" s="7">
        <v>12</v>
      </c>
      <c r="G118" s="7">
        <v>1</v>
      </c>
      <c r="H118" s="7">
        <f t="shared" si="5"/>
        <v>1440</v>
      </c>
      <c r="I118" s="7">
        <v>1440</v>
      </c>
      <c r="J118" s="5">
        <f>VLOOKUP(B:B,[1]Sheet1!$B:$H,7,0)</f>
        <v>5.5E-2</v>
      </c>
      <c r="K118" s="5">
        <f t="shared" si="6"/>
        <v>79.2</v>
      </c>
      <c r="L118" s="8"/>
      <c r="M118" s="8"/>
    </row>
    <row r="119" spans="1:13" ht="48" x14ac:dyDescent="0.2">
      <c r="A119" s="4" t="s">
        <v>364</v>
      </c>
      <c r="B119" s="4" t="s">
        <v>365</v>
      </c>
      <c r="C119" s="4" t="s">
        <v>366</v>
      </c>
      <c r="D119" s="4" t="s">
        <v>367</v>
      </c>
      <c r="E119" s="4" t="s">
        <v>16</v>
      </c>
      <c r="F119" s="4">
        <v>2</v>
      </c>
      <c r="G119" s="4">
        <v>1</v>
      </c>
      <c r="H119" s="4">
        <f t="shared" si="5"/>
        <v>240</v>
      </c>
      <c r="I119" s="4">
        <v>240</v>
      </c>
      <c r="J119" s="5">
        <f>VLOOKUP(B:B,[1]Sheet1!$B:$H,7,0)</f>
        <v>2.2000000000000002</v>
      </c>
      <c r="K119" s="5">
        <f t="shared" si="6"/>
        <v>528</v>
      </c>
      <c r="L119" s="6"/>
      <c r="M119" s="6"/>
    </row>
    <row r="120" spans="1:13" ht="24" x14ac:dyDescent="0.2">
      <c r="A120" s="4" t="s">
        <v>368</v>
      </c>
      <c r="B120" s="4" t="s">
        <v>369</v>
      </c>
      <c r="C120" s="4" t="s">
        <v>131</v>
      </c>
      <c r="D120" s="4" t="s">
        <v>370</v>
      </c>
      <c r="E120" s="4" t="s">
        <v>16</v>
      </c>
      <c r="F120" s="4">
        <v>6</v>
      </c>
      <c r="G120" s="4">
        <v>1</v>
      </c>
      <c r="H120" s="4">
        <f t="shared" si="5"/>
        <v>720</v>
      </c>
      <c r="I120" s="4">
        <v>720</v>
      </c>
      <c r="J120" s="5">
        <f>VLOOKUP(B:B,[1]Sheet1!$B:$H,7,0)</f>
        <v>0.03</v>
      </c>
      <c r="K120" s="5">
        <f t="shared" si="6"/>
        <v>21.599999999999998</v>
      </c>
      <c r="L120" s="6"/>
      <c r="M120" s="6"/>
    </row>
    <row r="121" spans="1:13" ht="24" x14ac:dyDescent="0.2">
      <c r="A121" s="4" t="s">
        <v>371</v>
      </c>
      <c r="B121" s="4" t="s">
        <v>372</v>
      </c>
      <c r="C121" s="4" t="s">
        <v>373</v>
      </c>
      <c r="D121" s="4" t="s">
        <v>374</v>
      </c>
      <c r="E121" s="4" t="s">
        <v>16</v>
      </c>
      <c r="F121" s="4">
        <v>6</v>
      </c>
      <c r="G121" s="4">
        <v>1</v>
      </c>
      <c r="H121" s="4">
        <f t="shared" si="5"/>
        <v>720</v>
      </c>
      <c r="I121" s="4">
        <v>720</v>
      </c>
      <c r="J121" s="5">
        <f>VLOOKUP(B:B,[1]Sheet1!$B:$H,7,0)</f>
        <v>0.01</v>
      </c>
      <c r="K121" s="5">
        <f t="shared" si="6"/>
        <v>7.2</v>
      </c>
      <c r="L121" s="6"/>
      <c r="M121" s="6"/>
    </row>
    <row r="122" spans="1:13" ht="24" x14ac:dyDescent="0.2">
      <c r="A122" s="4" t="s">
        <v>375</v>
      </c>
      <c r="B122" s="4" t="s">
        <v>376</v>
      </c>
      <c r="C122" s="4" t="s">
        <v>377</v>
      </c>
      <c r="D122" s="4" t="s">
        <v>378</v>
      </c>
      <c r="E122" s="4" t="s">
        <v>16</v>
      </c>
      <c r="F122" s="4">
        <v>2</v>
      </c>
      <c r="G122" s="4">
        <v>1</v>
      </c>
      <c r="H122" s="4">
        <f t="shared" si="5"/>
        <v>240</v>
      </c>
      <c r="I122" s="4">
        <v>240</v>
      </c>
      <c r="J122" s="5">
        <f>VLOOKUP(B:B,[1]Sheet1!$B:$H,7,0)</f>
        <v>2.2999999999999998</v>
      </c>
      <c r="K122" s="5">
        <f t="shared" si="6"/>
        <v>552</v>
      </c>
      <c r="L122" s="6"/>
      <c r="M122" s="6"/>
    </row>
    <row r="123" spans="1:13" ht="36" x14ac:dyDescent="0.2">
      <c r="A123" s="4" t="s">
        <v>379</v>
      </c>
      <c r="B123" s="4" t="s">
        <v>380</v>
      </c>
      <c r="C123" s="4" t="s">
        <v>381</v>
      </c>
      <c r="D123" s="4" t="s">
        <v>382</v>
      </c>
      <c r="E123" s="4" t="s">
        <v>16</v>
      </c>
      <c r="F123" s="4">
        <v>2</v>
      </c>
      <c r="G123" s="4">
        <v>1</v>
      </c>
      <c r="H123" s="4">
        <f t="shared" si="5"/>
        <v>240</v>
      </c>
      <c r="I123" s="4">
        <v>240</v>
      </c>
      <c r="J123" s="5">
        <f>VLOOKUP(B:B,[1]Sheet1!$B:$H,7,0)</f>
        <v>13.55</v>
      </c>
      <c r="K123" s="5">
        <f t="shared" si="6"/>
        <v>3252</v>
      </c>
      <c r="L123" s="6"/>
      <c r="M123" s="6"/>
    </row>
    <row r="124" spans="1:13" ht="72" x14ac:dyDescent="0.2">
      <c r="A124" s="4" t="s">
        <v>383</v>
      </c>
      <c r="B124" s="4" t="s">
        <v>384</v>
      </c>
      <c r="C124" s="4" t="s">
        <v>159</v>
      </c>
      <c r="D124" s="4" t="s">
        <v>385</v>
      </c>
      <c r="E124" s="4" t="s">
        <v>16</v>
      </c>
      <c r="F124" s="4">
        <v>111</v>
      </c>
      <c r="G124" s="4">
        <v>120</v>
      </c>
      <c r="H124" s="4">
        <f t="shared" si="5"/>
        <v>111</v>
      </c>
      <c r="I124" s="4">
        <v>111</v>
      </c>
      <c r="J124" s="5">
        <f>VLOOKUP(B:B,[1]Sheet1!$B:$H,7,0)</f>
        <v>4.8</v>
      </c>
      <c r="K124" s="5">
        <f t="shared" si="6"/>
        <v>532.79999999999995</v>
      </c>
      <c r="L124" s="6"/>
      <c r="M124" s="6"/>
    </row>
    <row r="125" spans="1:13" ht="72" x14ac:dyDescent="0.2">
      <c r="A125" s="4" t="s">
        <v>386</v>
      </c>
      <c r="B125" s="4" t="s">
        <v>387</v>
      </c>
      <c r="C125" s="4" t="s">
        <v>159</v>
      </c>
      <c r="D125" s="4" t="s">
        <v>388</v>
      </c>
      <c r="E125" s="4" t="s">
        <v>16</v>
      </c>
      <c r="F125" s="4">
        <v>17</v>
      </c>
      <c r="G125" s="4">
        <v>120</v>
      </c>
      <c r="H125" s="4">
        <f t="shared" si="5"/>
        <v>17</v>
      </c>
      <c r="I125" s="4">
        <v>17</v>
      </c>
      <c r="J125" s="5">
        <f>VLOOKUP(B:B,[1]Sheet1!$B:$H,7,0)</f>
        <v>4.8</v>
      </c>
      <c r="K125" s="5">
        <f t="shared" si="6"/>
        <v>81.599999999999994</v>
      </c>
      <c r="L125" s="6"/>
      <c r="M125" s="6"/>
    </row>
    <row r="126" spans="1:13" ht="72" x14ac:dyDescent="0.2">
      <c r="A126" s="4" t="s">
        <v>389</v>
      </c>
      <c r="B126" s="4" t="s">
        <v>390</v>
      </c>
      <c r="C126" s="4" t="s">
        <v>159</v>
      </c>
      <c r="D126" s="4" t="s">
        <v>391</v>
      </c>
      <c r="E126" s="4" t="s">
        <v>16</v>
      </c>
      <c r="F126" s="4">
        <v>8</v>
      </c>
      <c r="G126" s="4">
        <v>120</v>
      </c>
      <c r="H126" s="4">
        <f t="shared" si="5"/>
        <v>8</v>
      </c>
      <c r="I126" s="4">
        <v>8</v>
      </c>
      <c r="J126" s="5">
        <f>VLOOKUP(B:B,[1]Sheet1!$B:$H,7,0)</f>
        <v>6.8</v>
      </c>
      <c r="K126" s="5">
        <f t="shared" si="6"/>
        <v>54.4</v>
      </c>
      <c r="L126" s="6"/>
      <c r="M126" s="6"/>
    </row>
    <row r="127" spans="1:13" ht="36" x14ac:dyDescent="0.2">
      <c r="A127" s="4" t="s">
        <v>392</v>
      </c>
      <c r="B127" s="4" t="s">
        <v>393</v>
      </c>
      <c r="C127" s="4" t="s">
        <v>152</v>
      </c>
      <c r="D127" s="4" t="s">
        <v>394</v>
      </c>
      <c r="E127" s="4" t="s">
        <v>16</v>
      </c>
      <c r="F127" s="4">
        <v>1</v>
      </c>
      <c r="G127" s="4">
        <v>1</v>
      </c>
      <c r="H127" s="4">
        <f t="shared" si="5"/>
        <v>120</v>
      </c>
      <c r="I127" s="4">
        <v>120</v>
      </c>
      <c r="J127" s="5">
        <f>VLOOKUP(B:B,[1]Sheet1!$B:$H,7,0)</f>
        <v>7.5</v>
      </c>
      <c r="K127" s="5">
        <f t="shared" si="6"/>
        <v>900</v>
      </c>
      <c r="L127" s="6"/>
      <c r="M127" s="6"/>
    </row>
    <row r="128" spans="1:13" ht="24" x14ac:dyDescent="0.2">
      <c r="A128" s="4" t="s">
        <v>395</v>
      </c>
      <c r="B128" s="4" t="s">
        <v>396</v>
      </c>
      <c r="C128" s="4" t="s">
        <v>397</v>
      </c>
      <c r="D128" s="4" t="s">
        <v>398</v>
      </c>
      <c r="E128" s="4" t="s">
        <v>16</v>
      </c>
      <c r="F128" s="4">
        <v>1</v>
      </c>
      <c r="G128" s="4">
        <v>1</v>
      </c>
      <c r="H128" s="4">
        <f t="shared" si="5"/>
        <v>120</v>
      </c>
      <c r="I128" s="4">
        <v>120</v>
      </c>
      <c r="J128" s="5">
        <f>VLOOKUP(B:B,[1]Sheet1!$B:$H,7,0)</f>
        <v>0.05</v>
      </c>
      <c r="K128" s="5">
        <f t="shared" si="6"/>
        <v>6</v>
      </c>
      <c r="L128" s="6"/>
      <c r="M128" s="6"/>
    </row>
    <row r="129" spans="1:13" ht="24" x14ac:dyDescent="0.2">
      <c r="A129" s="16" t="s">
        <v>399</v>
      </c>
      <c r="B129" s="16" t="s">
        <v>400</v>
      </c>
      <c r="C129" s="16" t="s">
        <v>131</v>
      </c>
      <c r="D129" s="16" t="s">
        <v>401</v>
      </c>
      <c r="E129" s="16" t="s">
        <v>16</v>
      </c>
      <c r="F129" s="16">
        <v>4</v>
      </c>
      <c r="G129" s="16">
        <v>1</v>
      </c>
      <c r="H129" s="16">
        <f t="shared" si="5"/>
        <v>480</v>
      </c>
      <c r="I129" s="16">
        <v>480</v>
      </c>
      <c r="J129" s="5">
        <f>VLOOKUP(B:B,[1]Sheet1!$B:$H,7,0)</f>
        <v>5.0999999999999997E-2</v>
      </c>
      <c r="K129" s="5">
        <f t="shared" si="6"/>
        <v>24.479999999999997</v>
      </c>
      <c r="L129" s="6"/>
      <c r="M129" s="6"/>
    </row>
    <row r="130" spans="1:13" ht="36" x14ac:dyDescent="0.2">
      <c r="A130" s="4" t="s">
        <v>402</v>
      </c>
      <c r="B130" s="28" t="s">
        <v>307</v>
      </c>
      <c r="C130" s="4" t="s">
        <v>403</v>
      </c>
      <c r="D130" s="4" t="s">
        <v>404</v>
      </c>
      <c r="E130" s="4" t="s">
        <v>16</v>
      </c>
      <c r="F130" s="4"/>
      <c r="G130" s="4"/>
      <c r="H130" s="4"/>
      <c r="I130" s="4">
        <v>3</v>
      </c>
      <c r="J130" s="5">
        <v>1.65</v>
      </c>
      <c r="K130" s="5">
        <f t="shared" si="6"/>
        <v>4.9499999999999993</v>
      </c>
      <c r="L130" s="6"/>
      <c r="M130" s="6"/>
    </row>
    <row r="131" spans="1:13" ht="36" x14ac:dyDescent="0.2">
      <c r="A131" s="4" t="s">
        <v>405</v>
      </c>
      <c r="B131" s="29"/>
      <c r="C131" s="4" t="s">
        <v>84</v>
      </c>
      <c r="D131" s="4" t="s">
        <v>406</v>
      </c>
      <c r="E131" s="4" t="s">
        <v>16</v>
      </c>
      <c r="F131" s="4"/>
      <c r="G131" s="4"/>
      <c r="H131" s="4"/>
      <c r="I131" s="4">
        <v>8</v>
      </c>
      <c r="J131" s="5">
        <v>6.6</v>
      </c>
      <c r="K131" s="5">
        <f t="shared" si="6"/>
        <v>52.8</v>
      </c>
      <c r="L131" s="6"/>
      <c r="M131" s="6"/>
    </row>
    <row r="132" spans="1:13" ht="36" x14ac:dyDescent="0.2">
      <c r="A132" s="4" t="s">
        <v>407</v>
      </c>
      <c r="B132" s="28" t="s">
        <v>408</v>
      </c>
      <c r="C132" s="4" t="s">
        <v>409</v>
      </c>
      <c r="D132" s="4" t="s">
        <v>410</v>
      </c>
      <c r="E132" s="4" t="s">
        <v>16</v>
      </c>
      <c r="F132" s="4"/>
      <c r="G132" s="4"/>
      <c r="H132" s="4"/>
      <c r="I132" s="4">
        <v>15</v>
      </c>
      <c r="J132" s="5">
        <v>7.4999999999999997E-2</v>
      </c>
      <c r="K132" s="5">
        <f t="shared" si="6"/>
        <v>1.125</v>
      </c>
      <c r="L132" s="6"/>
      <c r="M132" s="6"/>
    </row>
    <row r="133" spans="1:13" ht="72" x14ac:dyDescent="0.2">
      <c r="A133" s="4" t="s">
        <v>411</v>
      </c>
      <c r="B133" s="30"/>
      <c r="C133" s="4" t="s">
        <v>117</v>
      </c>
      <c r="D133" s="4" t="s">
        <v>412</v>
      </c>
      <c r="E133" s="4" t="s">
        <v>16</v>
      </c>
      <c r="F133" s="4"/>
      <c r="G133" s="4"/>
      <c r="H133" s="4"/>
      <c r="I133" s="4">
        <v>10</v>
      </c>
      <c r="J133" s="5">
        <v>22</v>
      </c>
      <c r="K133" s="5">
        <f t="shared" si="6"/>
        <v>220</v>
      </c>
      <c r="L133" s="6"/>
      <c r="M133" s="6"/>
    </row>
    <row r="134" spans="1:13" ht="72" x14ac:dyDescent="0.2">
      <c r="A134" s="4" t="s">
        <v>413</v>
      </c>
      <c r="B134" s="30"/>
      <c r="C134" s="4" t="s">
        <v>117</v>
      </c>
      <c r="D134" s="4" t="s">
        <v>414</v>
      </c>
      <c r="E134" s="4" t="s">
        <v>16</v>
      </c>
      <c r="F134" s="4"/>
      <c r="G134" s="4"/>
      <c r="H134" s="4"/>
      <c r="I134" s="4">
        <v>10</v>
      </c>
      <c r="J134" s="5">
        <v>22</v>
      </c>
      <c r="K134" s="5">
        <f t="shared" si="6"/>
        <v>220</v>
      </c>
      <c r="L134" s="6"/>
      <c r="M134" s="6"/>
    </row>
    <row r="135" spans="1:13" ht="72" x14ac:dyDescent="0.2">
      <c r="A135" s="4" t="s">
        <v>415</v>
      </c>
      <c r="B135" s="30"/>
      <c r="C135" s="4" t="s">
        <v>117</v>
      </c>
      <c r="D135" s="4" t="s">
        <v>416</v>
      </c>
      <c r="E135" s="4" t="s">
        <v>16</v>
      </c>
      <c r="F135" s="4"/>
      <c r="G135" s="4"/>
      <c r="H135" s="4"/>
      <c r="I135" s="4">
        <v>10</v>
      </c>
      <c r="J135" s="5">
        <v>22</v>
      </c>
      <c r="K135" s="5">
        <f t="shared" si="6"/>
        <v>220</v>
      </c>
      <c r="L135" s="6"/>
      <c r="M135" s="6"/>
    </row>
    <row r="136" spans="1:13" ht="72" x14ac:dyDescent="0.2">
      <c r="A136" s="4" t="s">
        <v>417</v>
      </c>
      <c r="B136" s="30"/>
      <c r="C136" s="4" t="s">
        <v>117</v>
      </c>
      <c r="D136" s="4" t="s">
        <v>418</v>
      </c>
      <c r="E136" s="4" t="s">
        <v>16</v>
      </c>
      <c r="F136" s="4"/>
      <c r="G136" s="4"/>
      <c r="H136" s="4"/>
      <c r="I136" s="4">
        <v>10</v>
      </c>
      <c r="J136" s="5">
        <v>22</v>
      </c>
      <c r="K136" s="5">
        <f t="shared" si="6"/>
        <v>220</v>
      </c>
      <c r="L136" s="6"/>
      <c r="M136" s="6"/>
    </row>
    <row r="137" spans="1:13" ht="24" x14ac:dyDescent="0.2">
      <c r="A137" s="4" t="s">
        <v>419</v>
      </c>
      <c r="B137" s="30"/>
      <c r="C137" s="4" t="s">
        <v>135</v>
      </c>
      <c r="D137" s="4" t="s">
        <v>420</v>
      </c>
      <c r="E137" s="4" t="s">
        <v>16</v>
      </c>
      <c r="F137" s="4"/>
      <c r="G137" s="4"/>
      <c r="H137" s="4"/>
      <c r="I137" s="4">
        <v>48</v>
      </c>
      <c r="J137" s="5">
        <v>0.9</v>
      </c>
      <c r="K137" s="5">
        <f t="shared" si="6"/>
        <v>43.2</v>
      </c>
      <c r="L137" s="6"/>
      <c r="M137" s="6"/>
    </row>
    <row r="138" spans="1:13" x14ac:dyDescent="0.2">
      <c r="A138" s="4" t="s">
        <v>421</v>
      </c>
      <c r="B138" s="30"/>
      <c r="C138" s="4" t="s">
        <v>135</v>
      </c>
      <c r="D138" s="4" t="s">
        <v>422</v>
      </c>
      <c r="E138" s="4" t="s">
        <v>16</v>
      </c>
      <c r="F138" s="4"/>
      <c r="G138" s="4"/>
      <c r="H138" s="4"/>
      <c r="I138" s="4">
        <v>40</v>
      </c>
      <c r="J138" s="5">
        <v>0.63</v>
      </c>
      <c r="K138" s="5">
        <f t="shared" si="6"/>
        <v>25.2</v>
      </c>
      <c r="L138" s="6"/>
      <c r="M138" s="6"/>
    </row>
    <row r="139" spans="1:13" ht="36" x14ac:dyDescent="0.2">
      <c r="A139" s="4" t="s">
        <v>423</v>
      </c>
      <c r="B139" s="30"/>
      <c r="C139" s="4" t="s">
        <v>131</v>
      </c>
      <c r="D139" s="4" t="s">
        <v>146</v>
      </c>
      <c r="E139" s="4" t="s">
        <v>16</v>
      </c>
      <c r="F139" s="5"/>
      <c r="G139" s="4"/>
      <c r="H139" s="4"/>
      <c r="I139" s="4">
        <v>80</v>
      </c>
      <c r="J139" s="5">
        <v>2.5000000000000001E-2</v>
      </c>
      <c r="K139" s="5">
        <f t="shared" si="6"/>
        <v>2</v>
      </c>
      <c r="L139" s="6"/>
      <c r="M139" s="6"/>
    </row>
    <row r="140" spans="1:13" ht="84" x14ac:dyDescent="0.2">
      <c r="A140" s="4" t="s">
        <v>424</v>
      </c>
      <c r="B140" s="30"/>
      <c r="C140" s="4" t="s">
        <v>117</v>
      </c>
      <c r="D140" s="4" t="s">
        <v>118</v>
      </c>
      <c r="E140" s="4" t="s">
        <v>16</v>
      </c>
      <c r="F140" s="5"/>
      <c r="G140" s="4"/>
      <c r="H140" s="4"/>
      <c r="I140" s="4">
        <v>10</v>
      </c>
      <c r="J140" s="5">
        <v>0.25</v>
      </c>
      <c r="K140" s="5">
        <f t="shared" si="6"/>
        <v>2.5</v>
      </c>
      <c r="L140" s="6"/>
      <c r="M140" s="6"/>
    </row>
    <row r="141" spans="1:13" ht="72" x14ac:dyDescent="0.2">
      <c r="A141" s="4" t="s">
        <v>425</v>
      </c>
      <c r="B141" s="30"/>
      <c r="C141" s="4" t="s">
        <v>117</v>
      </c>
      <c r="D141" s="4" t="s">
        <v>124</v>
      </c>
      <c r="E141" s="4" t="s">
        <v>16</v>
      </c>
      <c r="F141" s="5"/>
      <c r="G141" s="4"/>
      <c r="H141" s="4"/>
      <c r="I141" s="4">
        <v>10</v>
      </c>
      <c r="J141" s="5">
        <v>0.33</v>
      </c>
      <c r="K141" s="5">
        <f t="shared" si="6"/>
        <v>3.3000000000000003</v>
      </c>
      <c r="L141" s="6"/>
      <c r="M141" s="6"/>
    </row>
    <row r="142" spans="1:13" ht="24" x14ac:dyDescent="0.2">
      <c r="A142" s="4" t="s">
        <v>426</v>
      </c>
      <c r="B142" s="30"/>
      <c r="C142" s="4" t="s">
        <v>135</v>
      </c>
      <c r="D142" s="4" t="s">
        <v>427</v>
      </c>
      <c r="E142" s="4" t="s">
        <v>16</v>
      </c>
      <c r="F142" s="5"/>
      <c r="G142" s="4"/>
      <c r="H142" s="4"/>
      <c r="I142" s="4">
        <v>80</v>
      </c>
      <c r="J142" s="5">
        <v>0.9</v>
      </c>
      <c r="K142" s="5">
        <f t="shared" si="6"/>
        <v>72</v>
      </c>
      <c r="L142" s="6"/>
      <c r="M142" s="6"/>
    </row>
    <row r="143" spans="1:13" ht="48" x14ac:dyDescent="0.2">
      <c r="A143" s="4" t="s">
        <v>428</v>
      </c>
      <c r="B143" s="30"/>
      <c r="C143" s="4" t="s">
        <v>113</v>
      </c>
      <c r="D143" s="4" t="s">
        <v>114</v>
      </c>
      <c r="E143" s="4" t="s">
        <v>16</v>
      </c>
      <c r="F143" s="5"/>
      <c r="G143" s="4"/>
      <c r="H143" s="4"/>
      <c r="I143" s="4">
        <v>10</v>
      </c>
      <c r="J143" s="5">
        <v>2.5</v>
      </c>
      <c r="K143" s="5">
        <f t="shared" si="6"/>
        <v>25</v>
      </c>
      <c r="L143" s="6"/>
      <c r="M143" s="6"/>
    </row>
    <row r="144" spans="1:13" ht="60" x14ac:dyDescent="0.2">
      <c r="A144" s="4" t="s">
        <v>429</v>
      </c>
      <c r="B144" s="30"/>
      <c r="C144" s="4" t="s">
        <v>113</v>
      </c>
      <c r="D144" s="4" t="s">
        <v>121</v>
      </c>
      <c r="E144" s="4" t="s">
        <v>16</v>
      </c>
      <c r="F144" s="5"/>
      <c r="G144" s="4"/>
      <c r="H144" s="4"/>
      <c r="I144" s="4">
        <v>10</v>
      </c>
      <c r="J144" s="5">
        <v>2.5</v>
      </c>
      <c r="K144" s="5">
        <f t="shared" si="6"/>
        <v>25</v>
      </c>
      <c r="L144" s="6"/>
      <c r="M144" s="6"/>
    </row>
    <row r="145" spans="1:13" x14ac:dyDescent="0.2">
      <c r="A145" s="4" t="s">
        <v>430</v>
      </c>
      <c r="B145" s="30"/>
      <c r="C145" s="4" t="s">
        <v>377</v>
      </c>
      <c r="D145" s="4" t="s">
        <v>378</v>
      </c>
      <c r="E145" s="4" t="s">
        <v>16</v>
      </c>
      <c r="F145" s="5"/>
      <c r="G145" s="4"/>
      <c r="H145" s="4"/>
      <c r="I145" s="4">
        <v>4</v>
      </c>
      <c r="J145" s="5">
        <v>2.2999999999999998</v>
      </c>
      <c r="K145" s="5">
        <f t="shared" si="6"/>
        <v>9.1999999999999993</v>
      </c>
      <c r="L145" s="6"/>
      <c r="M145" s="6"/>
    </row>
    <row r="146" spans="1:13" x14ac:dyDescent="0.2">
      <c r="A146" s="4" t="s">
        <v>431</v>
      </c>
      <c r="B146" s="30"/>
      <c r="C146" s="4" t="s">
        <v>131</v>
      </c>
      <c r="D146" s="4" t="s">
        <v>432</v>
      </c>
      <c r="E146" s="4" t="s">
        <v>16</v>
      </c>
      <c r="F146" s="5"/>
      <c r="G146" s="4"/>
      <c r="H146" s="4"/>
      <c r="I146" s="4">
        <v>40</v>
      </c>
      <c r="J146" s="5">
        <v>0</v>
      </c>
      <c r="K146" s="5">
        <f t="shared" si="6"/>
        <v>0</v>
      </c>
      <c r="L146" s="6"/>
      <c r="M146" s="6"/>
    </row>
    <row r="147" spans="1:13" x14ac:dyDescent="0.2">
      <c r="A147" s="4" t="s">
        <v>433</v>
      </c>
      <c r="B147" s="30"/>
      <c r="C147" s="4" t="s">
        <v>131</v>
      </c>
      <c r="D147" s="4" t="s">
        <v>156</v>
      </c>
      <c r="E147" s="4" t="s">
        <v>16</v>
      </c>
      <c r="F147" s="5"/>
      <c r="G147" s="4"/>
      <c r="H147" s="4"/>
      <c r="I147" s="4">
        <v>20</v>
      </c>
      <c r="J147" s="5">
        <v>3.7999999999999999E-2</v>
      </c>
      <c r="K147" s="5">
        <f t="shared" si="6"/>
        <v>0.76</v>
      </c>
      <c r="L147" s="6"/>
      <c r="M147" s="6"/>
    </row>
    <row r="148" spans="1:13" ht="24" x14ac:dyDescent="0.2">
      <c r="A148" s="4" t="s">
        <v>434</v>
      </c>
      <c r="B148" s="30"/>
      <c r="C148" s="4" t="s">
        <v>131</v>
      </c>
      <c r="D148" s="4" t="s">
        <v>435</v>
      </c>
      <c r="E148" s="4" t="s">
        <v>16</v>
      </c>
      <c r="F148" s="5"/>
      <c r="G148" s="4"/>
      <c r="H148" s="4"/>
      <c r="I148" s="4">
        <v>40</v>
      </c>
      <c r="J148" s="5">
        <v>0.18</v>
      </c>
      <c r="K148" s="5">
        <f t="shared" si="6"/>
        <v>7.1999999999999993</v>
      </c>
      <c r="L148" s="6"/>
      <c r="M148" s="6"/>
    </row>
    <row r="149" spans="1:13" ht="24" x14ac:dyDescent="0.2">
      <c r="A149" s="4" t="s">
        <v>436</v>
      </c>
      <c r="B149" s="29"/>
      <c r="C149" s="4" t="s">
        <v>131</v>
      </c>
      <c r="D149" s="4" t="s">
        <v>437</v>
      </c>
      <c r="E149" s="4" t="s">
        <v>16</v>
      </c>
      <c r="F149" s="5"/>
      <c r="G149" s="4"/>
      <c r="H149" s="4"/>
      <c r="I149" s="4">
        <v>40</v>
      </c>
      <c r="J149" s="5">
        <v>0.13600000000000001</v>
      </c>
      <c r="K149" s="5">
        <f t="shared" si="6"/>
        <v>5.44</v>
      </c>
      <c r="L149" s="6"/>
      <c r="M149" s="6"/>
    </row>
    <row r="150" spans="1:13" x14ac:dyDescent="0.2">
      <c r="A150" s="17"/>
      <c r="B150" s="17"/>
      <c r="C150" s="17"/>
      <c r="D150" s="17"/>
      <c r="E150" s="17"/>
      <c r="F150" s="18"/>
      <c r="G150" s="17"/>
      <c r="H150" s="17"/>
      <c r="I150" s="17"/>
      <c r="J150" s="18"/>
      <c r="K150" s="18"/>
      <c r="L150" s="19">
        <f>SUM(K52:K149)</f>
        <v>183622.37700000004</v>
      </c>
      <c r="M150" s="19"/>
    </row>
    <row r="151" spans="1:13" x14ac:dyDescent="0.2">
      <c r="A151" s="20"/>
      <c r="B151" s="20"/>
      <c r="C151" s="20"/>
      <c r="D151" s="20" t="s">
        <v>438</v>
      </c>
      <c r="E151" s="20"/>
      <c r="F151" s="20"/>
      <c r="G151" s="20"/>
      <c r="H151" s="20"/>
      <c r="I151" s="20"/>
      <c r="J151" s="20"/>
      <c r="K151" s="20"/>
      <c r="L151" s="15"/>
      <c r="M151" s="15"/>
    </row>
    <row r="152" spans="1:13" x14ac:dyDescent="0.2">
      <c r="A152" s="2" t="s">
        <v>1</v>
      </c>
      <c r="B152" s="2" t="s">
        <v>439</v>
      </c>
      <c r="C152" s="2" t="s">
        <v>440</v>
      </c>
      <c r="D152" s="2" t="s">
        <v>441</v>
      </c>
      <c r="E152" s="2" t="s">
        <v>5</v>
      </c>
      <c r="F152" s="2" t="s">
        <v>442</v>
      </c>
      <c r="G152" s="2" t="s">
        <v>443</v>
      </c>
      <c r="H152" s="2" t="s">
        <v>444</v>
      </c>
      <c r="I152" s="2" t="s">
        <v>444</v>
      </c>
      <c r="J152" s="3" t="s">
        <v>10</v>
      </c>
      <c r="K152" s="3" t="s">
        <v>11</v>
      </c>
      <c r="L152" s="1"/>
      <c r="M152" s="1"/>
    </row>
    <row r="153" spans="1:13" ht="24" x14ac:dyDescent="0.2">
      <c r="A153" s="21" t="s">
        <v>12</v>
      </c>
      <c r="B153" s="23" t="s">
        <v>445</v>
      </c>
      <c r="C153" s="21" t="s">
        <v>216</v>
      </c>
      <c r="D153" s="21" t="s">
        <v>217</v>
      </c>
      <c r="E153" s="21" t="s">
        <v>16</v>
      </c>
      <c r="F153" s="21">
        <v>80</v>
      </c>
      <c r="G153" s="21">
        <v>80</v>
      </c>
      <c r="H153" s="21">
        <v>80</v>
      </c>
      <c r="I153" s="21">
        <v>80</v>
      </c>
      <c r="J153" s="22">
        <v>7.5</v>
      </c>
      <c r="K153" s="22">
        <f>J153*I153</f>
        <v>600</v>
      </c>
      <c r="L153" s="6"/>
      <c r="M153" s="6"/>
    </row>
    <row r="154" spans="1:13" ht="24" x14ac:dyDescent="0.2">
      <c r="A154" s="4" t="s">
        <v>17</v>
      </c>
      <c r="B154" s="24"/>
      <c r="C154" s="4" t="s">
        <v>131</v>
      </c>
      <c r="D154" s="4" t="s">
        <v>446</v>
      </c>
      <c r="E154" s="4" t="s">
        <v>16</v>
      </c>
      <c r="F154" s="4">
        <v>160</v>
      </c>
      <c r="G154" s="4">
        <v>160</v>
      </c>
      <c r="H154" s="4">
        <v>160</v>
      </c>
      <c r="I154" s="4">
        <v>160</v>
      </c>
      <c r="J154" s="5">
        <v>4.8000000000000001E-2</v>
      </c>
      <c r="K154" s="22">
        <f t="shared" ref="K154:K163" si="7">J154*I154</f>
        <v>7.68</v>
      </c>
      <c r="L154" s="6"/>
      <c r="M154" s="6"/>
    </row>
    <row r="155" spans="1:13" ht="36" x14ac:dyDescent="0.2">
      <c r="A155" s="4" t="s">
        <v>27</v>
      </c>
      <c r="B155" s="4" t="s">
        <v>227</v>
      </c>
      <c r="C155" s="4" t="s">
        <v>228</v>
      </c>
      <c r="D155" s="4" t="s">
        <v>229</v>
      </c>
      <c r="E155" s="4" t="s">
        <v>16</v>
      </c>
      <c r="F155" s="4">
        <v>1</v>
      </c>
      <c r="G155" s="4">
        <v>1</v>
      </c>
      <c r="H155" s="4">
        <v>1</v>
      </c>
      <c r="I155" s="4">
        <v>1</v>
      </c>
      <c r="J155" s="5">
        <v>265</v>
      </c>
      <c r="K155" s="22">
        <f t="shared" si="7"/>
        <v>265</v>
      </c>
      <c r="L155" s="6"/>
      <c r="M155" s="6"/>
    </row>
    <row r="156" spans="1:13" ht="24" x14ac:dyDescent="0.2">
      <c r="A156" s="4" t="s">
        <v>30</v>
      </c>
      <c r="B156" s="4" t="s">
        <v>302</v>
      </c>
      <c r="C156" s="4" t="s">
        <v>303</v>
      </c>
      <c r="D156" s="4" t="s">
        <v>304</v>
      </c>
      <c r="E156" s="4" t="s">
        <v>16</v>
      </c>
      <c r="F156" s="4">
        <v>1</v>
      </c>
      <c r="G156" s="4">
        <v>1</v>
      </c>
      <c r="H156" s="4">
        <v>1</v>
      </c>
      <c r="I156" s="4">
        <v>1</v>
      </c>
      <c r="J156" s="5">
        <v>88</v>
      </c>
      <c r="K156" s="22">
        <f t="shared" si="7"/>
        <v>88</v>
      </c>
      <c r="L156" s="6"/>
      <c r="M156" s="6"/>
    </row>
    <row r="157" spans="1:13" ht="24" x14ac:dyDescent="0.2">
      <c r="A157" s="4" t="s">
        <v>33</v>
      </c>
      <c r="B157" s="4" t="s">
        <v>18</v>
      </c>
      <c r="C157" s="4" t="s">
        <v>19</v>
      </c>
      <c r="D157" s="4" t="s">
        <v>20</v>
      </c>
      <c r="E157" s="4" t="s">
        <v>16</v>
      </c>
      <c r="F157" s="4">
        <v>50</v>
      </c>
      <c r="G157" s="4">
        <v>50</v>
      </c>
      <c r="H157" s="4">
        <v>50</v>
      </c>
      <c r="I157" s="4">
        <v>50</v>
      </c>
      <c r="J157" s="5">
        <v>0.94</v>
      </c>
      <c r="K157" s="22">
        <f t="shared" si="7"/>
        <v>47</v>
      </c>
      <c r="L157" s="6"/>
      <c r="M157" s="6"/>
    </row>
    <row r="158" spans="1:13" ht="24" x14ac:dyDescent="0.2">
      <c r="A158" s="4" t="s">
        <v>37</v>
      </c>
      <c r="B158" s="4" t="s">
        <v>22</v>
      </c>
      <c r="C158" s="4" t="s">
        <v>19</v>
      </c>
      <c r="D158" s="4" t="s">
        <v>23</v>
      </c>
      <c r="E158" s="4" t="s">
        <v>16</v>
      </c>
      <c r="F158" s="4">
        <v>10</v>
      </c>
      <c r="G158" s="4">
        <v>10</v>
      </c>
      <c r="H158" s="4">
        <v>10</v>
      </c>
      <c r="I158" s="4">
        <v>10</v>
      </c>
      <c r="J158" s="5">
        <v>0.46</v>
      </c>
      <c r="K158" s="22">
        <f t="shared" si="7"/>
        <v>4.6000000000000005</v>
      </c>
      <c r="L158" s="6"/>
      <c r="M158" s="6"/>
    </row>
    <row r="159" spans="1:13" ht="24" x14ac:dyDescent="0.2">
      <c r="A159" s="4" t="s">
        <v>41</v>
      </c>
      <c r="B159" s="4" t="s">
        <v>25</v>
      </c>
      <c r="C159" s="4" t="s">
        <v>19</v>
      </c>
      <c r="D159" s="4" t="s">
        <v>26</v>
      </c>
      <c r="E159" s="4" t="s">
        <v>16</v>
      </c>
      <c r="F159" s="4">
        <v>10</v>
      </c>
      <c r="G159" s="4">
        <v>10</v>
      </c>
      <c r="H159" s="4">
        <v>10</v>
      </c>
      <c r="I159" s="4">
        <v>10</v>
      </c>
      <c r="J159" s="5">
        <v>0.7</v>
      </c>
      <c r="K159" s="22">
        <f t="shared" si="7"/>
        <v>7</v>
      </c>
      <c r="L159" s="6"/>
      <c r="M159" s="6"/>
    </row>
    <row r="160" spans="1:13" ht="36" x14ac:dyDescent="0.2">
      <c r="A160" s="4" t="s">
        <v>44</v>
      </c>
      <c r="B160" s="4" t="s">
        <v>79</v>
      </c>
      <c r="C160" s="4" t="s">
        <v>80</v>
      </c>
      <c r="D160" s="4" t="s">
        <v>81</v>
      </c>
      <c r="E160" s="4" t="s">
        <v>16</v>
      </c>
      <c r="F160" s="4">
        <v>300</v>
      </c>
      <c r="G160" s="4">
        <v>300</v>
      </c>
      <c r="H160" s="4">
        <v>300</v>
      </c>
      <c r="I160" s="4">
        <v>300</v>
      </c>
      <c r="J160" s="5">
        <v>9.5000000000000001E-2</v>
      </c>
      <c r="K160" s="22">
        <f t="shared" si="7"/>
        <v>28.5</v>
      </c>
      <c r="L160" s="6"/>
      <c r="M160" s="6"/>
    </row>
    <row r="161" spans="1:13" ht="48" x14ac:dyDescent="0.2">
      <c r="A161" s="4" t="s">
        <v>47</v>
      </c>
      <c r="B161" s="4" t="s">
        <v>108</v>
      </c>
      <c r="C161" s="4" t="s">
        <v>109</v>
      </c>
      <c r="D161" s="4" t="s">
        <v>110</v>
      </c>
      <c r="E161" s="4" t="s">
        <v>16</v>
      </c>
      <c r="F161" s="4">
        <v>20</v>
      </c>
      <c r="G161" s="4">
        <v>20</v>
      </c>
      <c r="H161" s="4">
        <v>20</v>
      </c>
      <c r="I161" s="4">
        <v>20</v>
      </c>
      <c r="J161" s="5">
        <v>1.6</v>
      </c>
      <c r="K161" s="22">
        <f t="shared" si="7"/>
        <v>32</v>
      </c>
      <c r="L161" s="6"/>
      <c r="M161" s="6"/>
    </row>
    <row r="162" spans="1:13" ht="132" x14ac:dyDescent="0.2">
      <c r="A162" s="4" t="s">
        <v>50</v>
      </c>
      <c r="B162" s="4" t="s">
        <v>253</v>
      </c>
      <c r="C162" s="4" t="s">
        <v>246</v>
      </c>
      <c r="D162" s="4" t="s">
        <v>254</v>
      </c>
      <c r="E162" s="4" t="s">
        <v>16</v>
      </c>
      <c r="F162" s="4">
        <v>1</v>
      </c>
      <c r="G162" s="4">
        <v>1</v>
      </c>
      <c r="H162" s="4">
        <v>1</v>
      </c>
      <c r="I162" s="4">
        <v>1</v>
      </c>
      <c r="J162" s="5">
        <v>157.38999999999999</v>
      </c>
      <c r="K162" s="22">
        <f t="shared" si="7"/>
        <v>157.38999999999999</v>
      </c>
      <c r="L162" s="6"/>
      <c r="M162" s="6"/>
    </row>
    <row r="163" spans="1:13" ht="24" x14ac:dyDescent="0.2">
      <c r="A163" s="4" t="s">
        <v>53</v>
      </c>
      <c r="B163" s="4" t="s">
        <v>306</v>
      </c>
      <c r="C163" s="4" t="s">
        <v>307</v>
      </c>
      <c r="D163" s="4" t="s">
        <v>308</v>
      </c>
      <c r="E163" s="4" t="s">
        <v>16</v>
      </c>
      <c r="F163" s="4">
        <v>1</v>
      </c>
      <c r="G163" s="4">
        <v>1</v>
      </c>
      <c r="H163" s="4">
        <v>1</v>
      </c>
      <c r="I163" s="4">
        <v>1</v>
      </c>
      <c r="J163" s="5">
        <v>81.233999999999995</v>
      </c>
      <c r="K163" s="22">
        <f t="shared" si="7"/>
        <v>81.233999999999995</v>
      </c>
      <c r="L163" s="6"/>
      <c r="M163" s="6"/>
    </row>
    <row r="164" spans="1:13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>
        <f>SUM(K153:K163)</f>
        <v>1318.404</v>
      </c>
      <c r="M164" s="6"/>
    </row>
    <row r="165" spans="1:13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1">
        <f>SUM(L49:L164)</f>
        <v>521188.91100000008</v>
      </c>
      <c r="M165" s="6"/>
    </row>
    <row r="166" spans="1:13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</sheetData>
  <mergeCells count="6">
    <mergeCell ref="B153:B154"/>
    <mergeCell ref="A1:K1"/>
    <mergeCell ref="B50:E50"/>
    <mergeCell ref="F50:I50"/>
    <mergeCell ref="B130:B131"/>
    <mergeCell ref="B132:B14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2018-10-25T13:04:17Z</dcterms:created>
  <dc:creator>Microsoft Office 用户</dc:creator>
  <cp:lastModifiedBy>Microsoft Office 用户</cp:lastModifiedBy>
  <dcterms:modified xsi:type="dcterms:W3CDTF">2018-11-13T07:37:34Z</dcterms:modified>
</cp:coreProperties>
</file>