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0" windowWidth="27640" windowHeight="17560" tabRatio="837"/>
  </bookViews>
  <sheets>
    <sheet name="Steve Young's 1994 QB Rating" sheetId="33" r:id="rId1"/>
  </sheets>
  <definedNames>
    <definedName name="_xlnm._FilterDatabase" localSheetId="0" hidden="1">'Steve Young''s 1994 QB Rating'!#REF!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33" l="1"/>
  <c r="G63" i="33"/>
  <c r="Q180" i="33"/>
  <c r="Q183" i="33"/>
  <c r="Q173" i="33"/>
  <c r="Q175" i="33"/>
  <c r="Q176" i="33"/>
  <c r="Q165" i="33"/>
  <c r="Q157" i="33"/>
  <c r="Q160" i="33"/>
  <c r="Q161" i="33"/>
  <c r="Q168" i="33"/>
  <c r="Q169" i="33"/>
  <c r="Q184" i="33"/>
  <c r="Q188" i="33"/>
  <c r="Q195" i="33"/>
</calcChain>
</file>

<file path=xl/sharedStrings.xml><?xml version="1.0" encoding="utf-8"?>
<sst xmlns="http://schemas.openxmlformats.org/spreadsheetml/2006/main" count="108" uniqueCount="84">
  <si>
    <t>a</t>
  </si>
  <si>
    <t>b</t>
  </si>
  <si>
    <t>c</t>
  </si>
  <si>
    <t>Steve Young's 1994 Quarterback Rating</t>
  </si>
  <si>
    <t>The NFL quarterback rating is commonly used to measure the performance of football's most important position, the quarterback.</t>
  </si>
  <si>
    <t>NFL QB rating background</t>
  </si>
  <si>
    <t>Percentage of completions per attempt</t>
  </si>
  <si>
    <t>Average yards gained per attempt</t>
  </si>
  <si>
    <t>Percentage of touchdown passes per attempt</t>
  </si>
  <si>
    <t>Percentage of interceptions per attempt</t>
  </si>
  <si>
    <t>Steve Young's record setting 1994 season</t>
  </si>
  <si>
    <t>Total passing yards</t>
  </si>
  <si>
    <t>Total passing touchdowns</t>
  </si>
  <si>
    <t>Total interceptions</t>
  </si>
  <si>
    <t>Steve Young's 1994 Passing Statistics</t>
  </si>
  <si>
    <t>Total pass attempts</t>
  </si>
  <si>
    <t>Total completions</t>
  </si>
  <si>
    <t>The quarterback rating uses four (4) metrics based around number of passing attempts:</t>
  </si>
  <si>
    <t>I</t>
  </si>
  <si>
    <t>(completion percentage is greater than 77.5%), award 2.375.</t>
  </si>
  <si>
    <t>II</t>
  </si>
  <si>
    <t>Subtract three yards from yards-per-attempt.</t>
  </si>
  <si>
    <t>Multiply the result by 0.25.  If the result is less than zero (yards per attempt is less than 3.0), awards zero points.  If</t>
  </si>
  <si>
    <t>the result is greater than 2.375 (yards per attempt is greater than 12.5), award 2.375 points.</t>
  </si>
  <si>
    <t>III</t>
  </si>
  <si>
    <t>IV</t>
  </si>
  <si>
    <t>zero points.</t>
  </si>
  <si>
    <t>How to calculate NFL QB rating</t>
  </si>
  <si>
    <t>The calculation of NFL quarterback rating is a bit complicated.  But don't worry, it can be broken down.  The important thing to</t>
  </si>
  <si>
    <t>We are going to create a model to calculate Steve Young's QB rating during his 1994 season, when he broke the record.  First I'll</t>
  </si>
  <si>
    <t>introduce Steve Young's record season, then introduce the calculation of NFL quarterback rating.</t>
  </si>
  <si>
    <t>Part I - Completions</t>
  </si>
  <si>
    <t>Raw Subtotal</t>
  </si>
  <si>
    <t>Min/Max Adjusted Subtotal</t>
  </si>
  <si>
    <t>Part II - Yards</t>
  </si>
  <si>
    <t>Completion percentage</t>
  </si>
  <si>
    <t>Average yards per attempt</t>
  </si>
  <si>
    <t>Subtract 3 yds/attempt</t>
  </si>
  <si>
    <t>Multiply by 0.25</t>
  </si>
  <si>
    <t>Part III - Touchdowns</t>
  </si>
  <si>
    <t>Average touchdowns per attempt</t>
  </si>
  <si>
    <t>Part IV - Interceptions</t>
  </si>
  <si>
    <t>Average interceptions per attempt</t>
  </si>
  <si>
    <t>Subtract from 2.375</t>
  </si>
  <si>
    <t>V</t>
  </si>
  <si>
    <t>VI</t>
  </si>
  <si>
    <t>Divid that number by 6.</t>
  </si>
  <si>
    <t>Add together all four steps to get a new number.</t>
  </si>
  <si>
    <t>VII</t>
  </si>
  <si>
    <t>Divide by 6</t>
  </si>
  <si>
    <t>Multiply by 100</t>
  </si>
  <si>
    <t>NFL QB rating</t>
  </si>
  <si>
    <t>Multiply by 5</t>
  </si>
  <si>
    <t>Multiply by 25</t>
  </si>
  <si>
    <t>Sum Parts I-IV</t>
  </si>
  <si>
    <t>Multiply by 20</t>
  </si>
  <si>
    <t>Subtract 0.3</t>
  </si>
  <si>
    <t>Input Stats</t>
  </si>
  <si>
    <t>Subtract 0.30 from the resulting decimal.</t>
  </si>
  <si>
    <t>percentage.</t>
  </si>
  <si>
    <t>than 11.875%), award 2.375 points.</t>
  </si>
  <si>
    <t>Subtract the number from 2.375.  If the result is less than zero (interception percentage greater than 9.5%), award</t>
  </si>
  <si>
    <t>Multiply that number by 100 to get the NFL quarterback rating.</t>
  </si>
  <si>
    <t>Multiply the result by 5.  If the result is less than zero, award zero points.  If the result is greater than 2.375</t>
  </si>
  <si>
    <t>Multiply the resulting decimal by 20.  If the result is greater than 2.375 (touchdown percentage is greater</t>
  </si>
  <si>
    <t>Multiply the interception percentage by 25.</t>
  </si>
  <si>
    <t>*Bonus challenge*</t>
  </si>
  <si>
    <t>Let's check that the formulas are working properly.  Specifically, let's make sure that the conditionals are working (e.g. "If the result</t>
  </si>
  <si>
    <t>Steve Young's 1994 QB rating</t>
  </si>
  <si>
    <t>Drew Brees's "Perfect Game": New Orleans Saints vs New England Patriots (November 30, 2009)</t>
  </si>
  <si>
    <t>Did you get 158.3?  You should have!  158.3 is the highest possible NFL QB rating.</t>
  </si>
  <si>
    <t>In 1994, San Francisco 49er quarterback Steve Young had a spectacular season where he was named the NFL's Most Valuable Player</t>
  </si>
  <si>
    <t>during the regular season and the Most Valuable Player of Super Bowl XXIX.  He also broke Joe Montana's record for single-season</t>
  </si>
  <si>
    <t>quarterback rating.  The statistics relevant to the calculation of his QB rating are provided below.</t>
  </si>
  <si>
    <t>Find the percentage of completions (total completions divided by total attempts).  Express it as a decimal, not a</t>
  </si>
  <si>
    <t>Find the average yards gained per attempt (total yards divided by total attempts).</t>
  </si>
  <si>
    <t>Find the percentage of touchdown passes per attempt (total touchdowns divided by total attempts).</t>
  </si>
  <si>
    <t>Find the percentage of interceptions (total interceptions divided by total attempts).</t>
  </si>
  <si>
    <t>is less than zero, award zero points.  If the result is greater than 2.375, award 2.375.").  To do this, we'll plug in the stats from Drew</t>
  </si>
  <si>
    <t>Brees's "perfect game" against New England in 2009.  The Saints went on to win the Super Bowl during the 2009 season.</t>
  </si>
  <si>
    <t>Drew Brees's "Perfect Game"</t>
  </si>
  <si>
    <t>realize is that it only uses those four (4) metrics previously mentioned, then applies constants to them.  Use empty space below to</t>
  </si>
  <si>
    <t>create a model that outputs NFL quarterback rating.</t>
  </si>
  <si>
    <t>*Solution found starting on Cell N148*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</si>
</sst>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7" formatCode="0.0"/>
    <numFmt numFmtId="169" formatCode="0.000"/>
    <numFmt numFmtId="170" formatCode="#,##0.000"/>
    <numFmt numFmtId="171" formatCode="#,##0.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4"/>
      <color indexed="8"/>
      <name val="Calibri"/>
      <family val="2"/>
    </font>
    <font>
      <b/>
      <sz val="14"/>
      <color indexed="9"/>
      <name val="Calibri"/>
      <family val="2"/>
    </font>
    <font>
      <sz val="10"/>
      <name val="Arial"/>
      <family val="2"/>
    </font>
    <font>
      <i/>
      <sz val="11"/>
      <color indexed="8"/>
      <name val="Calibri"/>
      <family val="2"/>
    </font>
    <font>
      <sz val="30"/>
      <color indexed="63"/>
      <name val="Tahoma"/>
      <family val="2"/>
    </font>
    <font>
      <sz val="10"/>
      <color indexed="63"/>
      <name val="Tahoma"/>
      <family val="2"/>
    </font>
    <font>
      <b/>
      <sz val="10"/>
      <color indexed="63"/>
      <name val="Tahoma"/>
      <family val="2"/>
    </font>
    <font>
      <b/>
      <i/>
      <sz val="11"/>
      <color indexed="8"/>
      <name val="Calibri"/>
      <family val="2"/>
    </font>
    <font>
      <sz val="11"/>
      <color indexed="60"/>
      <name val="Calibri"/>
      <family val="2"/>
    </font>
    <font>
      <sz val="11"/>
      <color indexed="9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dashed">
        <color theme="0" tint="-0.499984740745262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0" fontId="5" fillId="0" borderId="0"/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Continuous" vertical="center"/>
    </xf>
    <xf numFmtId="0" fontId="4" fillId="2" borderId="0" xfId="0" applyFont="1" applyFill="1" applyAlignment="1">
      <alignment horizontal="centerContinuous"/>
    </xf>
    <xf numFmtId="0" fontId="7" fillId="0" borderId="0" xfId="2" applyFont="1" applyBorder="1" applyAlignment="1">
      <alignment horizontal="left" wrapText="1"/>
    </xf>
    <xf numFmtId="0" fontId="8" fillId="0" borderId="0" xfId="2" applyFont="1" applyAlignment="1">
      <alignment horizontal="left"/>
    </xf>
    <xf numFmtId="0" fontId="8" fillId="0" borderId="0" xfId="2" applyFont="1" applyAlignment="1">
      <alignment horizontal="left" vertical="center"/>
    </xf>
    <xf numFmtId="0" fontId="11" fillId="0" borderId="0" xfId="0" applyFont="1"/>
    <xf numFmtId="0" fontId="10" fillId="0" borderId="0" xfId="0" applyFont="1"/>
    <xf numFmtId="0" fontId="0" fillId="0" borderId="5" xfId="0" applyBorder="1"/>
    <xf numFmtId="0" fontId="0" fillId="0" borderId="6" xfId="0" applyBorder="1"/>
    <xf numFmtId="42" fontId="0" fillId="0" borderId="0" xfId="0" applyNumberFormat="1"/>
    <xf numFmtId="42" fontId="0" fillId="0" borderId="5" xfId="0" applyNumberFormat="1" applyBorder="1"/>
    <xf numFmtId="0" fontId="12" fillId="0" borderId="0" xfId="0" applyFont="1"/>
    <xf numFmtId="0" fontId="2" fillId="0" borderId="3" xfId="0" applyFont="1" applyBorder="1"/>
    <xf numFmtId="0" fontId="3" fillId="0" borderId="3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/>
    <xf numFmtId="0" fontId="6" fillId="0" borderId="0" xfId="0" applyFont="1"/>
    <xf numFmtId="0" fontId="0" fillId="3" borderId="0" xfId="0" applyFill="1"/>
    <xf numFmtId="0" fontId="0" fillId="6" borderId="0" xfId="0" applyFill="1"/>
    <xf numFmtId="0" fontId="1" fillId="0" borderId="0" xfId="0" applyFont="1"/>
    <xf numFmtId="0" fontId="13" fillId="0" borderId="0" xfId="0" applyFont="1"/>
    <xf numFmtId="3" fontId="0" fillId="0" borderId="0" xfId="0" applyNumberFormat="1"/>
    <xf numFmtId="2" fontId="8" fillId="5" borderId="1" xfId="2" applyNumberFormat="1" applyFont="1" applyFill="1" applyBorder="1" applyAlignment="1">
      <alignment horizontal="right" vertical="center" wrapText="1"/>
    </xf>
    <xf numFmtId="0" fontId="0" fillId="0" borderId="7" xfId="0" applyBorder="1"/>
    <xf numFmtId="3" fontId="8" fillId="4" borderId="1" xfId="2" applyNumberFormat="1" applyFont="1" applyFill="1" applyBorder="1" applyAlignment="1">
      <alignment horizontal="right" vertical="center" wrapText="1"/>
    </xf>
    <xf numFmtId="169" fontId="8" fillId="5" borderId="1" xfId="2" applyNumberFormat="1" applyFont="1" applyFill="1" applyBorder="1" applyAlignment="1">
      <alignment horizontal="right" vertical="center" wrapText="1"/>
    </xf>
    <xf numFmtId="169" fontId="9" fillId="5" borderId="4" xfId="2" applyNumberFormat="1" applyFont="1" applyFill="1" applyBorder="1" applyAlignment="1">
      <alignment horizontal="right" vertical="center" wrapText="1"/>
    </xf>
    <xf numFmtId="4" fontId="8" fillId="5" borderId="1" xfId="2" applyNumberFormat="1" applyFont="1" applyFill="1" applyBorder="1" applyAlignment="1">
      <alignment horizontal="right" vertical="center" wrapText="1"/>
    </xf>
    <xf numFmtId="170" fontId="8" fillId="5" borderId="1" xfId="2" applyNumberFormat="1" applyFont="1" applyFill="1" applyBorder="1" applyAlignment="1">
      <alignment horizontal="right" vertical="center" wrapText="1"/>
    </xf>
    <xf numFmtId="1" fontId="8" fillId="0" borderId="1" xfId="2" applyNumberFormat="1" applyFont="1" applyFill="1" applyBorder="1" applyAlignment="1">
      <alignment horizontal="right" vertical="center" wrapText="1"/>
    </xf>
    <xf numFmtId="3" fontId="8" fillId="0" borderId="1" xfId="2" applyNumberFormat="1" applyFont="1" applyFill="1" applyBorder="1" applyAlignment="1">
      <alignment horizontal="right" vertical="center" wrapText="1"/>
    </xf>
    <xf numFmtId="2" fontId="8" fillId="0" borderId="1" xfId="2" applyNumberFormat="1" applyFont="1" applyFill="1" applyBorder="1" applyAlignment="1">
      <alignment horizontal="right" vertical="center" wrapText="1"/>
    </xf>
    <xf numFmtId="169" fontId="8" fillId="0" borderId="1" xfId="2" applyNumberFormat="1" applyFont="1" applyFill="1" applyBorder="1" applyAlignment="1">
      <alignment horizontal="right" vertical="center" wrapText="1"/>
    </xf>
    <xf numFmtId="0" fontId="0" fillId="0" borderId="0" xfId="0" applyFont="1"/>
    <xf numFmtId="167" fontId="9" fillId="5" borderId="2" xfId="2" applyNumberFormat="1" applyFont="1" applyFill="1" applyBorder="1" applyAlignment="1">
      <alignment horizontal="right" vertical="center" wrapText="1"/>
    </xf>
    <xf numFmtId="171" fontId="8" fillId="5" borderId="1" xfId="2" applyNumberFormat="1" applyFont="1" applyFill="1" applyBorder="1" applyAlignment="1">
      <alignment horizontal="right" vertical="center" wrapText="1"/>
    </xf>
    <xf numFmtId="0" fontId="14" fillId="0" borderId="0" xfId="0" applyFont="1"/>
  </cellXfs>
  <cellStyles count="3">
    <cellStyle name="Currency 2" xfId="1"/>
    <cellStyle name="Normal" xfId="0" builtinId="0"/>
    <cellStyle name="Normal 2" xfId="2"/>
  </cellStyles>
  <dxfs count="4">
    <dxf>
      <font>
        <color theme="6" tint="-0.499984740745262"/>
      </font>
    </dxf>
    <dxf>
      <font>
        <color theme="0"/>
      </font>
    </dxf>
    <dxf>
      <font>
        <color theme="6" tint="-0.499984740745262"/>
      </font>
    </dxf>
    <dxf>
      <font>
        <color theme="0"/>
      </font>
    </dxf>
  </dxfs>
  <tableStyles count="0" defaultTableStyle="TableStyleMedium2" defaultPivotStyle="PivotStyleLight16"/>
  <colors>
    <mruColors>
      <color rgb="FFFFFFCC"/>
      <color rgb="FFCCECFF"/>
      <color rgb="FFCCFFCC"/>
      <color rgb="FFC0C0C0"/>
      <color rgb="FF006600"/>
      <color rgb="FFCCFF99"/>
      <color rgb="FF99FF66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5"/>
  <sheetViews>
    <sheetView showGridLines="0" tabSelected="1" workbookViewId="0">
      <selection activeCell="I3" sqref="I3"/>
    </sheetView>
  </sheetViews>
  <sheetFormatPr baseColWidth="10" defaultColWidth="8.83203125" defaultRowHeight="14" outlineLevelRow="1" x14ac:dyDescent="0"/>
  <cols>
    <col min="1" max="1" width="1.6640625" style="7" customWidth="1"/>
    <col min="2" max="3" width="7.5" customWidth="1"/>
    <col min="4" max="12" width="11.33203125" bestFit="1" customWidth="1"/>
    <col min="13" max="13" width="9.5" customWidth="1"/>
    <col min="14" max="14" width="5.33203125" customWidth="1"/>
    <col min="15" max="15" width="4.5" customWidth="1"/>
    <col min="16" max="16" width="24.83203125" customWidth="1"/>
    <col min="17" max="17" width="11.33203125" customWidth="1"/>
  </cols>
  <sheetData>
    <row r="1" spans="1:17" s="6" customFormat="1" ht="12.75" customHeight="1">
      <c r="B1" s="5"/>
      <c r="C1" s="5"/>
      <c r="D1" s="5"/>
      <c r="E1" s="5"/>
      <c r="F1" s="5"/>
      <c r="G1" s="5"/>
      <c r="H1" s="5"/>
      <c r="I1" s="5"/>
    </row>
    <row r="2" spans="1:17" ht="38.25" customHeight="1">
      <c r="A2" s="6"/>
      <c r="B2" s="3" t="s">
        <v>3</v>
      </c>
      <c r="C2" s="4"/>
      <c r="D2" s="4"/>
      <c r="E2" s="4"/>
      <c r="F2" s="4"/>
      <c r="G2" s="4"/>
      <c r="I2" s="40" t="s">
        <v>83</v>
      </c>
    </row>
    <row r="3" spans="1:17" ht="18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8"/>
    </row>
    <row r="4" spans="1:17" ht="18">
      <c r="B4" s="15" t="s">
        <v>5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2"/>
      <c r="N4" s="2"/>
      <c r="O4" s="2"/>
      <c r="P4" s="2"/>
      <c r="Q4" s="8"/>
    </row>
    <row r="5" spans="1:17" ht="6" customHeight="1"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2"/>
      <c r="N5" s="2"/>
      <c r="O5" s="2"/>
      <c r="P5" s="2"/>
      <c r="Q5" s="8"/>
    </row>
    <row r="6" spans="1:17">
      <c r="B6" t="s">
        <v>4</v>
      </c>
    </row>
    <row r="7" spans="1:17" ht="6" customHeight="1"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2"/>
      <c r="N7" s="2"/>
      <c r="O7" s="2"/>
      <c r="P7" s="2"/>
      <c r="Q7" s="8"/>
    </row>
    <row r="8" spans="1:17">
      <c r="B8" t="s">
        <v>17</v>
      </c>
    </row>
    <row r="9" spans="1:17">
      <c r="C9" t="s">
        <v>6</v>
      </c>
    </row>
    <row r="10" spans="1:17">
      <c r="C10" t="s">
        <v>7</v>
      </c>
    </row>
    <row r="11" spans="1:17">
      <c r="C11" t="s">
        <v>8</v>
      </c>
    </row>
    <row r="12" spans="1:17">
      <c r="C12" t="s">
        <v>9</v>
      </c>
    </row>
    <row r="13" spans="1:17" ht="6" customHeight="1"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2"/>
      <c r="N13" s="2"/>
      <c r="O13" s="2"/>
      <c r="P13" s="2"/>
      <c r="Q13" s="8"/>
    </row>
    <row r="14" spans="1:17">
      <c r="B14" t="s">
        <v>29</v>
      </c>
    </row>
    <row r="15" spans="1:17">
      <c r="B15" t="s">
        <v>30</v>
      </c>
    </row>
    <row r="17" spans="2:17" ht="18">
      <c r="B17" s="15" t="s">
        <v>10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2"/>
      <c r="N17" s="2"/>
      <c r="O17" s="2"/>
      <c r="P17" s="2"/>
      <c r="Q17" s="8"/>
    </row>
    <row r="18" spans="2:17" ht="6" customHeight="1">
      <c r="B18" s="17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2"/>
      <c r="N18" s="2"/>
      <c r="O18" s="2"/>
      <c r="P18" s="2"/>
      <c r="Q18" s="8"/>
    </row>
    <row r="19" spans="2:17">
      <c r="B19" t="s">
        <v>71</v>
      </c>
    </row>
    <row r="20" spans="2:17">
      <c r="B20" t="s">
        <v>72</v>
      </c>
    </row>
    <row r="21" spans="2:17">
      <c r="B21" t="s">
        <v>73</v>
      </c>
    </row>
    <row r="22" spans="2:17" ht="6" customHeight="1">
      <c r="B22" s="17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2"/>
      <c r="N22" s="2"/>
      <c r="O22" s="2"/>
      <c r="P22" s="2"/>
      <c r="Q22" s="8"/>
    </row>
    <row r="23" spans="2:17">
      <c r="B23" s="24" t="s">
        <v>14</v>
      </c>
    </row>
    <row r="24" spans="2:17">
      <c r="C24" t="s">
        <v>15</v>
      </c>
      <c r="F24" s="25">
        <v>461</v>
      </c>
    </row>
    <row r="25" spans="2:17">
      <c r="C25" t="s">
        <v>16</v>
      </c>
      <c r="F25" s="25">
        <v>324</v>
      </c>
    </row>
    <row r="26" spans="2:17">
      <c r="C26" t="s">
        <v>11</v>
      </c>
      <c r="F26" s="25">
        <v>3969</v>
      </c>
    </row>
    <row r="27" spans="2:17">
      <c r="C27" t="s">
        <v>12</v>
      </c>
      <c r="F27" s="25">
        <v>35</v>
      </c>
    </row>
    <row r="28" spans="2:17">
      <c r="C28" t="s">
        <v>13</v>
      </c>
      <c r="F28" s="25">
        <v>10</v>
      </c>
    </row>
    <row r="30" spans="2:17" ht="18">
      <c r="B30" s="15" t="s">
        <v>27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2"/>
      <c r="N30" s="2"/>
      <c r="O30" s="2"/>
      <c r="P30" s="2"/>
      <c r="Q30" s="8"/>
    </row>
    <row r="31" spans="2:17" ht="6" customHeight="1">
      <c r="B31" s="17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2"/>
      <c r="N31" s="2"/>
      <c r="O31" s="2"/>
      <c r="P31" s="2"/>
      <c r="Q31" s="8"/>
    </row>
    <row r="32" spans="2:17">
      <c r="B32" t="s">
        <v>28</v>
      </c>
    </row>
    <row r="33" spans="2:4">
      <c r="B33" t="s">
        <v>81</v>
      </c>
    </row>
    <row r="34" spans="2:4">
      <c r="B34" t="s">
        <v>82</v>
      </c>
    </row>
    <row r="36" spans="2:4">
      <c r="B36" t="s">
        <v>18</v>
      </c>
      <c r="C36" t="s">
        <v>0</v>
      </c>
      <c r="D36" t="s">
        <v>74</v>
      </c>
    </row>
    <row r="37" spans="2:4">
      <c r="D37" t="s">
        <v>59</v>
      </c>
    </row>
    <row r="38" spans="2:4">
      <c r="C38" t="s">
        <v>1</v>
      </c>
      <c r="D38" t="s">
        <v>58</v>
      </c>
    </row>
    <row r="39" spans="2:4">
      <c r="C39" t="s">
        <v>2</v>
      </c>
      <c r="D39" t="s">
        <v>63</v>
      </c>
    </row>
    <row r="40" spans="2:4">
      <c r="D40" t="s">
        <v>19</v>
      </c>
    </row>
    <row r="42" spans="2:4">
      <c r="B42" t="s">
        <v>20</v>
      </c>
      <c r="C42" t="s">
        <v>0</v>
      </c>
      <c r="D42" t="s">
        <v>75</v>
      </c>
    </row>
    <row r="43" spans="2:4">
      <c r="C43" t="s">
        <v>1</v>
      </c>
      <c r="D43" t="s">
        <v>21</v>
      </c>
    </row>
    <row r="44" spans="2:4">
      <c r="C44" t="s">
        <v>2</v>
      </c>
      <c r="D44" t="s">
        <v>22</v>
      </c>
    </row>
    <row r="45" spans="2:4">
      <c r="D45" t="s">
        <v>23</v>
      </c>
    </row>
    <row r="47" spans="2:4">
      <c r="B47" t="s">
        <v>24</v>
      </c>
      <c r="C47" t="s">
        <v>0</v>
      </c>
      <c r="D47" t="s">
        <v>76</v>
      </c>
    </row>
    <row r="48" spans="2:4">
      <c r="C48" t="s">
        <v>1</v>
      </c>
      <c r="D48" t="s">
        <v>64</v>
      </c>
    </row>
    <row r="49" spans="2:12">
      <c r="D49" t="s">
        <v>60</v>
      </c>
    </row>
    <row r="51" spans="2:12">
      <c r="B51" t="s">
        <v>25</v>
      </c>
      <c r="C51" t="s">
        <v>0</v>
      </c>
      <c r="D51" t="s">
        <v>77</v>
      </c>
    </row>
    <row r="52" spans="2:12">
      <c r="C52" t="s">
        <v>1</v>
      </c>
      <c r="D52" t="s">
        <v>65</v>
      </c>
    </row>
    <row r="53" spans="2:12">
      <c r="C53" t="s">
        <v>2</v>
      </c>
      <c r="D53" t="s">
        <v>61</v>
      </c>
    </row>
    <row r="54" spans="2:12">
      <c r="D54" t="s">
        <v>26</v>
      </c>
    </row>
    <row r="55" spans="2:12"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</row>
    <row r="57" spans="2:12">
      <c r="B57" t="s">
        <v>44</v>
      </c>
      <c r="D57" t="s">
        <v>47</v>
      </c>
    </row>
    <row r="59" spans="2:12">
      <c r="B59" t="s">
        <v>45</v>
      </c>
      <c r="D59" t="s">
        <v>46</v>
      </c>
    </row>
    <row r="61" spans="2:12">
      <c r="B61" t="s">
        <v>48</v>
      </c>
      <c r="D61" t="s">
        <v>62</v>
      </c>
    </row>
    <row r="63" spans="2:12">
      <c r="C63" s="24" t="s">
        <v>68</v>
      </c>
      <c r="F63" s="39"/>
      <c r="G63" t="b">
        <f>F63=H63</f>
        <v>0</v>
      </c>
      <c r="H63" s="14">
        <v>112.79374548083874</v>
      </c>
    </row>
    <row r="65" spans="2:17" ht="18">
      <c r="B65" s="15" t="s">
        <v>66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2"/>
      <c r="N65" s="2"/>
      <c r="O65" s="2"/>
      <c r="P65" s="2"/>
      <c r="Q65" s="8"/>
    </row>
    <row r="66" spans="2:17" ht="6" customHeight="1">
      <c r="B66" s="17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2"/>
      <c r="N66" s="2"/>
      <c r="O66" s="2"/>
      <c r="P66" s="2"/>
      <c r="Q66" s="8"/>
    </row>
    <row r="67" spans="2:17">
      <c r="B67" t="s">
        <v>67</v>
      </c>
    </row>
    <row r="68" spans="2:17">
      <c r="B68" t="s">
        <v>78</v>
      </c>
    </row>
    <row r="69" spans="2:17">
      <c r="B69" t="s">
        <v>79</v>
      </c>
    </row>
    <row r="71" spans="2:17">
      <c r="B71" s="24" t="s">
        <v>69</v>
      </c>
    </row>
    <row r="72" spans="2:17">
      <c r="C72" t="s">
        <v>15</v>
      </c>
      <c r="F72" s="25">
        <v>23</v>
      </c>
    </row>
    <row r="73" spans="2:17">
      <c r="C73" t="s">
        <v>16</v>
      </c>
      <c r="F73" s="25">
        <v>18</v>
      </c>
    </row>
    <row r="74" spans="2:17">
      <c r="C74" t="s">
        <v>11</v>
      </c>
      <c r="F74" s="25">
        <v>371</v>
      </c>
    </row>
    <row r="75" spans="2:17">
      <c r="C75" t="s">
        <v>12</v>
      </c>
      <c r="F75" s="25">
        <v>5</v>
      </c>
    </row>
    <row r="76" spans="2:17">
      <c r="C76" t="s">
        <v>13</v>
      </c>
      <c r="F76" s="25">
        <v>0</v>
      </c>
    </row>
    <row r="78" spans="2:17">
      <c r="C78" s="24" t="s">
        <v>80</v>
      </c>
      <c r="F78" s="39"/>
      <c r="G78" t="b">
        <f>F78=H78</f>
        <v>0</v>
      </c>
      <c r="H78" s="14">
        <v>158.33333333333331</v>
      </c>
    </row>
    <row r="80" spans="2:17">
      <c r="B80" t="s">
        <v>70</v>
      </c>
    </row>
    <row r="148" spans="14:18" outlineLevel="1">
      <c r="N148" s="1" t="s">
        <v>57</v>
      </c>
    </row>
    <row r="149" spans="14:18" outlineLevel="1">
      <c r="O149" t="s">
        <v>15</v>
      </c>
      <c r="Q149" s="28">
        <v>461</v>
      </c>
      <c r="R149" s="22"/>
    </row>
    <row r="150" spans="14:18" outlineLevel="1">
      <c r="O150" t="s">
        <v>16</v>
      </c>
      <c r="Q150" s="28">
        <v>324</v>
      </c>
      <c r="R150" s="21"/>
    </row>
    <row r="151" spans="14:18" outlineLevel="1">
      <c r="O151" t="s">
        <v>11</v>
      </c>
      <c r="Q151" s="28">
        <v>3969</v>
      </c>
      <c r="R151" s="21"/>
    </row>
    <row r="152" spans="14:18" outlineLevel="1">
      <c r="O152" t="s">
        <v>12</v>
      </c>
      <c r="Q152" s="28">
        <v>35</v>
      </c>
      <c r="R152" s="21"/>
    </row>
    <row r="153" spans="14:18" outlineLevel="1">
      <c r="O153" t="s">
        <v>13</v>
      </c>
      <c r="Q153" s="28">
        <v>10</v>
      </c>
      <c r="R153" s="21"/>
    </row>
    <row r="154" spans="14:18" outlineLevel="1"/>
    <row r="155" spans="14:18" outlineLevel="1">
      <c r="N155" s="11" t="s">
        <v>31</v>
      </c>
      <c r="O155" s="11"/>
      <c r="P155" s="11"/>
      <c r="Q155" s="11"/>
    </row>
    <row r="156" spans="14:18" outlineLevel="1">
      <c r="N156" s="19"/>
      <c r="O156" s="19"/>
      <c r="P156" s="19"/>
      <c r="Q156" s="19"/>
    </row>
    <row r="157" spans="14:18" outlineLevel="1">
      <c r="O157" t="s">
        <v>35</v>
      </c>
      <c r="Q157" s="26">
        <f>Q150/Q149</f>
        <v>0.70281995661605201</v>
      </c>
    </row>
    <row r="158" spans="14:18" outlineLevel="1">
      <c r="O158" t="s">
        <v>56</v>
      </c>
      <c r="Q158" s="35">
        <v>0.3</v>
      </c>
    </row>
    <row r="159" spans="14:18" outlineLevel="1">
      <c r="O159" t="s">
        <v>52</v>
      </c>
      <c r="Q159" s="33">
        <v>5</v>
      </c>
    </row>
    <row r="160" spans="14:18" outlineLevel="1">
      <c r="O160" s="20" t="s">
        <v>32</v>
      </c>
      <c r="Q160" s="29">
        <f>(Q157-Q158)*Q159</f>
        <v>2.0140997830802601</v>
      </c>
    </row>
    <row r="161" spans="14:17" outlineLevel="1">
      <c r="O161" s="9" t="s">
        <v>33</v>
      </c>
      <c r="Q161" s="30">
        <f>MAX(0,MIN(Q160,2.375))</f>
        <v>2.0140997830802601</v>
      </c>
    </row>
    <row r="162" spans="14:17" outlineLevel="1">
      <c r="P162" s="9"/>
      <c r="Q162" s="12"/>
    </row>
    <row r="163" spans="14:17" outlineLevel="1">
      <c r="N163" s="11" t="s">
        <v>34</v>
      </c>
      <c r="O163" s="11"/>
      <c r="P163" s="11"/>
      <c r="Q163" s="11"/>
    </row>
    <row r="164" spans="14:17" outlineLevel="1">
      <c r="N164" s="19"/>
      <c r="O164" s="19"/>
      <c r="P164" s="19"/>
      <c r="Q164" s="19"/>
    </row>
    <row r="165" spans="14:17" outlineLevel="1">
      <c r="O165" t="s">
        <v>36</v>
      </c>
      <c r="Q165" s="31">
        <f>Q151/Q149</f>
        <v>8.6095444685466376</v>
      </c>
    </row>
    <row r="166" spans="14:17" outlineLevel="1">
      <c r="O166" t="s">
        <v>37</v>
      </c>
      <c r="Q166" s="34">
        <v>3</v>
      </c>
    </row>
    <row r="167" spans="14:17" outlineLevel="1">
      <c r="O167" t="s">
        <v>38</v>
      </c>
      <c r="Q167" s="35">
        <v>0.25</v>
      </c>
    </row>
    <row r="168" spans="14:17" outlineLevel="1">
      <c r="O168" s="20" t="s">
        <v>32</v>
      </c>
      <c r="Q168" s="29">
        <f>(Q165-Q166)*Q167</f>
        <v>1.4023861171366594</v>
      </c>
    </row>
    <row r="169" spans="14:17" outlineLevel="1">
      <c r="O169" s="9" t="s">
        <v>33</v>
      </c>
      <c r="Q169" s="30">
        <f>MAX(0,MIN(Q168,2.375))</f>
        <v>1.4023861171366594</v>
      </c>
    </row>
    <row r="170" spans="14:17" outlineLevel="1">
      <c r="P170" s="9"/>
      <c r="Q170" s="12"/>
    </row>
    <row r="171" spans="14:17" outlineLevel="1">
      <c r="N171" s="11" t="s">
        <v>39</v>
      </c>
      <c r="O171" s="11"/>
      <c r="P171" s="11"/>
      <c r="Q171" s="11"/>
    </row>
    <row r="172" spans="14:17" outlineLevel="1">
      <c r="N172" s="19"/>
      <c r="O172" s="19"/>
      <c r="P172" s="19"/>
      <c r="Q172" s="19"/>
    </row>
    <row r="173" spans="14:17" outlineLevel="1">
      <c r="O173" t="s">
        <v>40</v>
      </c>
      <c r="Q173" s="32">
        <f>Q152/Q149</f>
        <v>7.5921908893709325E-2</v>
      </c>
    </row>
    <row r="174" spans="14:17" outlineLevel="1">
      <c r="O174" t="s">
        <v>55</v>
      </c>
      <c r="Q174" s="34">
        <v>20</v>
      </c>
    </row>
    <row r="175" spans="14:17" outlineLevel="1">
      <c r="O175" s="20" t="s">
        <v>32</v>
      </c>
      <c r="Q175" s="29">
        <f>Q173*Q174</f>
        <v>1.5184381778741864</v>
      </c>
    </row>
    <row r="176" spans="14:17" outlineLevel="1">
      <c r="O176" s="9" t="s">
        <v>33</v>
      </c>
      <c r="Q176" s="30">
        <f>MAX(0,MIN(Q175,2.375))</f>
        <v>1.5184381778741864</v>
      </c>
    </row>
    <row r="177" spans="14:17" outlineLevel="1">
      <c r="P177" s="9"/>
      <c r="Q177" s="12"/>
    </row>
    <row r="178" spans="14:17" outlineLevel="1">
      <c r="N178" s="11" t="s">
        <v>41</v>
      </c>
      <c r="O178" s="11"/>
      <c r="P178" s="11"/>
      <c r="Q178" s="11"/>
    </row>
    <row r="179" spans="14:17" outlineLevel="1">
      <c r="N179" s="19"/>
      <c r="O179" s="19"/>
      <c r="P179" s="19"/>
      <c r="Q179" s="19"/>
    </row>
    <row r="180" spans="14:17" outlineLevel="1">
      <c r="O180" t="s">
        <v>42</v>
      </c>
      <c r="Q180" s="32">
        <f>Q153/Q149</f>
        <v>2.1691973969631236E-2</v>
      </c>
    </row>
    <row r="181" spans="14:17" outlineLevel="1">
      <c r="O181" t="s">
        <v>53</v>
      </c>
      <c r="Q181" s="34">
        <v>25</v>
      </c>
    </row>
    <row r="182" spans="14:17" outlineLevel="1">
      <c r="O182" t="s">
        <v>43</v>
      </c>
      <c r="Q182" s="36">
        <v>2.375</v>
      </c>
    </row>
    <row r="183" spans="14:17" outlineLevel="1">
      <c r="O183" s="20" t="s">
        <v>32</v>
      </c>
      <c r="Q183" s="29">
        <f>Q182-(Q180*Q181)</f>
        <v>1.832700650759219</v>
      </c>
    </row>
    <row r="184" spans="14:17" outlineLevel="1">
      <c r="O184" s="9" t="s">
        <v>33</v>
      </c>
      <c r="Q184" s="30">
        <f>MAX(0,MIN(Q183,2.375))</f>
        <v>1.832700650759219</v>
      </c>
    </row>
    <row r="185" spans="14:17" outlineLevel="1">
      <c r="P185" s="9"/>
      <c r="Q185" s="12"/>
    </row>
    <row r="186" spans="14:17" outlineLevel="1">
      <c r="N186" s="10"/>
      <c r="O186" s="10"/>
      <c r="P186" s="10"/>
      <c r="Q186" s="13"/>
    </row>
    <row r="187" spans="14:17" outlineLevel="1">
      <c r="Q187" s="12"/>
    </row>
    <row r="188" spans="14:17" outlineLevel="1">
      <c r="N188" s="1" t="s">
        <v>54</v>
      </c>
      <c r="Q188" s="30">
        <f>Q161+Q169+Q176+Q184</f>
        <v>6.7676247288503246</v>
      </c>
    </row>
    <row r="189" spans="14:17" outlineLevel="1"/>
    <row r="190" spans="14:17" outlineLevel="1">
      <c r="N190" s="23" t="s">
        <v>49</v>
      </c>
      <c r="O190" s="37"/>
      <c r="P190" s="37"/>
      <c r="Q190" s="34">
        <v>6</v>
      </c>
    </row>
    <row r="191" spans="14:17" outlineLevel="1">
      <c r="N191" s="37"/>
      <c r="O191" s="37"/>
      <c r="P191" s="37"/>
      <c r="Q191" s="37"/>
    </row>
    <row r="192" spans="14:17" outlineLevel="1">
      <c r="N192" s="23" t="s">
        <v>50</v>
      </c>
      <c r="O192" s="37"/>
      <c r="P192" s="37"/>
      <c r="Q192" s="34">
        <v>100</v>
      </c>
    </row>
    <row r="193" spans="14:17" outlineLevel="1">
      <c r="N193" s="10"/>
      <c r="O193" s="10"/>
      <c r="P193" s="10"/>
      <c r="Q193" s="13"/>
    </row>
    <row r="194" spans="14:17" ht="15" outlineLevel="1" thickBot="1">
      <c r="Q194" s="12"/>
    </row>
    <row r="195" spans="14:17" ht="15" outlineLevel="1" thickBot="1">
      <c r="N195" s="1" t="s">
        <v>51</v>
      </c>
      <c r="Q195" s="38">
        <f>(Q188/Q190)*Q192</f>
        <v>112.79374548083874</v>
      </c>
    </row>
  </sheetData>
  <conditionalFormatting sqref="G63">
    <cfRule type="expression" dxfId="3" priority="3">
      <formula>G63=FALSE</formula>
    </cfRule>
    <cfRule type="expression" dxfId="2" priority="4">
      <formula>TRUE</formula>
    </cfRule>
  </conditionalFormatting>
  <conditionalFormatting sqref="G78">
    <cfRule type="expression" dxfId="1" priority="1">
      <formula>G78=FALSE</formula>
    </cfRule>
    <cfRule type="expression" dxfId="0" priority="2">
      <formula>TRUE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Steve Young's 1994 QB Rating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 Hopkins</cp:lastModifiedBy>
  <cp:lastPrinted>2012-05-22T20:57:54Z</cp:lastPrinted>
  <dcterms:created xsi:type="dcterms:W3CDTF">2012-04-23T19:22:01Z</dcterms:created>
  <dcterms:modified xsi:type="dcterms:W3CDTF">2012-10-11T06:56:58Z</dcterms:modified>
</cp:coreProperties>
</file>