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sef\Downloads\"/>
    </mc:Choice>
  </mc:AlternateContent>
  <xr:revisionPtr revIDLastSave="0" documentId="13_ncr:1_{5A114628-FF39-48D6-8438-D955FB43DFF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raining Program" sheetId="1" r:id="rId1"/>
    <sheet name="Volume Totals" sheetId="2" r:id="rId2"/>
    <sheet name="Exercise Selection" sheetId="3" r:id="rId3"/>
    <sheet name="Power &amp; Lower Strength 1" sheetId="4" r:id="rId4"/>
    <sheet name="Power &amp; Lower Strength 2" sheetId="5" r:id="rId5"/>
    <sheet name="Power &amp; Lower Strength 3" sheetId="6" r:id="rId6"/>
    <sheet name="Power &amp; Lower Strength 4" sheetId="7" r:id="rId7"/>
    <sheet name="Upper &amp; Met Con 1" sheetId="8" r:id="rId8"/>
    <sheet name="Upper &amp; Met Con 2" sheetId="9" r:id="rId9"/>
    <sheet name="Upper &amp; Met Con 3" sheetId="10" r:id="rId10"/>
    <sheet name="Upper &amp; Met Con 4" sheetId="11" r:id="rId11"/>
    <sheet name="Power &amp; Lower HingeUnilateral S" sheetId="12" r:id="rId12"/>
    <sheet name="Sheet10" sheetId="13" r:id="rId13"/>
    <sheet name="Sheet11" sheetId="14" r:id="rId14"/>
    <sheet name="Sheet12" sheetId="15" r:id="rId15"/>
    <sheet name="Upper Unilateral Strength &amp; Met" sheetId="16" r:id="rId16"/>
    <sheet name="Sheet13" sheetId="17" r:id="rId17"/>
    <sheet name="Sheet14" sheetId="18" r:id="rId18"/>
    <sheet name="Sheet15" sheetId="19" r:id="rId19"/>
    <sheet name="Volume Distribution Guideline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0" l="1"/>
  <c r="F34" i="20"/>
  <c r="E34" i="20"/>
  <c r="D34" i="20"/>
  <c r="G33" i="20"/>
  <c r="G27" i="20" s="1"/>
  <c r="F33" i="20"/>
  <c r="F30" i="20" s="1"/>
  <c r="E33" i="20"/>
  <c r="E31" i="20" s="1"/>
  <c r="D33" i="20"/>
  <c r="D31" i="20" s="1"/>
  <c r="B33" i="20"/>
  <c r="C32" i="20"/>
  <c r="C31" i="20"/>
  <c r="E30" i="20"/>
  <c r="C30" i="20"/>
  <c r="G29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G20" i="20"/>
  <c r="F20" i="20"/>
  <c r="E20" i="20"/>
  <c r="D20" i="20"/>
  <c r="G19" i="20"/>
  <c r="G12" i="20" s="1"/>
  <c r="F19" i="20"/>
  <c r="F18" i="20" s="1"/>
  <c r="E19" i="20"/>
  <c r="E18" i="20" s="1"/>
  <c r="D19" i="20"/>
  <c r="D16" i="20" s="1"/>
  <c r="B19" i="20"/>
  <c r="G18" i="20"/>
  <c r="D18" i="20"/>
  <c r="C18" i="20"/>
  <c r="F17" i="20"/>
  <c r="E17" i="20"/>
  <c r="C17" i="20"/>
  <c r="G16" i="20"/>
  <c r="F16" i="20"/>
  <c r="E16" i="20"/>
  <c r="C16" i="20"/>
  <c r="G15" i="20"/>
  <c r="F15" i="20"/>
  <c r="E15" i="20"/>
  <c r="C15" i="20"/>
  <c r="G14" i="20"/>
  <c r="F14" i="20"/>
  <c r="E14" i="20"/>
  <c r="D14" i="20"/>
  <c r="C14" i="20"/>
  <c r="G13" i="20"/>
  <c r="F13" i="20"/>
  <c r="E13" i="20"/>
  <c r="D13" i="20"/>
  <c r="C13" i="20"/>
  <c r="F12" i="20"/>
  <c r="E12" i="20"/>
  <c r="D12" i="20"/>
  <c r="C12" i="20"/>
  <c r="B43" i="19"/>
  <c r="M41" i="19"/>
  <c r="P40" i="19"/>
  <c r="M40" i="19"/>
  <c r="I40" i="19"/>
  <c r="H40" i="19"/>
  <c r="G40" i="19"/>
  <c r="F40" i="19"/>
  <c r="C40" i="19"/>
  <c r="P39" i="19"/>
  <c r="M39" i="19"/>
  <c r="I39" i="19"/>
  <c r="H39" i="19"/>
  <c r="G39" i="19"/>
  <c r="F39" i="19"/>
  <c r="C39" i="19"/>
  <c r="P38" i="19"/>
  <c r="M38" i="19"/>
  <c r="C38" i="19"/>
  <c r="I36" i="19"/>
  <c r="H36" i="19"/>
  <c r="G36" i="19"/>
  <c r="F36" i="19"/>
  <c r="C36" i="19"/>
  <c r="I35" i="19"/>
  <c r="H35" i="19"/>
  <c r="G35" i="19"/>
  <c r="F35" i="19"/>
  <c r="C35" i="19"/>
  <c r="C34" i="19"/>
  <c r="O32" i="19"/>
  <c r="M32" i="19"/>
  <c r="K32" i="19"/>
  <c r="I32" i="19"/>
  <c r="G32" i="19"/>
  <c r="C32" i="19"/>
  <c r="O31" i="19"/>
  <c r="M31" i="19"/>
  <c r="K31" i="19"/>
  <c r="I31" i="19"/>
  <c r="G31" i="19"/>
  <c r="C31" i="19"/>
  <c r="C30" i="19"/>
  <c r="I26" i="19"/>
  <c r="H26" i="19"/>
  <c r="G26" i="19"/>
  <c r="F26" i="19"/>
  <c r="C26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I7" i="19"/>
  <c r="D3" i="19"/>
  <c r="M2" i="19"/>
  <c r="C2" i="19"/>
  <c r="N1" i="19"/>
  <c r="D1" i="19"/>
  <c r="B43" i="18"/>
  <c r="M41" i="18"/>
  <c r="P40" i="18"/>
  <c r="M40" i="18"/>
  <c r="I40" i="18"/>
  <c r="H40" i="18"/>
  <c r="G40" i="18"/>
  <c r="F40" i="18"/>
  <c r="C40" i="18"/>
  <c r="P39" i="18"/>
  <c r="M39" i="18"/>
  <c r="I39" i="18"/>
  <c r="H39" i="18"/>
  <c r="G39" i="18"/>
  <c r="F39" i="18"/>
  <c r="C39" i="18"/>
  <c r="P38" i="18"/>
  <c r="M38" i="18"/>
  <c r="C38" i="18"/>
  <c r="I36" i="18"/>
  <c r="H36" i="18"/>
  <c r="G36" i="18"/>
  <c r="F36" i="18"/>
  <c r="C36" i="18"/>
  <c r="I35" i="18"/>
  <c r="H35" i="18"/>
  <c r="G35" i="18"/>
  <c r="F35" i="18"/>
  <c r="C35" i="18"/>
  <c r="C34" i="18"/>
  <c r="O32" i="18"/>
  <c r="M32" i="18"/>
  <c r="K32" i="18"/>
  <c r="I32" i="18"/>
  <c r="G32" i="18"/>
  <c r="C32" i="18"/>
  <c r="O31" i="18"/>
  <c r="M31" i="18"/>
  <c r="K31" i="18"/>
  <c r="I31" i="18"/>
  <c r="G31" i="18"/>
  <c r="C31" i="18"/>
  <c r="C30" i="18"/>
  <c r="I26" i="18"/>
  <c r="H26" i="18"/>
  <c r="G26" i="18"/>
  <c r="F26" i="18"/>
  <c r="C26" i="18"/>
  <c r="J21" i="18"/>
  <c r="C21" i="18"/>
  <c r="B21" i="18"/>
  <c r="J20" i="18"/>
  <c r="C20" i="18"/>
  <c r="B20" i="18"/>
  <c r="J19" i="18"/>
  <c r="C19" i="18"/>
  <c r="B19" i="18"/>
  <c r="J18" i="18"/>
  <c r="C18" i="18"/>
  <c r="B18" i="18"/>
  <c r="J17" i="18"/>
  <c r="C17" i="18"/>
  <c r="B17" i="18"/>
  <c r="I7" i="18"/>
  <c r="D3" i="18"/>
  <c r="M2" i="18"/>
  <c r="C2" i="18"/>
  <c r="N1" i="18"/>
  <c r="D1" i="18"/>
  <c r="B43" i="17"/>
  <c r="M41" i="17"/>
  <c r="P40" i="17"/>
  <c r="M40" i="17"/>
  <c r="I40" i="17"/>
  <c r="H40" i="17"/>
  <c r="G40" i="17"/>
  <c r="F40" i="17"/>
  <c r="C40" i="17"/>
  <c r="P39" i="17"/>
  <c r="M39" i="17"/>
  <c r="I39" i="17"/>
  <c r="H39" i="17"/>
  <c r="G39" i="17"/>
  <c r="F39" i="17"/>
  <c r="C39" i="17"/>
  <c r="P38" i="17"/>
  <c r="M38" i="17"/>
  <c r="C38" i="17"/>
  <c r="I36" i="17"/>
  <c r="H36" i="17"/>
  <c r="G36" i="17"/>
  <c r="F36" i="17"/>
  <c r="C36" i="17"/>
  <c r="I35" i="17"/>
  <c r="H35" i="17"/>
  <c r="G35" i="17"/>
  <c r="F35" i="17"/>
  <c r="C35" i="17"/>
  <c r="C34" i="17"/>
  <c r="O32" i="17"/>
  <c r="M32" i="17"/>
  <c r="K32" i="17"/>
  <c r="I32" i="17"/>
  <c r="G32" i="17"/>
  <c r="C32" i="17"/>
  <c r="O31" i="17"/>
  <c r="M31" i="17"/>
  <c r="K31" i="17"/>
  <c r="I31" i="17"/>
  <c r="G31" i="17"/>
  <c r="C31" i="17"/>
  <c r="C30" i="17"/>
  <c r="I26" i="17"/>
  <c r="H26" i="17"/>
  <c r="G26" i="17"/>
  <c r="F26" i="17"/>
  <c r="C26" i="17"/>
  <c r="J21" i="17"/>
  <c r="C21" i="17"/>
  <c r="B21" i="17"/>
  <c r="J20" i="17"/>
  <c r="C20" i="17"/>
  <c r="B20" i="17"/>
  <c r="J19" i="17"/>
  <c r="C19" i="17"/>
  <c r="B19" i="17"/>
  <c r="J18" i="17"/>
  <c r="C18" i="17"/>
  <c r="B18" i="17"/>
  <c r="J17" i="17"/>
  <c r="C17" i="17"/>
  <c r="B17" i="17"/>
  <c r="I7" i="17"/>
  <c r="D3" i="17"/>
  <c r="M2" i="17"/>
  <c r="C2" i="17"/>
  <c r="N1" i="17"/>
  <c r="D1" i="17"/>
  <c r="B43" i="16"/>
  <c r="M41" i="16"/>
  <c r="P40" i="16"/>
  <c r="M40" i="16"/>
  <c r="I40" i="16"/>
  <c r="H40" i="16"/>
  <c r="G40" i="16"/>
  <c r="F40" i="16"/>
  <c r="C40" i="16"/>
  <c r="P39" i="16"/>
  <c r="M39" i="16"/>
  <c r="I39" i="16"/>
  <c r="H39" i="16"/>
  <c r="G39" i="16"/>
  <c r="F39" i="16"/>
  <c r="C39" i="16"/>
  <c r="P38" i="16"/>
  <c r="M38" i="16"/>
  <c r="C38" i="16"/>
  <c r="I36" i="16"/>
  <c r="H36" i="16"/>
  <c r="G36" i="16"/>
  <c r="F36" i="16"/>
  <c r="C36" i="16"/>
  <c r="I35" i="16"/>
  <c r="H35" i="16"/>
  <c r="G35" i="16"/>
  <c r="F35" i="16"/>
  <c r="C35" i="16"/>
  <c r="C34" i="16"/>
  <c r="O32" i="16"/>
  <c r="M32" i="16"/>
  <c r="K32" i="16"/>
  <c r="I32" i="16"/>
  <c r="H32" i="16"/>
  <c r="G32" i="16"/>
  <c r="C32" i="16"/>
  <c r="O31" i="16"/>
  <c r="M31" i="16"/>
  <c r="K31" i="16"/>
  <c r="I31" i="16"/>
  <c r="G31" i="16"/>
  <c r="C31" i="16"/>
  <c r="C30" i="16"/>
  <c r="I26" i="16"/>
  <c r="H26" i="16"/>
  <c r="G26" i="16"/>
  <c r="F26" i="16"/>
  <c r="C26" i="16"/>
  <c r="J21" i="16"/>
  <c r="C21" i="16"/>
  <c r="B21" i="16"/>
  <c r="J20" i="16"/>
  <c r="C20" i="16"/>
  <c r="B20" i="16"/>
  <c r="J19" i="16"/>
  <c r="C19" i="16"/>
  <c r="B19" i="16"/>
  <c r="J18" i="16"/>
  <c r="C18" i="16"/>
  <c r="B18" i="16"/>
  <c r="J17" i="16"/>
  <c r="C17" i="16"/>
  <c r="B17" i="16"/>
  <c r="I7" i="16"/>
  <c r="D3" i="16"/>
  <c r="M2" i="16"/>
  <c r="C2" i="16"/>
  <c r="N1" i="16"/>
  <c r="D1" i="16"/>
  <c r="B45" i="15"/>
  <c r="M44" i="15"/>
  <c r="P43" i="15"/>
  <c r="M43" i="15"/>
  <c r="P42" i="15"/>
  <c r="M42" i="15"/>
  <c r="I42" i="15"/>
  <c r="H42" i="15"/>
  <c r="G42" i="15"/>
  <c r="F42" i="15"/>
  <c r="C42" i="15"/>
  <c r="P41" i="15"/>
  <c r="M41" i="15"/>
  <c r="I41" i="15"/>
  <c r="H41" i="15"/>
  <c r="G41" i="15"/>
  <c r="F41" i="15"/>
  <c r="C41" i="15"/>
  <c r="C40" i="15"/>
  <c r="I38" i="15"/>
  <c r="H38" i="15"/>
  <c r="G38" i="15"/>
  <c r="F38" i="15"/>
  <c r="C37" i="15"/>
  <c r="M36" i="15"/>
  <c r="K36" i="15"/>
  <c r="I36" i="15"/>
  <c r="G36" i="15"/>
  <c r="C36" i="15"/>
  <c r="C35" i="15"/>
  <c r="I33" i="15"/>
  <c r="H33" i="15"/>
  <c r="G33" i="15"/>
  <c r="F33" i="15"/>
  <c r="C32" i="15"/>
  <c r="O31" i="15"/>
  <c r="M31" i="15"/>
  <c r="K31" i="15"/>
  <c r="I31" i="15"/>
  <c r="G31" i="15"/>
  <c r="C31" i="15"/>
  <c r="C30" i="15"/>
  <c r="M26" i="15"/>
  <c r="L26" i="15"/>
  <c r="K26" i="15"/>
  <c r="I26" i="15"/>
  <c r="G26" i="15"/>
  <c r="C25" i="15"/>
  <c r="J21" i="15"/>
  <c r="C21" i="15"/>
  <c r="B21" i="15"/>
  <c r="J20" i="15"/>
  <c r="C20" i="15"/>
  <c r="B20" i="15"/>
  <c r="J19" i="15"/>
  <c r="C19" i="15"/>
  <c r="B19" i="15"/>
  <c r="J18" i="15"/>
  <c r="C18" i="15"/>
  <c r="B18" i="15"/>
  <c r="J17" i="15"/>
  <c r="C17" i="15"/>
  <c r="B17" i="15"/>
  <c r="I7" i="15"/>
  <c r="D3" i="15"/>
  <c r="M2" i="15"/>
  <c r="C2" i="15"/>
  <c r="N1" i="15"/>
  <c r="D1" i="15"/>
  <c r="B45" i="14"/>
  <c r="M44" i="14"/>
  <c r="P43" i="14"/>
  <c r="M43" i="14"/>
  <c r="P42" i="14"/>
  <c r="M42" i="14"/>
  <c r="I42" i="14"/>
  <c r="H42" i="14"/>
  <c r="G42" i="14"/>
  <c r="F42" i="14"/>
  <c r="C42" i="14"/>
  <c r="P41" i="14"/>
  <c r="M41" i="14"/>
  <c r="I41" i="14"/>
  <c r="H41" i="14"/>
  <c r="G41" i="14"/>
  <c r="F41" i="14"/>
  <c r="C41" i="14"/>
  <c r="C40" i="14"/>
  <c r="I38" i="14"/>
  <c r="H38" i="14"/>
  <c r="G38" i="14"/>
  <c r="F38" i="14"/>
  <c r="C37" i="14"/>
  <c r="M36" i="14"/>
  <c r="K36" i="14"/>
  <c r="I36" i="14"/>
  <c r="G36" i="14"/>
  <c r="C36" i="14"/>
  <c r="C35" i="14"/>
  <c r="I33" i="14"/>
  <c r="H33" i="14"/>
  <c r="G33" i="14"/>
  <c r="F33" i="14"/>
  <c r="C32" i="14"/>
  <c r="O31" i="14"/>
  <c r="M31" i="14"/>
  <c r="K31" i="14"/>
  <c r="I31" i="14"/>
  <c r="G31" i="14"/>
  <c r="C31" i="14"/>
  <c r="C30" i="14"/>
  <c r="L26" i="14"/>
  <c r="J26" i="14"/>
  <c r="H26" i="14"/>
  <c r="G26" i="14"/>
  <c r="C25" i="14"/>
  <c r="J21" i="14"/>
  <c r="C21" i="14"/>
  <c r="B21" i="14"/>
  <c r="J20" i="14"/>
  <c r="C20" i="14"/>
  <c r="B20" i="14"/>
  <c r="J19" i="14"/>
  <c r="C19" i="14"/>
  <c r="B19" i="14"/>
  <c r="J18" i="14"/>
  <c r="C18" i="14"/>
  <c r="B18" i="14"/>
  <c r="J17" i="14"/>
  <c r="C17" i="14"/>
  <c r="B17" i="14"/>
  <c r="I7" i="14"/>
  <c r="D3" i="14"/>
  <c r="M2" i="14"/>
  <c r="C2" i="14"/>
  <c r="N1" i="14"/>
  <c r="D1" i="14"/>
  <c r="B45" i="13"/>
  <c r="M44" i="13"/>
  <c r="P43" i="13"/>
  <c r="M43" i="13"/>
  <c r="P42" i="13"/>
  <c r="M42" i="13"/>
  <c r="I42" i="13"/>
  <c r="H42" i="13"/>
  <c r="G42" i="13"/>
  <c r="F42" i="13"/>
  <c r="C42" i="13"/>
  <c r="P41" i="13"/>
  <c r="M41" i="13"/>
  <c r="I41" i="13"/>
  <c r="H41" i="13"/>
  <c r="G41" i="13"/>
  <c r="F41" i="13"/>
  <c r="C41" i="13"/>
  <c r="C40" i="13"/>
  <c r="I38" i="13"/>
  <c r="H38" i="13"/>
  <c r="G38" i="13"/>
  <c r="F38" i="13"/>
  <c r="C37" i="13"/>
  <c r="M36" i="13"/>
  <c r="K36" i="13"/>
  <c r="I36" i="13"/>
  <c r="G36" i="13"/>
  <c r="C36" i="13"/>
  <c r="C35" i="13"/>
  <c r="I33" i="13"/>
  <c r="H33" i="13"/>
  <c r="G33" i="13"/>
  <c r="F33" i="13"/>
  <c r="C32" i="13"/>
  <c r="O31" i="13"/>
  <c r="M31" i="13"/>
  <c r="K31" i="13"/>
  <c r="H31" i="13"/>
  <c r="G31" i="13"/>
  <c r="C31" i="13"/>
  <c r="C30" i="13"/>
  <c r="M26" i="13"/>
  <c r="K26" i="13"/>
  <c r="I26" i="13"/>
  <c r="G26" i="13"/>
  <c r="C25" i="13"/>
  <c r="J21" i="13"/>
  <c r="C21" i="13"/>
  <c r="B21" i="13"/>
  <c r="J20" i="13"/>
  <c r="C20" i="13"/>
  <c r="B20" i="13"/>
  <c r="J19" i="13"/>
  <c r="C19" i="13"/>
  <c r="B19" i="13"/>
  <c r="J18" i="13"/>
  <c r="C18" i="13"/>
  <c r="B18" i="13"/>
  <c r="J17" i="13"/>
  <c r="C17" i="13"/>
  <c r="B17" i="13"/>
  <c r="I7" i="13"/>
  <c r="D3" i="13"/>
  <c r="M2" i="13"/>
  <c r="C2" i="13"/>
  <c r="N1" i="13"/>
  <c r="D1" i="13"/>
  <c r="B45" i="12"/>
  <c r="M44" i="12"/>
  <c r="P43" i="12"/>
  <c r="M43" i="12"/>
  <c r="P42" i="12"/>
  <c r="M42" i="12"/>
  <c r="I42" i="12"/>
  <c r="H42" i="12"/>
  <c r="G42" i="12"/>
  <c r="F42" i="12"/>
  <c r="C42" i="12"/>
  <c r="P41" i="12"/>
  <c r="M41" i="12"/>
  <c r="I41" i="12"/>
  <c r="H41" i="12"/>
  <c r="G41" i="12"/>
  <c r="F41" i="12"/>
  <c r="C41" i="12"/>
  <c r="C40" i="12"/>
  <c r="I38" i="12"/>
  <c r="H38" i="12"/>
  <c r="G38" i="12"/>
  <c r="F38" i="12"/>
  <c r="C37" i="12"/>
  <c r="M36" i="12"/>
  <c r="K36" i="12"/>
  <c r="J36" i="12"/>
  <c r="I36" i="12"/>
  <c r="G36" i="12"/>
  <c r="C36" i="12"/>
  <c r="C35" i="12"/>
  <c r="I33" i="12"/>
  <c r="H33" i="12"/>
  <c r="G33" i="12"/>
  <c r="F33" i="12"/>
  <c r="C32" i="12"/>
  <c r="O31" i="12"/>
  <c r="N31" i="12"/>
  <c r="M31" i="12"/>
  <c r="K31" i="12"/>
  <c r="I31" i="12"/>
  <c r="G31" i="12"/>
  <c r="C31" i="12"/>
  <c r="C30" i="12"/>
  <c r="M26" i="12"/>
  <c r="K26" i="12"/>
  <c r="I26" i="12"/>
  <c r="G26" i="12"/>
  <c r="C25" i="12"/>
  <c r="J21" i="12"/>
  <c r="C21" i="12"/>
  <c r="B21" i="12"/>
  <c r="J20" i="12"/>
  <c r="C20" i="12"/>
  <c r="B20" i="12"/>
  <c r="J19" i="12"/>
  <c r="C19" i="12"/>
  <c r="B19" i="12"/>
  <c r="J18" i="12"/>
  <c r="C18" i="12"/>
  <c r="B18" i="12"/>
  <c r="J17" i="12"/>
  <c r="C17" i="12"/>
  <c r="B17" i="12"/>
  <c r="I7" i="12"/>
  <c r="D3" i="12"/>
  <c r="M2" i="12"/>
  <c r="C2" i="12"/>
  <c r="N1" i="12"/>
  <c r="D1" i="12"/>
  <c r="B42" i="11"/>
  <c r="M41" i="11"/>
  <c r="P40" i="11"/>
  <c r="M40" i="11"/>
  <c r="P39" i="11"/>
  <c r="M39" i="11"/>
  <c r="I39" i="11"/>
  <c r="H39" i="11"/>
  <c r="G39" i="11"/>
  <c r="F39" i="11"/>
  <c r="C39" i="11"/>
  <c r="P38" i="11"/>
  <c r="M38" i="11"/>
  <c r="I38" i="11"/>
  <c r="H38" i="11"/>
  <c r="G38" i="11"/>
  <c r="F38" i="11"/>
  <c r="C38" i="11"/>
  <c r="C37" i="11"/>
  <c r="I35" i="11"/>
  <c r="H35" i="11"/>
  <c r="G35" i="11"/>
  <c r="F35" i="11"/>
  <c r="C34" i="11"/>
  <c r="O33" i="11"/>
  <c r="M33" i="11"/>
  <c r="K33" i="11"/>
  <c r="I33" i="11"/>
  <c r="G33" i="11"/>
  <c r="F33" i="11"/>
  <c r="C33" i="11"/>
  <c r="C32" i="11"/>
  <c r="O30" i="11"/>
  <c r="M30" i="11"/>
  <c r="K30" i="11"/>
  <c r="I30" i="11"/>
  <c r="G30" i="11"/>
  <c r="C30" i="11"/>
  <c r="O29" i="11"/>
  <c r="M29" i="11"/>
  <c r="K29" i="11"/>
  <c r="I29" i="11"/>
  <c r="G29" i="11"/>
  <c r="F29" i="11"/>
  <c r="C29" i="11"/>
  <c r="C28" i="11"/>
  <c r="I24" i="11"/>
  <c r="H24" i="11"/>
  <c r="G24" i="11"/>
  <c r="F24" i="11"/>
  <c r="C24" i="11"/>
  <c r="J21" i="11"/>
  <c r="C21" i="11"/>
  <c r="B21" i="11"/>
  <c r="J20" i="11"/>
  <c r="C20" i="11"/>
  <c r="B20" i="11"/>
  <c r="J19" i="11"/>
  <c r="C19" i="11"/>
  <c r="B19" i="11"/>
  <c r="J18" i="11"/>
  <c r="C18" i="11"/>
  <c r="B18" i="11"/>
  <c r="J17" i="11"/>
  <c r="C17" i="11"/>
  <c r="B17" i="11"/>
  <c r="I7" i="11"/>
  <c r="D3" i="11"/>
  <c r="M2" i="11"/>
  <c r="C2" i="11"/>
  <c r="N1" i="11"/>
  <c r="D1" i="11"/>
  <c r="B42" i="10"/>
  <c r="M41" i="10"/>
  <c r="P40" i="10"/>
  <c r="M40" i="10"/>
  <c r="P39" i="10"/>
  <c r="M39" i="10"/>
  <c r="I39" i="10"/>
  <c r="H39" i="10"/>
  <c r="G39" i="10"/>
  <c r="F39" i="10"/>
  <c r="C39" i="10"/>
  <c r="P38" i="10"/>
  <c r="M38" i="10"/>
  <c r="I38" i="10"/>
  <c r="H38" i="10"/>
  <c r="G38" i="10"/>
  <c r="F38" i="10"/>
  <c r="C38" i="10"/>
  <c r="C37" i="10"/>
  <c r="I35" i="10"/>
  <c r="H35" i="10"/>
  <c r="G35" i="10"/>
  <c r="F35" i="10"/>
  <c r="C34" i="10"/>
  <c r="O33" i="10"/>
  <c r="M33" i="10"/>
  <c r="K33" i="10"/>
  <c r="I33" i="10"/>
  <c r="G33" i="10"/>
  <c r="F33" i="10"/>
  <c r="C33" i="10"/>
  <c r="C32" i="10"/>
  <c r="O30" i="10"/>
  <c r="M30" i="10"/>
  <c r="K30" i="10"/>
  <c r="I30" i="10"/>
  <c r="G30" i="10"/>
  <c r="C30" i="10"/>
  <c r="O29" i="10"/>
  <c r="M29" i="10"/>
  <c r="K29" i="10"/>
  <c r="I29" i="10"/>
  <c r="G29" i="10"/>
  <c r="F29" i="10"/>
  <c r="C29" i="10"/>
  <c r="C28" i="10"/>
  <c r="I24" i="10"/>
  <c r="H24" i="10"/>
  <c r="G24" i="10"/>
  <c r="F24" i="10"/>
  <c r="C24" i="10"/>
  <c r="J21" i="10"/>
  <c r="C21" i="10"/>
  <c r="B21" i="10"/>
  <c r="J20" i="10"/>
  <c r="C20" i="10"/>
  <c r="B20" i="10"/>
  <c r="J19" i="10"/>
  <c r="C19" i="10"/>
  <c r="B19" i="10"/>
  <c r="J18" i="10"/>
  <c r="C18" i="10"/>
  <c r="B18" i="10"/>
  <c r="J17" i="10"/>
  <c r="C17" i="10"/>
  <c r="B17" i="10"/>
  <c r="I7" i="10"/>
  <c r="K4" i="10"/>
  <c r="D3" i="10"/>
  <c r="M2" i="10"/>
  <c r="C2" i="10"/>
  <c r="N1" i="10"/>
  <c r="D1" i="10"/>
  <c r="B42" i="9"/>
  <c r="M41" i="9"/>
  <c r="P40" i="9"/>
  <c r="M40" i="9"/>
  <c r="P39" i="9"/>
  <c r="M39" i="9"/>
  <c r="I39" i="9"/>
  <c r="H39" i="9"/>
  <c r="G39" i="9"/>
  <c r="F39" i="9"/>
  <c r="C39" i="9"/>
  <c r="P38" i="9"/>
  <c r="M38" i="9"/>
  <c r="I38" i="9"/>
  <c r="H38" i="9"/>
  <c r="G38" i="9"/>
  <c r="F38" i="9"/>
  <c r="C38" i="9"/>
  <c r="C37" i="9"/>
  <c r="I35" i="9"/>
  <c r="H35" i="9"/>
  <c r="G35" i="9"/>
  <c r="F35" i="9"/>
  <c r="C34" i="9"/>
  <c r="O33" i="9"/>
  <c r="M33" i="9"/>
  <c r="K33" i="9"/>
  <c r="I33" i="9"/>
  <c r="H33" i="9"/>
  <c r="G33" i="9"/>
  <c r="C33" i="9"/>
  <c r="C32" i="9"/>
  <c r="O30" i="9"/>
  <c r="M30" i="9"/>
  <c r="K30" i="9"/>
  <c r="I30" i="9"/>
  <c r="G30" i="9"/>
  <c r="C30" i="9"/>
  <c r="O29" i="9"/>
  <c r="M29" i="9"/>
  <c r="K29" i="9"/>
  <c r="I29" i="9"/>
  <c r="G29" i="9"/>
  <c r="C29" i="9"/>
  <c r="C28" i="9"/>
  <c r="I24" i="9"/>
  <c r="H24" i="9"/>
  <c r="G24" i="9"/>
  <c r="F24" i="9"/>
  <c r="C24" i="9"/>
  <c r="J21" i="9"/>
  <c r="C21" i="9"/>
  <c r="B21" i="9"/>
  <c r="J20" i="9"/>
  <c r="C20" i="9"/>
  <c r="B20" i="9"/>
  <c r="J19" i="9"/>
  <c r="C19" i="9"/>
  <c r="B19" i="9"/>
  <c r="J18" i="9"/>
  <c r="C18" i="9"/>
  <c r="B18" i="9"/>
  <c r="J17" i="9"/>
  <c r="C17" i="9"/>
  <c r="B17" i="9"/>
  <c r="I7" i="9"/>
  <c r="D3" i="9"/>
  <c r="M2" i="9"/>
  <c r="C2" i="9"/>
  <c r="N1" i="9"/>
  <c r="D1" i="9"/>
  <c r="B42" i="8"/>
  <c r="M41" i="8"/>
  <c r="P40" i="8"/>
  <c r="M40" i="8"/>
  <c r="P39" i="8"/>
  <c r="M39" i="8"/>
  <c r="I39" i="8"/>
  <c r="H39" i="8"/>
  <c r="G39" i="8"/>
  <c r="F39" i="8"/>
  <c r="C39" i="8"/>
  <c r="P38" i="8"/>
  <c r="M38" i="8"/>
  <c r="I38" i="8"/>
  <c r="H38" i="8"/>
  <c r="G38" i="8"/>
  <c r="F38" i="8"/>
  <c r="C38" i="8"/>
  <c r="C37" i="8"/>
  <c r="I35" i="8"/>
  <c r="H35" i="8"/>
  <c r="G35" i="8"/>
  <c r="F35" i="8"/>
  <c r="C34" i="8"/>
  <c r="O33" i="8"/>
  <c r="N33" i="8"/>
  <c r="M33" i="8"/>
  <c r="K33" i="8"/>
  <c r="I33" i="8"/>
  <c r="G33" i="8"/>
  <c r="C33" i="8"/>
  <c r="C32" i="8"/>
  <c r="O30" i="8"/>
  <c r="M30" i="8"/>
  <c r="K30" i="8"/>
  <c r="I30" i="8"/>
  <c r="G30" i="8"/>
  <c r="C30" i="8"/>
  <c r="O29" i="8"/>
  <c r="N29" i="8"/>
  <c r="M29" i="8"/>
  <c r="K29" i="8"/>
  <c r="I29" i="8"/>
  <c r="G29" i="8"/>
  <c r="C29" i="8"/>
  <c r="C28" i="8"/>
  <c r="I24" i="8"/>
  <c r="H24" i="8"/>
  <c r="G24" i="8"/>
  <c r="F24" i="8"/>
  <c r="C24" i="8"/>
  <c r="J21" i="8"/>
  <c r="C21" i="8"/>
  <c r="B21" i="8"/>
  <c r="J20" i="8"/>
  <c r="C20" i="8"/>
  <c r="B20" i="8"/>
  <c r="J19" i="8"/>
  <c r="C19" i="8"/>
  <c r="B19" i="8"/>
  <c r="J18" i="8"/>
  <c r="C18" i="8"/>
  <c r="B18" i="8"/>
  <c r="J17" i="8"/>
  <c r="C17" i="8"/>
  <c r="B17" i="8"/>
  <c r="I7" i="8"/>
  <c r="D3" i="8"/>
  <c r="M2" i="8"/>
  <c r="C2" i="8"/>
  <c r="N1" i="8"/>
  <c r="D1" i="8"/>
  <c r="B45" i="7"/>
  <c r="M44" i="7"/>
  <c r="P43" i="7"/>
  <c r="M43" i="7"/>
  <c r="P42" i="7"/>
  <c r="M42" i="7"/>
  <c r="I42" i="7"/>
  <c r="H42" i="7"/>
  <c r="G42" i="7"/>
  <c r="F42" i="7"/>
  <c r="C42" i="7"/>
  <c r="P41" i="7"/>
  <c r="M41" i="7"/>
  <c r="I41" i="7"/>
  <c r="H41" i="7"/>
  <c r="G41" i="7"/>
  <c r="F41" i="7"/>
  <c r="C41" i="7"/>
  <c r="C40" i="7"/>
  <c r="C39" i="7"/>
  <c r="I38" i="7"/>
  <c r="H38" i="7"/>
  <c r="G38" i="7"/>
  <c r="F38" i="7"/>
  <c r="C37" i="7"/>
  <c r="M36" i="7"/>
  <c r="K36" i="7"/>
  <c r="J36" i="7"/>
  <c r="I36" i="7"/>
  <c r="G36" i="7"/>
  <c r="C36" i="7"/>
  <c r="C35" i="7"/>
  <c r="I33" i="7"/>
  <c r="H33" i="7"/>
  <c r="G33" i="7"/>
  <c r="F33" i="7"/>
  <c r="C32" i="7"/>
  <c r="O31" i="7"/>
  <c r="N31" i="7"/>
  <c r="M31" i="7"/>
  <c r="K31" i="7"/>
  <c r="I31" i="7"/>
  <c r="G31" i="7"/>
  <c r="C31" i="7"/>
  <c r="C30" i="7"/>
  <c r="M26" i="7"/>
  <c r="K26" i="7"/>
  <c r="I26" i="7"/>
  <c r="H26" i="7"/>
  <c r="G26" i="7"/>
  <c r="C25" i="7"/>
  <c r="J21" i="7"/>
  <c r="C21" i="7"/>
  <c r="B21" i="7"/>
  <c r="J20" i="7"/>
  <c r="C20" i="7"/>
  <c r="B20" i="7"/>
  <c r="J19" i="7"/>
  <c r="C19" i="7"/>
  <c r="B19" i="7"/>
  <c r="J18" i="7"/>
  <c r="C18" i="7"/>
  <c r="B18" i="7"/>
  <c r="J17" i="7"/>
  <c r="C17" i="7"/>
  <c r="B17" i="7"/>
  <c r="I7" i="7"/>
  <c r="D3" i="7"/>
  <c r="M2" i="7"/>
  <c r="C2" i="7"/>
  <c r="N1" i="7"/>
  <c r="D1" i="7"/>
  <c r="B45" i="6"/>
  <c r="M44" i="6"/>
  <c r="P43" i="6"/>
  <c r="M43" i="6"/>
  <c r="P42" i="6"/>
  <c r="M42" i="6"/>
  <c r="I42" i="6"/>
  <c r="H42" i="6"/>
  <c r="G42" i="6"/>
  <c r="F42" i="6"/>
  <c r="C42" i="6"/>
  <c r="P41" i="6"/>
  <c r="M41" i="6"/>
  <c r="I41" i="6"/>
  <c r="H41" i="6"/>
  <c r="G41" i="6"/>
  <c r="F41" i="6"/>
  <c r="C41" i="6"/>
  <c r="C40" i="6"/>
  <c r="C39" i="6"/>
  <c r="I38" i="6"/>
  <c r="H38" i="6"/>
  <c r="G38" i="6"/>
  <c r="F38" i="6"/>
  <c r="C37" i="6"/>
  <c r="M36" i="6"/>
  <c r="K36" i="6"/>
  <c r="I36" i="6"/>
  <c r="G36" i="6"/>
  <c r="C36" i="6"/>
  <c r="C35" i="6"/>
  <c r="I33" i="6"/>
  <c r="H33" i="6"/>
  <c r="G33" i="6"/>
  <c r="F33" i="6"/>
  <c r="C32" i="6"/>
  <c r="O31" i="6"/>
  <c r="M31" i="6"/>
  <c r="K31" i="6"/>
  <c r="I31" i="6"/>
  <c r="G31" i="6"/>
  <c r="C31" i="6"/>
  <c r="C30" i="6"/>
  <c r="M26" i="6"/>
  <c r="K26" i="6"/>
  <c r="I26" i="6"/>
  <c r="G26" i="6"/>
  <c r="C25" i="6"/>
  <c r="J21" i="6"/>
  <c r="C21" i="6"/>
  <c r="B21" i="6"/>
  <c r="J20" i="6"/>
  <c r="C20" i="6"/>
  <c r="B20" i="6"/>
  <c r="J19" i="6"/>
  <c r="C19" i="6"/>
  <c r="B19" i="6"/>
  <c r="J18" i="6"/>
  <c r="C18" i="6"/>
  <c r="B18" i="6"/>
  <c r="J17" i="6"/>
  <c r="C17" i="6"/>
  <c r="B17" i="6"/>
  <c r="I7" i="6"/>
  <c r="D3" i="6"/>
  <c r="M2" i="6"/>
  <c r="C2" i="6"/>
  <c r="N1" i="6"/>
  <c r="D1" i="6"/>
  <c r="B45" i="5"/>
  <c r="M44" i="5"/>
  <c r="P43" i="5"/>
  <c r="M43" i="5"/>
  <c r="P42" i="5"/>
  <c r="M42" i="5"/>
  <c r="I42" i="5"/>
  <c r="H42" i="5"/>
  <c r="G42" i="5"/>
  <c r="F42" i="5"/>
  <c r="C42" i="5"/>
  <c r="P41" i="5"/>
  <c r="M41" i="5"/>
  <c r="I41" i="5"/>
  <c r="H41" i="5"/>
  <c r="G41" i="5"/>
  <c r="F41" i="5"/>
  <c r="C41" i="5"/>
  <c r="C40" i="5"/>
  <c r="C39" i="5"/>
  <c r="I38" i="5"/>
  <c r="H38" i="5"/>
  <c r="G38" i="5"/>
  <c r="F38" i="5"/>
  <c r="C37" i="5"/>
  <c r="M36" i="5"/>
  <c r="K36" i="5"/>
  <c r="I36" i="5"/>
  <c r="G36" i="5"/>
  <c r="C36" i="5"/>
  <c r="C35" i="5"/>
  <c r="I33" i="5"/>
  <c r="H33" i="5"/>
  <c r="G33" i="5"/>
  <c r="F33" i="5"/>
  <c r="C32" i="5"/>
  <c r="O31" i="5"/>
  <c r="M31" i="5"/>
  <c r="K31" i="5"/>
  <c r="I31" i="5"/>
  <c r="G31" i="5"/>
  <c r="F31" i="5"/>
  <c r="C31" i="5"/>
  <c r="C30" i="5"/>
  <c r="M26" i="5"/>
  <c r="K26" i="5"/>
  <c r="I26" i="5"/>
  <c r="G26" i="5"/>
  <c r="C25" i="5"/>
  <c r="J21" i="5"/>
  <c r="C21" i="5"/>
  <c r="B21" i="5"/>
  <c r="J20" i="5"/>
  <c r="C20" i="5"/>
  <c r="B20" i="5"/>
  <c r="J19" i="5"/>
  <c r="C19" i="5"/>
  <c r="B19" i="5"/>
  <c r="J18" i="5"/>
  <c r="C18" i="5"/>
  <c r="B18" i="5"/>
  <c r="J17" i="5"/>
  <c r="C17" i="5"/>
  <c r="B17" i="5"/>
  <c r="I7" i="5"/>
  <c r="D3" i="5"/>
  <c r="M2" i="5"/>
  <c r="C2" i="5"/>
  <c r="N1" i="5"/>
  <c r="D1" i="5"/>
  <c r="B45" i="4"/>
  <c r="M44" i="4"/>
  <c r="P43" i="4"/>
  <c r="M43" i="4"/>
  <c r="P42" i="4"/>
  <c r="M42" i="4"/>
  <c r="I42" i="4"/>
  <c r="H42" i="4"/>
  <c r="G42" i="4"/>
  <c r="F42" i="4"/>
  <c r="C42" i="4"/>
  <c r="P41" i="4"/>
  <c r="M41" i="4"/>
  <c r="I41" i="4"/>
  <c r="H41" i="4"/>
  <c r="G41" i="4"/>
  <c r="F41" i="4"/>
  <c r="C41" i="4"/>
  <c r="C40" i="4"/>
  <c r="C39" i="4"/>
  <c r="I38" i="4"/>
  <c r="H38" i="4"/>
  <c r="G38" i="4"/>
  <c r="F38" i="4"/>
  <c r="C37" i="4"/>
  <c r="M36" i="4"/>
  <c r="K36" i="4"/>
  <c r="I36" i="4"/>
  <c r="G36" i="4"/>
  <c r="F36" i="4"/>
  <c r="C36" i="4"/>
  <c r="C35" i="4"/>
  <c r="I33" i="4"/>
  <c r="H33" i="4"/>
  <c r="G33" i="4"/>
  <c r="F33" i="4"/>
  <c r="C32" i="4"/>
  <c r="O31" i="4"/>
  <c r="M31" i="4"/>
  <c r="K31" i="4"/>
  <c r="J31" i="4"/>
  <c r="I31" i="4"/>
  <c r="G31" i="4"/>
  <c r="C31" i="4"/>
  <c r="C30" i="4"/>
  <c r="M26" i="4"/>
  <c r="K26" i="4"/>
  <c r="I26" i="4"/>
  <c r="G26" i="4"/>
  <c r="C25" i="4"/>
  <c r="J21" i="4"/>
  <c r="C21" i="4"/>
  <c r="B21" i="4"/>
  <c r="J20" i="4"/>
  <c r="C20" i="4"/>
  <c r="B20" i="4"/>
  <c r="J19" i="4"/>
  <c r="C19" i="4"/>
  <c r="B19" i="4"/>
  <c r="J18" i="4"/>
  <c r="C18" i="4"/>
  <c r="B18" i="4"/>
  <c r="J17" i="4"/>
  <c r="C17" i="4"/>
  <c r="B17" i="4"/>
  <c r="I7" i="4"/>
  <c r="D3" i="4"/>
  <c r="M2" i="4"/>
  <c r="C2" i="4"/>
  <c r="N1" i="4"/>
  <c r="D1" i="4"/>
  <c r="G6" i="2"/>
  <c r="F6" i="2"/>
  <c r="E6" i="2"/>
  <c r="D6" i="2"/>
  <c r="H6" i="2" s="1"/>
  <c r="C6" i="2"/>
  <c r="BA33" i="1"/>
  <c r="AZ33" i="1"/>
  <c r="V33" i="1"/>
  <c r="U33" i="1"/>
  <c r="S33" i="1"/>
  <c r="R33" i="1"/>
  <c r="Q33" i="1"/>
  <c r="P33" i="1"/>
  <c r="O33" i="1"/>
  <c r="BB32" i="1"/>
  <c r="N33" i="11" s="1"/>
  <c r="W32" i="1"/>
  <c r="N33" i="10" s="1"/>
  <c r="T32" i="1"/>
  <c r="N33" i="9" s="1"/>
  <c r="Q32" i="1"/>
  <c r="BE31" i="1"/>
  <c r="BD31" i="1"/>
  <c r="BB31" i="1"/>
  <c r="L33" i="11" s="1"/>
  <c r="AW31" i="1"/>
  <c r="AV31" i="1"/>
  <c r="AG31" i="1"/>
  <c r="AF31" i="1"/>
  <c r="AE31" i="1"/>
  <c r="AD31" i="1"/>
  <c r="AC31" i="1"/>
  <c r="AA31" i="1"/>
  <c r="C8" i="2" s="1"/>
  <c r="Z31" i="1"/>
  <c r="W31" i="1"/>
  <c r="L33" i="10" s="1"/>
  <c r="T31" i="1"/>
  <c r="L33" i="9" s="1"/>
  <c r="Q31" i="1"/>
  <c r="L33" i="8" s="1"/>
  <c r="K31" i="1"/>
  <c r="J31" i="1"/>
  <c r="H31" i="1"/>
  <c r="G31" i="1"/>
  <c r="E31" i="1"/>
  <c r="D31" i="1"/>
  <c r="BF30" i="1"/>
  <c r="L36" i="15" s="1"/>
  <c r="BB30" i="1"/>
  <c r="J33" i="11" s="1"/>
  <c r="AX30" i="1"/>
  <c r="L36" i="7" s="1"/>
  <c r="AH30" i="1"/>
  <c r="L36" i="14" s="1"/>
  <c r="AE30" i="1"/>
  <c r="L36" i="13" s="1"/>
  <c r="AB30" i="1"/>
  <c r="L36" i="12" s="1"/>
  <c r="W30" i="1"/>
  <c r="J33" i="10" s="1"/>
  <c r="T30" i="1"/>
  <c r="J33" i="9" s="1"/>
  <c r="Q30" i="1"/>
  <c r="J33" i="8" s="1"/>
  <c r="L30" i="1"/>
  <c r="L36" i="6" s="1"/>
  <c r="I30" i="1"/>
  <c r="L36" i="5" s="1"/>
  <c r="F30" i="1"/>
  <c r="L36" i="4" s="1"/>
  <c r="BF29" i="1"/>
  <c r="J36" i="15" s="1"/>
  <c r="BB29" i="1"/>
  <c r="H33" i="11" s="1"/>
  <c r="AX29" i="1"/>
  <c r="AH29" i="1"/>
  <c r="J36" i="14" s="1"/>
  <c r="AE29" i="1"/>
  <c r="J36" i="13" s="1"/>
  <c r="AB29" i="1"/>
  <c r="W29" i="1"/>
  <c r="H33" i="10" s="1"/>
  <c r="T29" i="1"/>
  <c r="Q29" i="1"/>
  <c r="H33" i="8" s="1"/>
  <c r="L29" i="1"/>
  <c r="J36" i="6" s="1"/>
  <c r="I29" i="1"/>
  <c r="J36" i="5" s="1"/>
  <c r="F29" i="1"/>
  <c r="J36" i="4" s="1"/>
  <c r="BF28" i="1"/>
  <c r="H36" i="15" s="1"/>
  <c r="BB28" i="1"/>
  <c r="BB33" i="1" s="1"/>
  <c r="AX28" i="1"/>
  <c r="H36" i="7" s="1"/>
  <c r="AH28" i="1"/>
  <c r="H36" i="14" s="1"/>
  <c r="AE28" i="1"/>
  <c r="H36" i="13" s="1"/>
  <c r="AB28" i="1"/>
  <c r="H36" i="12" s="1"/>
  <c r="W28" i="1"/>
  <c r="W33" i="1" s="1"/>
  <c r="T28" i="1"/>
  <c r="F33" i="9" s="1"/>
  <c r="Q28" i="1"/>
  <c r="F33" i="8" s="1"/>
  <c r="M28" i="1"/>
  <c r="L28" i="1"/>
  <c r="H36" i="6" s="1"/>
  <c r="I28" i="1"/>
  <c r="H36" i="5" s="1"/>
  <c r="F28" i="1"/>
  <c r="H36" i="4" s="1"/>
  <c r="BI27" i="1"/>
  <c r="BH27" i="1"/>
  <c r="BF27" i="1"/>
  <c r="BF31" i="1" s="1"/>
  <c r="BA27" i="1"/>
  <c r="AZ27" i="1"/>
  <c r="AX27" i="1"/>
  <c r="F36" i="7" s="1"/>
  <c r="AR27" i="1"/>
  <c r="AQ27" i="1"/>
  <c r="AO27" i="1"/>
  <c r="AN27" i="1"/>
  <c r="AL27" i="1"/>
  <c r="AK27" i="1"/>
  <c r="AH27" i="1"/>
  <c r="AH31" i="1" s="1"/>
  <c r="AE27" i="1"/>
  <c r="F36" i="13" s="1"/>
  <c r="AB27" i="1"/>
  <c r="F36" i="12" s="1"/>
  <c r="X27" i="1"/>
  <c r="W27" i="1"/>
  <c r="V27" i="1"/>
  <c r="U27" i="1"/>
  <c r="S27" i="1"/>
  <c r="R27" i="1"/>
  <c r="P27" i="1"/>
  <c r="O27" i="1"/>
  <c r="L27" i="1"/>
  <c r="L31" i="1" s="1"/>
  <c r="I27" i="1"/>
  <c r="F36" i="5" s="1"/>
  <c r="F27" i="1"/>
  <c r="F31" i="1" s="1"/>
  <c r="B27" i="1"/>
  <c r="BJ26" i="1"/>
  <c r="N32" i="19" s="1"/>
  <c r="BB26" i="1"/>
  <c r="N30" i="11" s="1"/>
  <c r="AS26" i="1"/>
  <c r="N32" i="18" s="1"/>
  <c r="AP26" i="1"/>
  <c r="N32" i="17" s="1"/>
  <c r="AM26" i="1"/>
  <c r="N32" i="16" s="1"/>
  <c r="W26" i="1"/>
  <c r="N30" i="10" s="1"/>
  <c r="T26" i="1"/>
  <c r="N30" i="9" s="1"/>
  <c r="Q26" i="1"/>
  <c r="N30" i="8" s="1"/>
  <c r="BJ25" i="1"/>
  <c r="L32" i="19" s="1"/>
  <c r="BB25" i="1"/>
  <c r="L30" i="11" s="1"/>
  <c r="AS25" i="1"/>
  <c r="L32" i="18" s="1"/>
  <c r="AP25" i="1"/>
  <c r="L32" i="17" s="1"/>
  <c r="AM25" i="1"/>
  <c r="L32" i="16" s="1"/>
  <c r="W25" i="1"/>
  <c r="L30" i="10" s="1"/>
  <c r="T25" i="1"/>
  <c r="L30" i="9" s="1"/>
  <c r="Q25" i="1"/>
  <c r="L30" i="8" s="1"/>
  <c r="BJ24" i="1"/>
  <c r="J32" i="19" s="1"/>
  <c r="BE24" i="1"/>
  <c r="G5" i="2" s="1"/>
  <c r="BD24" i="1"/>
  <c r="BB24" i="1"/>
  <c r="J30" i="11" s="1"/>
  <c r="AW24" i="1"/>
  <c r="AV24" i="1"/>
  <c r="AS24" i="1"/>
  <c r="J32" i="18" s="1"/>
  <c r="AP24" i="1"/>
  <c r="J32" i="17" s="1"/>
  <c r="AM24" i="1"/>
  <c r="J32" i="16" s="1"/>
  <c r="AH24" i="1"/>
  <c r="AG24" i="1"/>
  <c r="F5" i="2" s="1"/>
  <c r="AF24" i="1"/>
  <c r="AD24" i="1"/>
  <c r="AC24" i="1"/>
  <c r="AA24" i="1"/>
  <c r="Z24" i="1"/>
  <c r="W24" i="1"/>
  <c r="J30" i="10" s="1"/>
  <c r="T24" i="1"/>
  <c r="J30" i="9" s="1"/>
  <c r="Q24" i="1"/>
  <c r="J30" i="8" s="1"/>
  <c r="K24" i="1"/>
  <c r="J24" i="1"/>
  <c r="H24" i="1"/>
  <c r="C3" i="2" s="1"/>
  <c r="G24" i="1"/>
  <c r="E24" i="1"/>
  <c r="D24" i="1"/>
  <c r="BJ23" i="1"/>
  <c r="H32" i="19" s="1"/>
  <c r="BF23" i="1"/>
  <c r="N31" i="15" s="1"/>
  <c r="BB23" i="1"/>
  <c r="H30" i="11" s="1"/>
  <c r="AX23" i="1"/>
  <c r="AS23" i="1"/>
  <c r="H32" i="18" s="1"/>
  <c r="AP23" i="1"/>
  <c r="H32" i="17" s="1"/>
  <c r="AM23" i="1"/>
  <c r="AH23" i="1"/>
  <c r="N31" i="14" s="1"/>
  <c r="AE23" i="1"/>
  <c r="N31" i="13" s="1"/>
  <c r="W23" i="1"/>
  <c r="H30" i="10" s="1"/>
  <c r="T23" i="1"/>
  <c r="H30" i="9" s="1"/>
  <c r="Q23" i="1"/>
  <c r="H30" i="8" s="1"/>
  <c r="L23" i="1"/>
  <c r="N31" i="6" s="1"/>
  <c r="I23" i="1"/>
  <c r="N31" i="5" s="1"/>
  <c r="F23" i="1"/>
  <c r="N31" i="4" s="1"/>
  <c r="BJ22" i="1"/>
  <c r="BJ27" i="1" s="1"/>
  <c r="BF22" i="1"/>
  <c r="L31" i="15" s="1"/>
  <c r="BB22" i="1"/>
  <c r="F30" i="11" s="1"/>
  <c r="AX22" i="1"/>
  <c r="L31" i="7" s="1"/>
  <c r="AS22" i="1"/>
  <c r="F32" i="18" s="1"/>
  <c r="AP22" i="1"/>
  <c r="F32" i="17" s="1"/>
  <c r="AM22" i="1"/>
  <c r="AM27" i="1" s="1"/>
  <c r="AI22" i="1"/>
  <c r="AH22" i="1"/>
  <c r="L31" i="14" s="1"/>
  <c r="AE22" i="1"/>
  <c r="AE24" i="1" s="1"/>
  <c r="E5" i="2" s="1"/>
  <c r="AB22" i="1"/>
  <c r="L31" i="12" s="1"/>
  <c r="W22" i="1"/>
  <c r="F30" i="10" s="1"/>
  <c r="T22" i="1"/>
  <c r="F30" i="9" s="1"/>
  <c r="Q22" i="1"/>
  <c r="F30" i="8" s="1"/>
  <c r="M22" i="1"/>
  <c r="L22" i="1"/>
  <c r="L31" i="6" s="1"/>
  <c r="I22" i="1"/>
  <c r="L31" i="5" s="1"/>
  <c r="F22" i="1"/>
  <c r="L31" i="4" s="1"/>
  <c r="BI21" i="1"/>
  <c r="BH21" i="1"/>
  <c r="BF21" i="1"/>
  <c r="J31" i="15" s="1"/>
  <c r="BA21" i="1"/>
  <c r="AZ21" i="1"/>
  <c r="AX21" i="1"/>
  <c r="J31" i="7" s="1"/>
  <c r="AR21" i="1"/>
  <c r="AQ21" i="1"/>
  <c r="AO21" i="1"/>
  <c r="AN21" i="1"/>
  <c r="AL21" i="1"/>
  <c r="AK21" i="1"/>
  <c r="AH21" i="1"/>
  <c r="J31" i="14" s="1"/>
  <c r="AE21" i="1"/>
  <c r="J31" i="13" s="1"/>
  <c r="AB21" i="1"/>
  <c r="J31" i="12" s="1"/>
  <c r="V21" i="1"/>
  <c r="U21" i="1"/>
  <c r="S21" i="1"/>
  <c r="R21" i="1"/>
  <c r="Q21" i="1"/>
  <c r="P21" i="1"/>
  <c r="D7" i="2" s="1"/>
  <c r="O21" i="1"/>
  <c r="L21" i="1"/>
  <c r="J31" i="6" s="1"/>
  <c r="I21" i="1"/>
  <c r="J31" i="5" s="1"/>
  <c r="F21" i="1"/>
  <c r="BJ20" i="1"/>
  <c r="N31" i="19" s="1"/>
  <c r="BF20" i="1"/>
  <c r="H31" i="15" s="1"/>
  <c r="BB20" i="1"/>
  <c r="N29" i="11" s="1"/>
  <c r="AX20" i="1"/>
  <c r="H31" i="7" s="1"/>
  <c r="AS20" i="1"/>
  <c r="N31" i="18" s="1"/>
  <c r="AP20" i="1"/>
  <c r="N31" i="17" s="1"/>
  <c r="AM20" i="1"/>
  <c r="N31" i="16" s="1"/>
  <c r="AH20" i="1"/>
  <c r="H31" i="14" s="1"/>
  <c r="AE20" i="1"/>
  <c r="AB20" i="1"/>
  <c r="H31" i="12" s="1"/>
  <c r="W20" i="1"/>
  <c r="N29" i="10" s="1"/>
  <c r="T20" i="1"/>
  <c r="N29" i="9" s="1"/>
  <c r="Q20" i="1"/>
  <c r="L20" i="1"/>
  <c r="H31" i="6" s="1"/>
  <c r="I20" i="1"/>
  <c r="H31" i="5" s="1"/>
  <c r="F20" i="1"/>
  <c r="H31" i="4" s="1"/>
  <c r="BJ19" i="1"/>
  <c r="L31" i="19" s="1"/>
  <c r="BF19" i="1"/>
  <c r="BF24" i="1" s="1"/>
  <c r="BB19" i="1"/>
  <c r="L29" i="11" s="1"/>
  <c r="AX19" i="1"/>
  <c r="F31" i="7" s="1"/>
  <c r="AS19" i="1"/>
  <c r="L31" i="18" s="1"/>
  <c r="AP19" i="1"/>
  <c r="L31" i="17" s="1"/>
  <c r="AM19" i="1"/>
  <c r="L31" i="16" s="1"/>
  <c r="AH19" i="1"/>
  <c r="F31" i="14" s="1"/>
  <c r="AE19" i="1"/>
  <c r="F31" i="13" s="1"/>
  <c r="AB19" i="1"/>
  <c r="F31" i="12" s="1"/>
  <c r="X19" i="1"/>
  <c r="W19" i="1"/>
  <c r="L29" i="10" s="1"/>
  <c r="T19" i="1"/>
  <c r="L29" i="9" s="1"/>
  <c r="Q19" i="1"/>
  <c r="L29" i="8" s="1"/>
  <c r="L19" i="1"/>
  <c r="F31" i="6" s="1"/>
  <c r="I19" i="1"/>
  <c r="I24" i="1" s="1"/>
  <c r="F19" i="1"/>
  <c r="F31" i="4" s="1"/>
  <c r="B19" i="1"/>
  <c r="BJ18" i="1"/>
  <c r="J31" i="19" s="1"/>
  <c r="BE18" i="1"/>
  <c r="BD18" i="1"/>
  <c r="BB18" i="1"/>
  <c r="J29" i="11" s="1"/>
  <c r="AX18" i="1"/>
  <c r="AW18" i="1"/>
  <c r="AV18" i="1"/>
  <c r="AS18" i="1"/>
  <c r="J31" i="18" s="1"/>
  <c r="AP18" i="1"/>
  <c r="AP21" i="1" s="1"/>
  <c r="AM18" i="1"/>
  <c r="J31" i="16" s="1"/>
  <c r="AG18" i="1"/>
  <c r="AF44" i="1" s="1"/>
  <c r="K4" i="14" s="1"/>
  <c r="AF18" i="1"/>
  <c r="AD18" i="1"/>
  <c r="AC44" i="1" s="1"/>
  <c r="K4" i="13" s="1"/>
  <c r="AC18" i="1"/>
  <c r="AA18" i="1"/>
  <c r="Z18" i="1"/>
  <c r="W18" i="1"/>
  <c r="J29" i="10" s="1"/>
  <c r="T18" i="1"/>
  <c r="T21" i="1" s="1"/>
  <c r="Q18" i="1"/>
  <c r="J29" i="8" s="1"/>
  <c r="K18" i="1"/>
  <c r="J18" i="1"/>
  <c r="H18" i="1"/>
  <c r="G18" i="1"/>
  <c r="E18" i="1"/>
  <c r="D18" i="1"/>
  <c r="BJ17" i="1"/>
  <c r="H31" i="19" s="1"/>
  <c r="BF17" i="1"/>
  <c r="BB17" i="1"/>
  <c r="H29" i="11" s="1"/>
  <c r="AX17" i="1"/>
  <c r="L26" i="7" s="1"/>
  <c r="AS17" i="1"/>
  <c r="H31" i="18" s="1"/>
  <c r="AP17" i="1"/>
  <c r="H31" i="17" s="1"/>
  <c r="AM17" i="1"/>
  <c r="H31" i="16" s="1"/>
  <c r="AH17" i="1"/>
  <c r="M26" i="14" s="1"/>
  <c r="AE17" i="1"/>
  <c r="L26" i="13" s="1"/>
  <c r="AB17" i="1"/>
  <c r="L26" i="12" s="1"/>
  <c r="W17" i="1"/>
  <c r="H29" i="10" s="1"/>
  <c r="T17" i="1"/>
  <c r="H29" i="9" s="1"/>
  <c r="Q17" i="1"/>
  <c r="H29" i="8" s="1"/>
  <c r="I17" i="1"/>
  <c r="L26" i="5" s="1"/>
  <c r="BJ16" i="1"/>
  <c r="BJ21" i="1" s="1"/>
  <c r="BF16" i="1"/>
  <c r="J26" i="15" s="1"/>
  <c r="BB16" i="1"/>
  <c r="BB21" i="1" s="1"/>
  <c r="AX16" i="1"/>
  <c r="J26" i="7" s="1"/>
  <c r="AS16" i="1"/>
  <c r="F31" i="18" s="1"/>
  <c r="AP16" i="1"/>
  <c r="F31" i="17" s="1"/>
  <c r="AM16" i="1"/>
  <c r="AM21" i="1" s="1"/>
  <c r="AI16" i="1"/>
  <c r="AH16" i="1"/>
  <c r="AH18" i="1" s="1"/>
  <c r="AE16" i="1"/>
  <c r="J26" i="13" s="1"/>
  <c r="AB16" i="1"/>
  <c r="J26" i="12" s="1"/>
  <c r="T16" i="1"/>
  <c r="F29" i="9" s="1"/>
  <c r="Q16" i="1"/>
  <c r="F29" i="8" s="1"/>
  <c r="M16" i="1"/>
  <c r="L16" i="1"/>
  <c r="J26" i="6" s="1"/>
  <c r="I16" i="1"/>
  <c r="J26" i="5" s="1"/>
  <c r="F16" i="1"/>
  <c r="J26" i="4" s="1"/>
  <c r="BF15" i="1"/>
  <c r="H26" i="15" s="1"/>
  <c r="AX15" i="1"/>
  <c r="AH15" i="1"/>
  <c r="I26" i="14" s="1"/>
  <c r="AE15" i="1"/>
  <c r="AE18" i="1" s="1"/>
  <c r="AB15" i="1"/>
  <c r="AB18" i="1" s="1"/>
  <c r="L15" i="1"/>
  <c r="H26" i="6" s="1"/>
  <c r="I15" i="1"/>
  <c r="H26" i="5" s="1"/>
  <c r="F15" i="1"/>
  <c r="H26" i="4" s="1"/>
  <c r="BF14" i="1"/>
  <c r="F26" i="15" s="1"/>
  <c r="AX14" i="1"/>
  <c r="F26" i="7" s="1"/>
  <c r="AH14" i="1"/>
  <c r="F26" i="14" s="1"/>
  <c r="AE14" i="1"/>
  <c r="F26" i="13" s="1"/>
  <c r="AB14" i="1"/>
  <c r="F26" i="12" s="1"/>
  <c r="X14" i="1"/>
  <c r="L14" i="1"/>
  <c r="F26" i="6" s="1"/>
  <c r="I14" i="1"/>
  <c r="I18" i="1" s="1"/>
  <c r="F14" i="1"/>
  <c r="B14" i="1"/>
  <c r="Z6" i="1"/>
  <c r="Y6" i="1"/>
  <c r="D6" i="1"/>
  <c r="C6" i="1"/>
  <c r="Z5" i="1"/>
  <c r="L17" i="1" s="1"/>
  <c r="L26" i="6" s="1"/>
  <c r="Y5" i="1"/>
  <c r="N5" i="1"/>
  <c r="D5" i="1"/>
  <c r="G7" i="2" l="1"/>
  <c r="AN41" i="1"/>
  <c r="K4" i="16" s="1"/>
  <c r="E8" i="2"/>
  <c r="E7" i="2"/>
  <c r="H7" i="2" s="1"/>
  <c r="D10" i="2"/>
  <c r="F8" i="2"/>
  <c r="F7" i="2"/>
  <c r="E4" i="2"/>
  <c r="F10" i="2"/>
  <c r="BH41" i="1"/>
  <c r="K4" i="19" s="1"/>
  <c r="C11" i="2"/>
  <c r="B8" i="2"/>
  <c r="E10" i="2"/>
  <c r="AK41" i="1"/>
  <c r="K4" i="17" s="1"/>
  <c r="L18" i="1"/>
  <c r="F4" i="2" s="1"/>
  <c r="AB31" i="1"/>
  <c r="D8" i="2" s="1"/>
  <c r="H8" i="2" s="1"/>
  <c r="I31" i="13"/>
  <c r="F32" i="19"/>
  <c r="F31" i="20"/>
  <c r="AS21" i="1"/>
  <c r="AQ41" i="1" s="1"/>
  <c r="K4" i="18" s="1"/>
  <c r="Q27" i="1"/>
  <c r="AP27" i="1"/>
  <c r="E3" i="2"/>
  <c r="F36" i="14"/>
  <c r="G31" i="20"/>
  <c r="H26" i="12"/>
  <c r="F31" i="16"/>
  <c r="D17" i="20"/>
  <c r="G28" i="20"/>
  <c r="L31" i="13"/>
  <c r="F31" i="15"/>
  <c r="D32" i="20"/>
  <c r="L24" i="1"/>
  <c r="F3" i="2" s="1"/>
  <c r="T27" i="1"/>
  <c r="AS27" i="1"/>
  <c r="F26" i="4"/>
  <c r="F36" i="15"/>
  <c r="E32" i="20"/>
  <c r="W21" i="1"/>
  <c r="U44" i="1" s="1"/>
  <c r="AX24" i="1"/>
  <c r="G3" i="2" s="1"/>
  <c r="O44" i="1"/>
  <c r="K4" i="8" s="1"/>
  <c r="J29" i="9"/>
  <c r="H26" i="13"/>
  <c r="F31" i="19"/>
  <c r="G17" i="20"/>
  <c r="F32" i="20"/>
  <c r="BF18" i="1"/>
  <c r="BD44" i="1" s="1"/>
  <c r="K4" i="15" s="1"/>
  <c r="R44" i="1"/>
  <c r="K4" i="9" s="1"/>
  <c r="C4" i="2"/>
  <c r="G32" i="20"/>
  <c r="I31" i="1"/>
  <c r="G44" i="1" s="1"/>
  <c r="K4" i="5" s="1"/>
  <c r="T33" i="1"/>
  <c r="F36" i="6"/>
  <c r="J31" i="17"/>
  <c r="F17" i="1"/>
  <c r="L26" i="4" s="1"/>
  <c r="BB27" i="1"/>
  <c r="G10" i="2" s="1"/>
  <c r="F26" i="5"/>
  <c r="D15" i="20"/>
  <c r="G26" i="20"/>
  <c r="AB24" i="1"/>
  <c r="Z44" i="1" s="1"/>
  <c r="K4" i="12" s="1"/>
  <c r="AX31" i="1"/>
  <c r="G8" i="2" s="1"/>
  <c r="D30" i="20"/>
  <c r="G4" i="2"/>
  <c r="C10" i="2"/>
  <c r="C7" i="2"/>
  <c r="K26" i="14"/>
  <c r="G30" i="20"/>
  <c r="F24" i="1"/>
  <c r="D3" i="2" s="1"/>
  <c r="C5" i="2"/>
  <c r="F32" i="16"/>
  <c r="H3" i="2" l="1"/>
  <c r="F11" i="2"/>
  <c r="H10" i="2"/>
  <c r="B9" i="2"/>
  <c r="B6" i="2"/>
  <c r="AV44" i="1"/>
  <c r="K4" i="7" s="1"/>
  <c r="G11" i="2"/>
  <c r="F18" i="1"/>
  <c r="D5" i="2"/>
  <c r="H5" i="2" s="1"/>
  <c r="AZ44" i="1"/>
  <c r="K4" i="11" s="1"/>
  <c r="B3" i="2"/>
  <c r="B5" i="2"/>
  <c r="E11" i="2"/>
  <c r="J44" i="1"/>
  <c r="K4" i="6" s="1"/>
  <c r="B7" i="2"/>
  <c r="B10" i="2"/>
  <c r="B4" i="2"/>
  <c r="D44" i="1" l="1"/>
  <c r="K4" i="4" s="1"/>
  <c r="D4" i="2"/>
  <c r="B11" i="2"/>
  <c r="H4" i="2" l="1"/>
  <c r="H11" i="2" s="1"/>
  <c r="D11" i="2"/>
  <c r="D12" i="2" s="1"/>
  <c r="K6" i="12" l="1"/>
  <c r="K6" i="7"/>
  <c r="K6" i="19"/>
  <c r="K6" i="18"/>
  <c r="K6" i="17"/>
  <c r="K6" i="16"/>
  <c r="K6" i="6"/>
  <c r="K6" i="9"/>
  <c r="K6" i="15"/>
  <c r="K6" i="11"/>
  <c r="K6" i="5"/>
  <c r="K6" i="4"/>
  <c r="K6" i="14"/>
  <c r="K6" i="8"/>
  <c r="K6" i="13"/>
  <c r="K6" i="10"/>
  <c r="E12" i="2"/>
  <c r="H12" i="2" s="1"/>
  <c r="G12" i="2"/>
  <c r="F12" i="2"/>
</calcChain>
</file>

<file path=xl/sharedStrings.xml><?xml version="1.0" encoding="utf-8"?>
<sst xmlns="http://schemas.openxmlformats.org/spreadsheetml/2006/main" count="1910" uniqueCount="557">
  <si>
    <t>g</t>
  </si>
  <si>
    <t>ATHLETE</t>
  </si>
  <si>
    <t>WEEKLY SESSIONS</t>
  </si>
  <si>
    <t>SPORT/ACTIVITY/GOAL</t>
  </si>
  <si>
    <t>CYCLE</t>
  </si>
  <si>
    <t>Program</t>
  </si>
  <si>
    <t>Snatch</t>
  </si>
  <si>
    <t>Clean</t>
  </si>
  <si>
    <t>Squat</t>
  </si>
  <si>
    <t>Dead Lift</t>
  </si>
  <si>
    <t>Bench Press</t>
  </si>
  <si>
    <t>Military Press</t>
  </si>
  <si>
    <t>Pull Up Str</t>
  </si>
  <si>
    <t>4 Day</t>
  </si>
  <si>
    <t>Mobility/Strength</t>
  </si>
  <si>
    <t>GPP</t>
  </si>
  <si>
    <t>Age:</t>
  </si>
  <si>
    <t>Gender:</t>
  </si>
  <si>
    <t>Height:</t>
  </si>
  <si>
    <t>Weight:</t>
  </si>
  <si>
    <t>7.10 mile time</t>
  </si>
  <si>
    <t>Sport / Activity / Goal</t>
  </si>
  <si>
    <t>3 Cues</t>
  </si>
  <si>
    <t>1. Tripod Platform  2. Bear Down with Balanced Core  3. Prepare Posture to Lift</t>
  </si>
  <si>
    <r>
      <rPr>
        <b/>
        <i/>
        <sz val="14"/>
        <color theme="1"/>
        <rFont val="Arial"/>
      </rPr>
      <t xml:space="preserve">Deload: Load </t>
    </r>
    <r>
      <rPr>
        <b/>
        <i/>
        <u/>
        <sz val="14"/>
        <color theme="1"/>
        <rFont val="Arial"/>
      </rPr>
      <t>&lt;</t>
    </r>
    <r>
      <rPr>
        <b/>
        <i/>
        <sz val="14"/>
        <color theme="1"/>
        <rFont val="Arial"/>
      </rPr>
      <t xml:space="preserve"> 75% and Decreased Weekly Volume</t>
    </r>
  </si>
  <si>
    <t>Focus</t>
  </si>
  <si>
    <t>ROM</t>
  </si>
  <si>
    <t>Power &amp; Lower Strength</t>
  </si>
  <si>
    <t>WK1:</t>
  </si>
  <si>
    <t>WK2:</t>
  </si>
  <si>
    <t>WK3:</t>
  </si>
  <si>
    <t>Upper &amp; Met Con</t>
  </si>
  <si>
    <t>Power &amp; Lower Hinge/Unilateral Strength</t>
  </si>
  <si>
    <t>Upper Unilateral Strength &amp; Met Con</t>
  </si>
  <si>
    <t>WK4:</t>
  </si>
  <si>
    <t>Power &amp; Lower Strength (Hinge)</t>
  </si>
  <si>
    <t>C</t>
  </si>
  <si>
    <t>Front Rack Carry</t>
  </si>
  <si>
    <t>2x30sec @40-60</t>
  </si>
  <si>
    <t>2x45sec @40-60</t>
  </si>
  <si>
    <t>2x60sec @40-60</t>
  </si>
  <si>
    <t>Waiter's Walk</t>
  </si>
  <si>
    <t>2x 30sec EW @30-40lbs</t>
  </si>
  <si>
    <t>2x 45sec EW @30-40lbs</t>
  </si>
  <si>
    <t>Farmers Walk</t>
  </si>
  <si>
    <t>2 x 30sec  @70-90lbs</t>
  </si>
  <si>
    <t>2 x 45sec  @70-90lbs</t>
  </si>
  <si>
    <t>2 x 60sec  @70-90lbs</t>
  </si>
  <si>
    <t>Core</t>
  </si>
  <si>
    <t>Straight Plank</t>
  </si>
  <si>
    <t>2x30sec</t>
  </si>
  <si>
    <t>2x45sec</t>
  </si>
  <si>
    <t>2x60sec</t>
  </si>
  <si>
    <t>S</t>
  </si>
  <si>
    <t>DB Front Squat</t>
  </si>
  <si>
    <t>2x5 @10-30lbs</t>
  </si>
  <si>
    <t>P</t>
  </si>
  <si>
    <t>Elevated Push Ups</t>
  </si>
  <si>
    <t>2x5</t>
  </si>
  <si>
    <t>H</t>
  </si>
  <si>
    <t>SL RDL</t>
  </si>
  <si>
    <t>2x5 EL @30-40lbs</t>
  </si>
  <si>
    <t>1 Arm Incline Press</t>
  </si>
  <si>
    <t>2x5EA @ 30-40lbs</t>
  </si>
  <si>
    <t>LPHC</t>
  </si>
  <si>
    <t>Abduction</t>
  </si>
  <si>
    <t>R</t>
  </si>
  <si>
    <t>1 Arm Row</t>
  </si>
  <si>
    <t>2x5 @30-40lbs</t>
  </si>
  <si>
    <t>SRC</t>
  </si>
  <si>
    <t>Prone Scapula Pulldowns</t>
  </si>
  <si>
    <t>2x5 @RB</t>
  </si>
  <si>
    <t>DB Pull Over</t>
  </si>
  <si>
    <t>2x5@25-30lbs</t>
  </si>
  <si>
    <t>Adduction</t>
  </si>
  <si>
    <t>Scapular Push Ups</t>
  </si>
  <si>
    <t>SL Touchdowns</t>
  </si>
  <si>
    <t>2x3</t>
  </si>
  <si>
    <t>2x4</t>
  </si>
  <si>
    <t>RB Pull Aparts</t>
  </si>
  <si>
    <t>2x5@ RB</t>
  </si>
  <si>
    <t>RB TKE</t>
  </si>
  <si>
    <t>Internal/External Rotation</t>
  </si>
  <si>
    <t>2x5 EW</t>
  </si>
  <si>
    <t>Bird Dogs</t>
  </si>
  <si>
    <t>2x5EW</t>
  </si>
  <si>
    <t>Prone L</t>
  </si>
  <si>
    <t>2x5 @5-10lbs</t>
  </si>
  <si>
    <t>Movement</t>
  </si>
  <si>
    <t>%</t>
  </si>
  <si>
    <t>REPS</t>
  </si>
  <si>
    <t>WT</t>
  </si>
  <si>
    <t>Squat Jumps</t>
  </si>
  <si>
    <t>RB DB Bench Press</t>
  </si>
  <si>
    <t>x</t>
  </si>
  <si>
    <t>RB RDL</t>
  </si>
  <si>
    <t>DB Speed Bench</t>
  </si>
  <si>
    <t>Loads for Power</t>
  </si>
  <si>
    <t>DB Bench Press</t>
  </si>
  <si>
    <t>DB Incline Press</t>
  </si>
  <si>
    <t>POWER</t>
  </si>
  <si>
    <t>Back Squat</t>
  </si>
  <si>
    <t>DB RDL</t>
  </si>
  <si>
    <t>PRESS - ROW</t>
  </si>
  <si>
    <t>DB Bent Over Row</t>
  </si>
  <si>
    <t>Lat Pulldown</t>
  </si>
  <si>
    <t>Bent Over Row</t>
  </si>
  <si>
    <t>SQUAT - LOWER ISO</t>
  </si>
  <si>
    <t xml:space="preserve"> PULL - LPHC</t>
  </si>
  <si>
    <t>Calf Raises</t>
  </si>
  <si>
    <t>RB Hip Flexion</t>
  </si>
  <si>
    <t>Loads for ISO</t>
  </si>
  <si>
    <t>BW</t>
  </si>
  <si>
    <t>RB</t>
  </si>
  <si>
    <t>Split Squat</t>
  </si>
  <si>
    <t>Rev Lunge</t>
  </si>
  <si>
    <t>DB Military Press</t>
  </si>
  <si>
    <t>3 way shoulder</t>
  </si>
  <si>
    <t>UPPER ISO - SCAP RETRACTION</t>
  </si>
  <si>
    <t>Horizontal Shrugs</t>
  </si>
  <si>
    <t>SINGLE LEG - LPHC</t>
  </si>
  <si>
    <t>SINGLE LEG - CORE</t>
  </si>
  <si>
    <t>Dead Bugs</t>
  </si>
  <si>
    <t>Pallof Press</t>
  </si>
  <si>
    <t>10ew</t>
  </si>
  <si>
    <t>ARMS</t>
  </si>
  <si>
    <t>PRESS - SCAPULA</t>
  </si>
  <si>
    <t>DB Bicep Curls</t>
  </si>
  <si>
    <t>LOWER ISO</t>
  </si>
  <si>
    <t>Straight Arm Lat Pulldown</t>
  </si>
  <si>
    <t>LPHC - LOWER ISO</t>
  </si>
  <si>
    <t>DB Tricep Extension</t>
  </si>
  <si>
    <t>Hamstring Curls</t>
  </si>
  <si>
    <t>Fire Hydrants</t>
  </si>
  <si>
    <t>5el</t>
  </si>
  <si>
    <t>Quad Extensions</t>
  </si>
  <si>
    <t>Nordic Quad Extensions</t>
  </si>
  <si>
    <t>Shuttles/Runs                                                         Base &amp; Complexes                                     Rower                                                            Tabata Variations                                                                Chipper/Straight                                                      HIIT</t>
  </si>
  <si>
    <t>Battle Rope/Air Squats                                     x1Tabata Cycle</t>
  </si>
  <si>
    <t>Battle Rope/Air Squats                                     x2Tabata Cycles</t>
  </si>
  <si>
    <t>Cardio: Steady State 10min                                         Elliptical or Bike</t>
  </si>
  <si>
    <t>Cardio: Steady State 12min                                         Elliptical or Bike</t>
  </si>
  <si>
    <t>Date:</t>
  </si>
  <si>
    <t>Cardio: Steady State 8min                                         Elliptical or Bike</t>
  </si>
  <si>
    <t>RPE GOAL:</t>
  </si>
  <si>
    <t>Daily Volume Load</t>
  </si>
  <si>
    <t>Foundational Training Movement Volume Distribution: Novice</t>
  </si>
  <si>
    <t>Lift</t>
  </si>
  <si>
    <t>% of Total Volume</t>
  </si>
  <si>
    <t>Monthly Repetition Volume</t>
  </si>
  <si>
    <t>Week 1 Volume Load</t>
  </si>
  <si>
    <t>Week 2 Volume Load</t>
  </si>
  <si>
    <t>Week 3 Volume Load</t>
  </si>
  <si>
    <t>Week 4 Volume Load</t>
  </si>
  <si>
    <t>Cycle 1 Volume Load</t>
  </si>
  <si>
    <t>Power</t>
  </si>
  <si>
    <t>Pulls</t>
  </si>
  <si>
    <t>Posterior Chain</t>
  </si>
  <si>
    <t>Press</t>
  </si>
  <si>
    <t>Single Leg</t>
  </si>
  <si>
    <t>Hyperextensions</t>
  </si>
  <si>
    <t>BACK: PULL UP/ROW</t>
  </si>
  <si>
    <t>Totals</t>
  </si>
  <si>
    <t>Carry</t>
  </si>
  <si>
    <t>Plyo/Power</t>
  </si>
  <si>
    <t>Jerk</t>
  </si>
  <si>
    <t>Deadlift</t>
  </si>
  <si>
    <t>OHP/Military Press</t>
  </si>
  <si>
    <t>Back</t>
  </si>
  <si>
    <t>Lower Iso</t>
  </si>
  <si>
    <t>Upper Iso</t>
  </si>
  <si>
    <t>GB Core Stability</t>
  </si>
  <si>
    <t xml:space="preserve">LPHC - Core </t>
  </si>
  <si>
    <t>Squat WMUP</t>
  </si>
  <si>
    <t>Hinge WMUP</t>
  </si>
  <si>
    <t>Press WMUP</t>
  </si>
  <si>
    <t>Row WMUP</t>
  </si>
  <si>
    <t>Squat + Press</t>
  </si>
  <si>
    <t>Hinge + Row</t>
  </si>
  <si>
    <t>Hinge + Press</t>
  </si>
  <si>
    <t>Press + Row</t>
  </si>
  <si>
    <t>Carry + Squat</t>
  </si>
  <si>
    <t>Carry + Press</t>
  </si>
  <si>
    <t>Carry + Hinge</t>
  </si>
  <si>
    <t>Scapula/Rotator Cuff</t>
  </si>
  <si>
    <t>Full Snatch</t>
  </si>
  <si>
    <t>Squat Clean</t>
  </si>
  <si>
    <t>BB Power Jerk</t>
  </si>
  <si>
    <t>Clean Pull</t>
  </si>
  <si>
    <t>Close Grip Bench Press</t>
  </si>
  <si>
    <t>BB Military Press</t>
  </si>
  <si>
    <t>SL Squat</t>
  </si>
  <si>
    <t>Pull Up</t>
  </si>
  <si>
    <t>Nordic Hamstring Curls</t>
  </si>
  <si>
    <t>Reverse Hypers</t>
  </si>
  <si>
    <t>Alternating Pikes</t>
  </si>
  <si>
    <t>RDL</t>
  </si>
  <si>
    <t>Push Ups</t>
  </si>
  <si>
    <t>DB BO Row</t>
  </si>
  <si>
    <t>DB Front Squat Push Press</t>
  </si>
  <si>
    <t>RDL Bent Over Row</t>
  </si>
  <si>
    <t>Inchworm Push Up</t>
  </si>
  <si>
    <t>Plank Row</t>
  </si>
  <si>
    <t>Farmers to Squat</t>
  </si>
  <si>
    <t>OHP Carry</t>
  </si>
  <si>
    <t>Bicep Curl Carry</t>
  </si>
  <si>
    <t>Suitcase Carry</t>
  </si>
  <si>
    <t>Tuck Jumps</t>
  </si>
  <si>
    <t>Hang Snatch</t>
  </si>
  <si>
    <t>Power Clean</t>
  </si>
  <si>
    <t>DB Power Jerk</t>
  </si>
  <si>
    <t>Snatch Pull</t>
  </si>
  <si>
    <t>Front Squat</t>
  </si>
  <si>
    <t>Sumo Deadlift</t>
  </si>
  <si>
    <t>BB Incline Press</t>
  </si>
  <si>
    <t>Fwd Lunge</t>
  </si>
  <si>
    <t>Wide Grip Pull Up</t>
  </si>
  <si>
    <t>Manual Hamstring Curl</t>
  </si>
  <si>
    <t>Good Mornings</t>
  </si>
  <si>
    <t>3 way Calf Raise</t>
  </si>
  <si>
    <t>YTL</t>
  </si>
  <si>
    <t>Lateral Plank</t>
  </si>
  <si>
    <t>Russian Twist</t>
  </si>
  <si>
    <t>Deficit Dead Lift</t>
  </si>
  <si>
    <t>Military Press/Overhead Press</t>
  </si>
  <si>
    <t>Back Squat Push Press</t>
  </si>
  <si>
    <t>RDL Upright Row</t>
  </si>
  <si>
    <t>Good Morning + Push Press</t>
  </si>
  <si>
    <t>Push Up Row</t>
  </si>
  <si>
    <t>Front Rack to FS</t>
  </si>
  <si>
    <t>Alternating OHP Carry</t>
  </si>
  <si>
    <t>Alternating Bicep Curl Carry</t>
  </si>
  <si>
    <t>LTE</t>
  </si>
  <si>
    <t>Single Arm Snatch</t>
  </si>
  <si>
    <t>Hang Clean</t>
  </si>
  <si>
    <t>BB Split Jerk</t>
  </si>
  <si>
    <t>CLN Rack Pull</t>
  </si>
  <si>
    <t>Overhead Squat</t>
  </si>
  <si>
    <t>BB RDL</t>
  </si>
  <si>
    <t>Chek Press</t>
  </si>
  <si>
    <t>SL Man Ham</t>
  </si>
  <si>
    <t>RB Good Mornings</t>
  </si>
  <si>
    <t>SL Calf Raise</t>
  </si>
  <si>
    <t>Prone Y</t>
  </si>
  <si>
    <t>Bridge</t>
  </si>
  <si>
    <t>Hollow Crunch</t>
  </si>
  <si>
    <t>Varied Stance DL</t>
  </si>
  <si>
    <t>Snatch Grip OHP</t>
  </si>
  <si>
    <t>Suitcase Row</t>
  </si>
  <si>
    <t>DB Push Press</t>
  </si>
  <si>
    <t>SL RDL BO Row</t>
  </si>
  <si>
    <t>Floor Press + Inverted/Supine Floor Press</t>
  </si>
  <si>
    <t>X Body to Squat</t>
  </si>
  <si>
    <t>Unbalanced OHP Carry</t>
  </si>
  <si>
    <t>X Body Carry</t>
  </si>
  <si>
    <t>S/L LTE</t>
  </si>
  <si>
    <t>Power Snatch</t>
  </si>
  <si>
    <t>Split Clean</t>
  </si>
  <si>
    <t>DB Split Jerk</t>
  </si>
  <si>
    <t>SN Rack Pull</t>
  </si>
  <si>
    <t>Close Grip Military Press</t>
  </si>
  <si>
    <t>Lateral Lunge</t>
  </si>
  <si>
    <t>Wide Grip Dead Stop Row</t>
  </si>
  <si>
    <t>Hip Thrusters</t>
  </si>
  <si>
    <t>BB/DB Glute Bridge</t>
  </si>
  <si>
    <t>Elevated Calf Raise</t>
  </si>
  <si>
    <t>Lateral Raise</t>
  </si>
  <si>
    <t>Alternating Bridge</t>
  </si>
  <si>
    <t>Weighted Crunch</t>
  </si>
  <si>
    <t>Suitcase DL</t>
  </si>
  <si>
    <t>1 Arm Bench Press</t>
  </si>
  <si>
    <t>Cable Row</t>
  </si>
  <si>
    <t>Snatch Balance</t>
  </si>
  <si>
    <t>Cable Press + Row</t>
  </si>
  <si>
    <t>Waiter Lunges/Step Ups</t>
  </si>
  <si>
    <t>Rear Delt Fly</t>
  </si>
  <si>
    <t>Overhead Carry</t>
  </si>
  <si>
    <t>Broad Jumps</t>
  </si>
  <si>
    <t>1 Arm Split Jerk</t>
  </si>
  <si>
    <t>CL Hang Pull</t>
  </si>
  <si>
    <t>Goblet Squat</t>
  </si>
  <si>
    <t>Hex Bar Deadlift</t>
  </si>
  <si>
    <t>BB Bench Press</t>
  </si>
  <si>
    <t>Bradford Press</t>
  </si>
  <si>
    <t>Drop Lunge</t>
  </si>
  <si>
    <t>Chin Up</t>
  </si>
  <si>
    <t>SL Hip Thrusters</t>
  </si>
  <si>
    <t>SL BB/DB Glute Bridge</t>
  </si>
  <si>
    <t>DB Hip Flexion</t>
  </si>
  <si>
    <t>Bridge Press</t>
  </si>
  <si>
    <t>Reach Up Sit Up</t>
  </si>
  <si>
    <t>Unbalanced Load DL</t>
  </si>
  <si>
    <t>1 Arm OHP</t>
  </si>
  <si>
    <t>Rope Row</t>
  </si>
  <si>
    <t>Snatch Press</t>
  </si>
  <si>
    <t>Lateral Overs</t>
  </si>
  <si>
    <t>SN Hang Pull</t>
  </si>
  <si>
    <t>DB X Body Squat</t>
  </si>
  <si>
    <t>Suitcase Deadlift</t>
  </si>
  <si>
    <t>Floor Press</t>
  </si>
  <si>
    <t>Arnold Press</t>
  </si>
  <si>
    <t>Wheel Lunge</t>
  </si>
  <si>
    <t>Supinated Grip Bent Over Row</t>
  </si>
  <si>
    <t>Swiss Ball Ham Curl</t>
  </si>
  <si>
    <t>Donkey Kicks</t>
  </si>
  <si>
    <t>Front Raise</t>
  </si>
  <si>
    <t>SL Bridge Press</t>
  </si>
  <si>
    <t>Side to Side</t>
  </si>
  <si>
    <t>Snatch Grip DL</t>
  </si>
  <si>
    <t>Curl Press</t>
  </si>
  <si>
    <t>Upright Row</t>
  </si>
  <si>
    <t>Lunge to OHP</t>
  </si>
  <si>
    <t>Hanging Scapula Pulldowns</t>
  </si>
  <si>
    <t>Turkish Get Ups</t>
  </si>
  <si>
    <t>Box Ups</t>
  </si>
  <si>
    <t>BB Push Press</t>
  </si>
  <si>
    <t>DB Power Shrug</t>
  </si>
  <si>
    <t>Box Squat</t>
  </si>
  <si>
    <t xml:space="preserve">SL Deadlift </t>
  </si>
  <si>
    <t>Larson Press</t>
  </si>
  <si>
    <t xml:space="preserve">DB Cossacks Squat </t>
  </si>
  <si>
    <t>RB/Cable Pull Thru</t>
  </si>
  <si>
    <t>SL Rev Hyper</t>
  </si>
  <si>
    <t>Shoulder Taps</t>
  </si>
  <si>
    <t>6in Pullbacks</t>
  </si>
  <si>
    <t>Manual Hamstring</t>
  </si>
  <si>
    <t>Power Push Ups</t>
  </si>
  <si>
    <t>Scapular Row</t>
  </si>
  <si>
    <t>Gorilla Push Up</t>
  </si>
  <si>
    <t>Turkish Sit Ups</t>
  </si>
  <si>
    <t>Depth Jumps</t>
  </si>
  <si>
    <t>1 Arm Push Press</t>
  </si>
  <si>
    <t>Cable Pull Throughs</t>
  </si>
  <si>
    <t>Cambered Bar Squat</t>
  </si>
  <si>
    <t>Varied Stance Deadlift</t>
  </si>
  <si>
    <t>BB Incline</t>
  </si>
  <si>
    <t>Pistol Squat</t>
  </si>
  <si>
    <t>Slide Board Ham Curl</t>
  </si>
  <si>
    <t>Cable Hip Flexion</t>
  </si>
  <si>
    <t>Shrugs</t>
  </si>
  <si>
    <t>Toe Taps</t>
  </si>
  <si>
    <t>SB Bench Press</t>
  </si>
  <si>
    <t>RB Row</t>
  </si>
  <si>
    <t>Front Squat Push Press</t>
  </si>
  <si>
    <t>Unbalanced Front Rack Carry</t>
  </si>
  <si>
    <t>MB OH Toss</t>
  </si>
  <si>
    <t>BB Clean &amp; Jerk</t>
  </si>
  <si>
    <t xml:space="preserve">RB Pull Throughs </t>
  </si>
  <si>
    <t>Front/Back Squat</t>
  </si>
  <si>
    <t>DB Bench Press Combo</t>
  </si>
  <si>
    <t>DB Military Press Combo</t>
  </si>
  <si>
    <t>Step Ups</t>
  </si>
  <si>
    <t>DB Pullovers</t>
  </si>
  <si>
    <t>KB Swings</t>
  </si>
  <si>
    <t>Seated Calf Raise</t>
  </si>
  <si>
    <t>BB Bicep Curls</t>
  </si>
  <si>
    <t>Supermans</t>
  </si>
  <si>
    <t>Zombie Squat</t>
  </si>
  <si>
    <t>Gym Floor Hamstring Curl</t>
  </si>
  <si>
    <t>Dive Bomber Push Up</t>
  </si>
  <si>
    <t>Step Up to OHP</t>
  </si>
  <si>
    <t>Shoulder Lock 3</t>
  </si>
  <si>
    <t>Unbalanced Overhead Carry</t>
  </si>
  <si>
    <t>MB Lat Toss</t>
  </si>
  <si>
    <t>DB Clean &amp; Jerk</t>
  </si>
  <si>
    <t>Zercher Squat</t>
  </si>
  <si>
    <t>RB SL RDL</t>
  </si>
  <si>
    <t>Bamboo Bench Press</t>
  </si>
  <si>
    <t>Landmine Press</t>
  </si>
  <si>
    <t>Bulgarian Split Squat</t>
  </si>
  <si>
    <t>Dead Stop Row</t>
  </si>
  <si>
    <t>SL KB Swings</t>
  </si>
  <si>
    <t>Ankle Mobility</t>
  </si>
  <si>
    <t>Alternating Supermans</t>
  </si>
  <si>
    <t>Hammer Swings</t>
  </si>
  <si>
    <t>Spanish Squat</t>
  </si>
  <si>
    <t>Unstable/Offset Press</t>
  </si>
  <si>
    <t>Skater Squat to OHP</t>
  </si>
  <si>
    <t>Unbalanced Farmers Walk</t>
  </si>
  <si>
    <t>MB OH Throw</t>
  </si>
  <si>
    <t>BB Front Squat Push Press</t>
  </si>
  <si>
    <t>Pause Squat</t>
  </si>
  <si>
    <t>Jefferson Curl</t>
  </si>
  <si>
    <t>Handstand Push Ups</t>
  </si>
  <si>
    <t>X Body Step Ups</t>
  </si>
  <si>
    <t>SL Slide Board Ham Curl</t>
  </si>
  <si>
    <t>Frankensteins</t>
  </si>
  <si>
    <t>Hammer Curls</t>
  </si>
  <si>
    <t>Skydivers</t>
  </si>
  <si>
    <t>Med Ball Slams</t>
  </si>
  <si>
    <t>Sissy Squat</t>
  </si>
  <si>
    <t>RB Bench Press</t>
  </si>
  <si>
    <t>TRX Row</t>
  </si>
  <si>
    <t>Spiderman Push Ups</t>
  </si>
  <si>
    <t>Unstable Farmers Walk</t>
  </si>
  <si>
    <t>MB Lateral Press</t>
  </si>
  <si>
    <t>Varied Stance Squat</t>
  </si>
  <si>
    <t>BB Speed Bench</t>
  </si>
  <si>
    <t>Face Pulls</t>
  </si>
  <si>
    <t>SL Swiss Ball Ham Curl</t>
  </si>
  <si>
    <t>Zotman Curls</t>
  </si>
  <si>
    <t>Active Planks</t>
  </si>
  <si>
    <t>Wide BO Row</t>
  </si>
  <si>
    <t>Unstable Suitcase Carry</t>
  </si>
  <si>
    <t>MB Press</t>
  </si>
  <si>
    <t>Skater Squat</t>
  </si>
  <si>
    <t>Chin Up Grip Pulldowns</t>
  </si>
  <si>
    <t>RB Tantrums</t>
  </si>
  <si>
    <t>Reverse Curls</t>
  </si>
  <si>
    <t>Reverse Hyperextensions</t>
  </si>
  <si>
    <t>Bridged Bench Press</t>
  </si>
  <si>
    <t>Scapula Pull Downs</t>
  </si>
  <si>
    <t>Unstable Waiter's Walk</t>
  </si>
  <si>
    <t>Step Up to Reverse Lunge</t>
  </si>
  <si>
    <t>Landmine Row</t>
  </si>
  <si>
    <t>SB Tantrums</t>
  </si>
  <si>
    <t>Tricep Push/Pulldown</t>
  </si>
  <si>
    <t>Hurdle Mobility</t>
  </si>
  <si>
    <t>Straight Leg Raises</t>
  </si>
  <si>
    <t>TRX Press</t>
  </si>
  <si>
    <t>Unstable Overhead Carry</t>
  </si>
  <si>
    <t>Kneeling MB Press</t>
  </si>
  <si>
    <t>Inverted/ Supine Row</t>
  </si>
  <si>
    <t>BB Tricep Extension</t>
  </si>
  <si>
    <t>Monster Walk</t>
  </si>
  <si>
    <t>RB Push Ups</t>
  </si>
  <si>
    <t xml:space="preserve">TRX Plank </t>
  </si>
  <si>
    <t>MB Box Up</t>
  </si>
  <si>
    <t>Standing Hamstring Curls</t>
  </si>
  <si>
    <t>Frankenstein Walk</t>
  </si>
  <si>
    <t>Hanging Leg Raises</t>
  </si>
  <si>
    <t>Handstands</t>
  </si>
  <si>
    <t>MB Circuit</t>
  </si>
  <si>
    <t>Reverse Tricep Extension</t>
  </si>
  <si>
    <t>Copenhagan Adductor Ex</t>
  </si>
  <si>
    <t>Bicep Curls</t>
  </si>
  <si>
    <t>Alt OHP Carry</t>
  </si>
  <si>
    <t>Zotman Extension</t>
  </si>
  <si>
    <t>1 Arm SB Bench Press</t>
  </si>
  <si>
    <t>Keg Carry</t>
  </si>
  <si>
    <t>RB BB Bench Press</t>
  </si>
  <si>
    <t>1 Arm Inverted Row</t>
  </si>
  <si>
    <t xml:space="preserve">Tricep Extension </t>
  </si>
  <si>
    <t>Duck Walk Carry</t>
  </si>
  <si>
    <t>Standing Cable Row</t>
  </si>
  <si>
    <t>EZ Bar Curls</t>
  </si>
  <si>
    <t>SL Reverse Hyperextension</t>
  </si>
  <si>
    <t>Spiderman Lunge</t>
  </si>
  <si>
    <t>Reverse Extension</t>
  </si>
  <si>
    <t>Sled Drag Farmers Carry</t>
  </si>
  <si>
    <t>Suspended Pull Ups</t>
  </si>
  <si>
    <t>EZ Bar Extentions</t>
  </si>
  <si>
    <t>Sled Drag Front Rack Carry</t>
  </si>
  <si>
    <t>French Press</t>
  </si>
  <si>
    <t>Swiss Ball Plank Variations</t>
  </si>
  <si>
    <t>Prone T</t>
  </si>
  <si>
    <t>RB/Cable Standing Crunches</t>
  </si>
  <si>
    <t>Overhead Halo Carry (Plate)</t>
  </si>
  <si>
    <t>Prone Handcuffs</t>
  </si>
  <si>
    <t>Kneeling Cable Rotations</t>
  </si>
  <si>
    <t>Pull Aparts</t>
  </si>
  <si>
    <t>TRX Rear Delt Fly</t>
  </si>
  <si>
    <t>TRX Bicep Curls</t>
  </si>
  <si>
    <t>TRX Tricep Extensions</t>
  </si>
  <si>
    <t>RB Bicep Curls</t>
  </si>
  <si>
    <t>RB Tricep Pulldown</t>
  </si>
  <si>
    <t>Bicep Cable Curls</t>
  </si>
  <si>
    <t>Overhead Tricep Extensions</t>
  </si>
  <si>
    <t>Concentration Curls</t>
  </si>
  <si>
    <t>1 Arm Tricep Extension</t>
  </si>
  <si>
    <t>Athlete:</t>
  </si>
  <si>
    <t>Goal/Sport:</t>
  </si>
  <si>
    <t>Program:</t>
  </si>
  <si>
    <t>Daily Volume:</t>
  </si>
  <si>
    <t>Rate of Perceived Recovery:</t>
  </si>
  <si>
    <t>*How do you feel mentally, physically, emotionally on a scale of 1-10?</t>
  </si>
  <si>
    <t>Total Macrocycle Volume:</t>
  </si>
  <si>
    <t>Rate of Perceived Exertion:</t>
  </si>
  <si>
    <t>*The measure of mental/physical effort required for this training session on a scale of 1-10.</t>
  </si>
  <si>
    <t>Total Load Explained:</t>
  </si>
  <si>
    <t xml:space="preserve">Barbell: Bar weighs 45lbs. + Total Plate Load Added = Total Load </t>
  </si>
  <si>
    <t>Trainer Bar: Bar weighs 15lbs. + Total Plate Load Added = Total Load</t>
  </si>
  <si>
    <t>Dumbbells: Total Load represents the combined amount of each dumbell</t>
  </si>
  <si>
    <t>*Round Up or Down when necessary on an odd numbered amount</t>
  </si>
  <si>
    <t>The Fundamental 5:</t>
  </si>
  <si>
    <t>1. Carry</t>
  </si>
  <si>
    <t>2.Squat</t>
  </si>
  <si>
    <t>3. Hinge</t>
  </si>
  <si>
    <t>4. Press</t>
  </si>
  <si>
    <t>5. Pull/Row</t>
  </si>
  <si>
    <t>WMUP</t>
  </si>
  <si>
    <t>*Superset same color boxes in WMUP</t>
  </si>
  <si>
    <t>Power Training</t>
  </si>
  <si>
    <t>Set 1</t>
  </si>
  <si>
    <t>Set 2</t>
  </si>
  <si>
    <t>Set 3</t>
  </si>
  <si>
    <t>Set 4</t>
  </si>
  <si>
    <t>Strength Training</t>
  </si>
  <si>
    <t>Set</t>
  </si>
  <si>
    <t>Rep</t>
  </si>
  <si>
    <t>Performance Evaluations</t>
  </si>
  <si>
    <t>Snatch:</t>
  </si>
  <si>
    <t>Clean:</t>
  </si>
  <si>
    <t>Squat:</t>
  </si>
  <si>
    <t>Dead:</t>
  </si>
  <si>
    <t>Bench:</t>
  </si>
  <si>
    <t>OHP:</t>
  </si>
  <si>
    <t>MetCon/Linear Speed/Agility</t>
  </si>
  <si>
    <t>Pull Ups:</t>
  </si>
  <si>
    <t>Set 5</t>
  </si>
  <si>
    <t>*The measure of mental/physical effort required for training session on a scale of 1-10.</t>
  </si>
  <si>
    <t xml:space="preserve">Cycle: </t>
  </si>
  <si>
    <t>Percentage Zones for monitoring via Relative Intensity</t>
  </si>
  <si>
    <t>Experienced</t>
  </si>
  <si>
    <t>Novice</t>
  </si>
  <si>
    <t>Zone 1</t>
  </si>
  <si>
    <t>50-59%</t>
  </si>
  <si>
    <t>Repetition Total:</t>
  </si>
  <si>
    <t>100 %</t>
  </si>
  <si>
    <t>Zone 2</t>
  </si>
  <si>
    <t>60-69%</t>
  </si>
  <si>
    <t>Novice Range:</t>
  </si>
  <si>
    <t>Week 1:</t>
  </si>
  <si>
    <t>Zone 3</t>
  </si>
  <si>
    <t>70-79%</t>
  </si>
  <si>
    <t>Zone 2 &amp; 3</t>
  </si>
  <si>
    <t>Week 2:</t>
  </si>
  <si>
    <t>Zone 4</t>
  </si>
  <si>
    <t>80-89%</t>
  </si>
  <si>
    <t>Occasional 4</t>
  </si>
  <si>
    <t>Week 3:</t>
  </si>
  <si>
    <t>Zone 5</t>
  </si>
  <si>
    <t>90-99%</t>
  </si>
  <si>
    <t>Week 4:</t>
  </si>
  <si>
    <t xml:space="preserve">Zone 6 </t>
  </si>
  <si>
    <t>greater than 100%</t>
  </si>
  <si>
    <t>Prilepin's Chart (a reference for program planning in single sessions)</t>
  </si>
  <si>
    <t>Foundational Training Movement Volume Distribution: Experienced</t>
  </si>
  <si>
    <t>% 1RM</t>
  </si>
  <si>
    <t>Reps per Set</t>
  </si>
  <si>
    <t>Optimal # of Reps</t>
  </si>
  <si>
    <t>Total Volume Range in # of Reps</t>
  </si>
  <si>
    <t>Monthly Volume</t>
  </si>
  <si>
    <t>95 +</t>
  </si>
  <si>
    <t>1-2</t>
  </si>
  <si>
    <t>Pulls/PAP/Intent</t>
  </si>
  <si>
    <t>2-4</t>
  </si>
  <si>
    <t>Posterior Chain Auxiliaries</t>
  </si>
  <si>
    <t>3-6</t>
  </si>
  <si>
    <t>18-30</t>
  </si>
  <si>
    <t xml:space="preserve">Training Loads </t>
  </si>
  <si>
    <t>Not to Exceed 75%</t>
  </si>
  <si>
    <t>in week 4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</si>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</sst>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mm\ yyyy"/>
    <numFmt numFmtId="165" formatCode="m/d"/>
    <numFmt numFmtId="166" formatCode="\x#"/>
    <numFmt numFmtId="167" formatCode="\x0"/>
    <numFmt numFmtId="168" formatCode="m/d/yy"/>
    <numFmt numFmtId="169" formatCode="m&quot;/&quot;d&quot;/&quot;yy"/>
    <numFmt numFmtId="170" formatCode="mmmm\ d\,\ yyyy"/>
    <numFmt numFmtId="171" formatCode="m\-d"/>
  </numFmts>
  <fonts count="48" x14ac:knownFonts="1">
    <font>
      <sz val="10"/>
      <color rgb="FF000000"/>
      <name val="Arial"/>
      <scheme val="minor"/>
    </font>
    <font>
      <sz val="8"/>
      <color theme="1"/>
      <name val="Arial"/>
    </font>
    <font>
      <sz val="10"/>
      <color theme="1"/>
      <name val="Arial"/>
    </font>
    <font>
      <sz val="10"/>
      <name val="Arial"/>
    </font>
    <font>
      <sz val="9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b/>
      <sz val="7"/>
      <color theme="1"/>
      <name val="Arial"/>
    </font>
    <font>
      <b/>
      <sz val="8"/>
      <color theme="1"/>
      <name val="Arial"/>
    </font>
    <font>
      <b/>
      <sz val="20"/>
      <color theme="1"/>
      <name val="Arial"/>
    </font>
    <font>
      <b/>
      <sz val="10"/>
      <color theme="1"/>
      <name val="Arial"/>
    </font>
    <font>
      <sz val="7"/>
      <color theme="1"/>
      <name val="Arial"/>
    </font>
    <font>
      <b/>
      <sz val="10"/>
      <color theme="5"/>
      <name val="Arial"/>
    </font>
    <font>
      <b/>
      <i/>
      <sz val="14"/>
      <color theme="1"/>
      <name val="Arial"/>
    </font>
    <font>
      <b/>
      <sz val="6"/>
      <color theme="1"/>
      <name val="Arial"/>
    </font>
    <font>
      <b/>
      <sz val="7"/>
      <color theme="1"/>
      <name val="Arial"/>
      <scheme val="minor"/>
    </font>
    <font>
      <sz val="6"/>
      <color theme="1"/>
      <name val="Arial"/>
    </font>
    <font>
      <b/>
      <sz val="7"/>
      <color rgb="FFFFFFFF"/>
      <name val="Arial"/>
    </font>
    <font>
      <sz val="7"/>
      <color rgb="FFFFFFFF"/>
      <name val="Arial"/>
    </font>
    <font>
      <sz val="7"/>
      <color rgb="FF000000"/>
      <name val="Arial"/>
      <scheme val="minor"/>
    </font>
    <font>
      <b/>
      <sz val="7"/>
      <color rgb="FF000000"/>
      <name val="Arial"/>
    </font>
    <font>
      <sz val="7"/>
      <color theme="1"/>
      <name val="Arial"/>
      <scheme val="minor"/>
    </font>
    <font>
      <sz val="6"/>
      <color rgb="FFFFFFFF"/>
      <name val="Arial"/>
    </font>
    <font>
      <sz val="10"/>
      <color theme="1"/>
      <name val="Roboto"/>
    </font>
    <font>
      <sz val="11"/>
      <color theme="1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Arial"/>
    </font>
    <font>
      <b/>
      <sz val="18"/>
      <color theme="1"/>
      <name val="Arial"/>
      <scheme val="minor"/>
    </font>
    <font>
      <b/>
      <sz val="13"/>
      <color theme="1"/>
      <name val="Arial"/>
      <scheme val="minor"/>
    </font>
    <font>
      <b/>
      <sz val="13"/>
      <color theme="1"/>
      <name val="Arial"/>
    </font>
    <font>
      <b/>
      <sz val="11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</font>
    <font>
      <b/>
      <u/>
      <sz val="13"/>
      <color theme="1"/>
      <name val="Arial"/>
      <scheme val="minor"/>
    </font>
    <font>
      <sz val="13"/>
      <color theme="1"/>
      <name val="Arial"/>
      <scheme val="minor"/>
    </font>
    <font>
      <b/>
      <sz val="8"/>
      <color theme="1"/>
      <name val="Arial"/>
      <scheme val="minor"/>
    </font>
    <font>
      <b/>
      <sz val="13"/>
      <color rgb="FFFFFFFF"/>
      <name val="Arial"/>
      <scheme val="minor"/>
    </font>
    <font>
      <b/>
      <sz val="13"/>
      <color rgb="FF000000"/>
      <name val="Arial"/>
    </font>
    <font>
      <sz val="13"/>
      <color rgb="FF000000"/>
      <name val="Arial"/>
    </font>
    <font>
      <b/>
      <sz val="13"/>
      <color rgb="FFD9D9D9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b/>
      <i/>
      <u/>
      <sz val="14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1" fillId="0" borderId="0" xfId="0" applyFont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8" fillId="0" borderId="16" xfId="0" applyFont="1" applyBorder="1" applyAlignment="1">
      <alignment wrapText="1"/>
    </xf>
    <xf numFmtId="0" fontId="11" fillId="0" borderId="16" xfId="0" applyFont="1" applyBorder="1" applyAlignment="1">
      <alignment shrinkToFit="1"/>
    </xf>
    <xf numFmtId="0" fontId="1" fillId="0" borderId="17" xfId="0" applyFont="1" applyBorder="1" applyAlignment="1">
      <alignment horizontal="center" shrinkToFit="1"/>
    </xf>
    <xf numFmtId="0" fontId="15" fillId="0" borderId="23" xfId="0" applyFont="1" applyBorder="1" applyAlignment="1">
      <alignment shrinkToFit="1"/>
    </xf>
    <xf numFmtId="0" fontId="11" fillId="0" borderId="23" xfId="0" applyFont="1" applyBorder="1" applyAlignment="1">
      <alignment shrinkToFit="1"/>
    </xf>
    <xf numFmtId="0" fontId="2" fillId="0" borderId="16" xfId="0" applyFont="1" applyBorder="1" applyAlignment="1">
      <alignment horizontal="center" shrinkToFit="1"/>
    </xf>
    <xf numFmtId="0" fontId="11" fillId="0" borderId="26" xfId="0" applyFont="1" applyBorder="1" applyAlignment="1">
      <alignment shrinkToFit="1"/>
    </xf>
    <xf numFmtId="0" fontId="9" fillId="5" borderId="0" xfId="0" applyFont="1" applyFill="1" applyAlignment="1">
      <alignment horizontal="center" vertical="center" textRotation="90"/>
    </xf>
    <xf numFmtId="0" fontId="9" fillId="6" borderId="26" xfId="0" applyFont="1" applyFill="1" applyBorder="1" applyAlignment="1">
      <alignment horizontal="center" vertical="center" textRotation="90"/>
    </xf>
    <xf numFmtId="0" fontId="16" fillId="6" borderId="27" xfId="0" applyFont="1" applyFill="1" applyBorder="1" applyAlignment="1">
      <alignment wrapText="1"/>
    </xf>
    <xf numFmtId="0" fontId="8" fillId="6" borderId="26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25" xfId="0" applyFont="1" applyFill="1" applyBorder="1" applyAlignment="1">
      <alignment horizontal="center" vertical="center" textRotation="90"/>
    </xf>
    <xf numFmtId="0" fontId="12" fillId="5" borderId="0" xfId="0" applyFont="1" applyFill="1" applyAlignment="1">
      <alignment horizontal="center" vertical="center" textRotation="90"/>
    </xf>
    <xf numFmtId="0" fontId="8" fillId="6" borderId="26" xfId="0" applyFont="1" applyFill="1" applyBorder="1" applyAlignment="1">
      <alignment vertical="top" wrapText="1"/>
    </xf>
    <xf numFmtId="0" fontId="12" fillId="0" borderId="0" xfId="0" applyFont="1" applyAlignment="1">
      <alignment horizontal="center" vertical="center" textRotation="90"/>
    </xf>
    <xf numFmtId="0" fontId="15" fillId="0" borderId="26" xfId="0" applyFont="1" applyBorder="1" applyAlignment="1">
      <alignment horizontal="center" vertical="center" textRotation="90"/>
    </xf>
    <xf numFmtId="0" fontId="8" fillId="0" borderId="16" xfId="0" applyFont="1" applyBorder="1" applyAlignment="1">
      <alignment horizontal="left" wrapText="1"/>
    </xf>
    <xf numFmtId="0" fontId="8" fillId="6" borderId="26" xfId="0" applyFont="1" applyFill="1" applyBorder="1" applyAlignment="1">
      <alignment horizontal="center" vertical="center" textRotation="90"/>
    </xf>
    <xf numFmtId="0" fontId="8" fillId="6" borderId="27" xfId="0" applyFont="1" applyFill="1" applyBorder="1" applyAlignment="1">
      <alignment wrapText="1"/>
    </xf>
    <xf numFmtId="0" fontId="8" fillId="5" borderId="26" xfId="0" applyFont="1" applyFill="1" applyBorder="1" applyAlignment="1">
      <alignment wrapText="1"/>
    </xf>
    <xf numFmtId="0" fontId="8" fillId="0" borderId="27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5" borderId="26" xfId="0" applyFont="1" applyFill="1" applyBorder="1" applyAlignment="1">
      <alignment horizontal="center" vertical="center" textRotation="90"/>
    </xf>
    <xf numFmtId="0" fontId="9" fillId="5" borderId="26" xfId="0" applyFont="1" applyFill="1" applyBorder="1" applyAlignment="1">
      <alignment horizontal="center" vertical="center" textRotation="90"/>
    </xf>
    <xf numFmtId="0" fontId="8" fillId="0" borderId="26" xfId="0" applyFont="1" applyBorder="1"/>
    <xf numFmtId="0" fontId="9" fillId="4" borderId="26" xfId="0" applyFont="1" applyFill="1" applyBorder="1" applyAlignment="1">
      <alignment horizontal="center" vertical="center" textRotation="90"/>
    </xf>
    <xf numFmtId="0" fontId="8" fillId="4" borderId="27" xfId="0" applyFont="1" applyFill="1" applyBorder="1" applyAlignment="1">
      <alignment wrapText="1"/>
    </xf>
    <xf numFmtId="0" fontId="8" fillId="4" borderId="26" xfId="0" applyFont="1" applyFill="1" applyBorder="1" applyAlignment="1">
      <alignment wrapText="1"/>
    </xf>
    <xf numFmtId="0" fontId="1" fillId="0" borderId="0" xfId="0" applyFont="1" applyAlignment="1">
      <alignment horizontal="center" vertical="center" textRotation="90"/>
    </xf>
    <xf numFmtId="0" fontId="2" fillId="3" borderId="25" xfId="0" applyFont="1" applyFill="1" applyBorder="1" applyAlignment="1">
      <alignment horizontal="center"/>
    </xf>
    <xf numFmtId="0" fontId="11" fillId="0" borderId="21" xfId="0" applyFont="1" applyBorder="1" applyAlignment="1">
      <alignment shrinkToFit="1"/>
    </xf>
    <xf numFmtId="0" fontId="1" fillId="0" borderId="20" xfId="0" applyFont="1" applyBorder="1" applyAlignment="1">
      <alignment horizontal="center" shrinkToFit="1"/>
    </xf>
    <xf numFmtId="0" fontId="17" fillId="0" borderId="20" xfId="0" applyFont="1" applyBorder="1" applyAlignment="1">
      <alignment horizontal="center" shrinkToFit="1"/>
    </xf>
    <xf numFmtId="0" fontId="17" fillId="0" borderId="18" xfId="0" applyFont="1" applyBorder="1" applyAlignment="1">
      <alignment horizontal="center" shrinkToFit="1"/>
    </xf>
    <xf numFmtId="0" fontId="17" fillId="0" borderId="21" xfId="0" applyFont="1" applyBorder="1" applyAlignment="1">
      <alignment horizontal="center" shrinkToFit="1"/>
    </xf>
    <xf numFmtId="0" fontId="2" fillId="3" borderId="16" xfId="0" applyFont="1" applyFill="1" applyBorder="1" applyAlignment="1">
      <alignment horizontal="center"/>
    </xf>
    <xf numFmtId="0" fontId="11" fillId="0" borderId="25" xfId="0" applyFont="1" applyBorder="1" applyAlignment="1">
      <alignment shrinkToFit="1"/>
    </xf>
    <xf numFmtId="0" fontId="1" fillId="0" borderId="0" xfId="0" applyFont="1" applyAlignment="1">
      <alignment horizontal="center" shrinkToFit="1"/>
    </xf>
    <xf numFmtId="0" fontId="17" fillId="0" borderId="0" xfId="0" applyFont="1" applyAlignment="1">
      <alignment horizontal="center" shrinkToFit="1"/>
    </xf>
    <xf numFmtId="0" fontId="17" fillId="0" borderId="16" xfId="0" applyFont="1" applyBorder="1" applyAlignment="1">
      <alignment horizontal="center" shrinkToFit="1"/>
    </xf>
    <xf numFmtId="0" fontId="17" fillId="0" borderId="14" xfId="0" applyFont="1" applyBorder="1" applyAlignment="1">
      <alignment horizontal="center" shrinkToFit="1"/>
    </xf>
    <xf numFmtId="0" fontId="11" fillId="3" borderId="20" xfId="0" applyFont="1" applyFill="1" applyBorder="1" applyAlignment="1">
      <alignment horizontal="center" vertical="center"/>
    </xf>
    <xf numFmtId="0" fontId="11" fillId="0" borderId="22" xfId="0" applyFont="1" applyBorder="1" applyAlignment="1">
      <alignment shrinkToFit="1"/>
    </xf>
    <xf numFmtId="0" fontId="1" fillId="0" borderId="24" xfId="0" applyFont="1" applyBorder="1" applyAlignment="1">
      <alignment horizontal="center" shrinkToFit="1"/>
    </xf>
    <xf numFmtId="0" fontId="17" fillId="0" borderId="23" xfId="0" applyFont="1" applyBorder="1" applyAlignment="1">
      <alignment horizontal="center" shrinkToFit="1"/>
    </xf>
    <xf numFmtId="0" fontId="2" fillId="3" borderId="26" xfId="0" applyFont="1" applyFill="1" applyBorder="1" applyAlignment="1">
      <alignment horizontal="center"/>
    </xf>
    <xf numFmtId="9" fontId="12" fillId="0" borderId="19" xfId="0" applyNumberFormat="1" applyFont="1" applyBorder="1" applyAlignment="1">
      <alignment horizontal="center" shrinkToFit="1"/>
    </xf>
    <xf numFmtId="166" fontId="12" fillId="0" borderId="20" xfId="0" applyNumberFormat="1" applyFont="1" applyBorder="1" applyAlignment="1">
      <alignment horizontal="center" shrinkToFit="1"/>
    </xf>
    <xf numFmtId="3" fontId="12" fillId="0" borderId="21" xfId="0" applyNumberFormat="1" applyFont="1" applyBorder="1" applyAlignment="1">
      <alignment horizontal="center" shrinkToFit="1"/>
    </xf>
    <xf numFmtId="9" fontId="12" fillId="0" borderId="20" xfId="0" applyNumberFormat="1" applyFont="1" applyBorder="1" applyAlignment="1">
      <alignment horizontal="center" shrinkToFit="1"/>
    </xf>
    <xf numFmtId="0" fontId="9" fillId="0" borderId="21" xfId="0" applyFont="1" applyBorder="1" applyAlignment="1">
      <alignment horizontal="center" vertical="center" textRotation="90"/>
    </xf>
    <xf numFmtId="0" fontId="8" fillId="7" borderId="15" xfId="0" applyFont="1" applyFill="1" applyBorder="1" applyAlignment="1">
      <alignment horizontal="left" vertical="top" wrapText="1"/>
    </xf>
    <xf numFmtId="3" fontId="12" fillId="0" borderId="19" xfId="0" applyNumberFormat="1" applyFont="1" applyBorder="1" applyAlignment="1">
      <alignment horizontal="center" shrinkToFit="1"/>
    </xf>
    <xf numFmtId="0" fontId="12" fillId="0" borderId="21" xfId="0" applyFont="1" applyBorder="1" applyAlignment="1">
      <alignment horizontal="center" shrinkToFit="1"/>
    </xf>
    <xf numFmtId="0" fontId="9" fillId="0" borderId="26" xfId="0" applyFont="1" applyBorder="1" applyAlignment="1">
      <alignment horizontal="center" vertical="center" textRotation="90"/>
    </xf>
    <xf numFmtId="9" fontId="12" fillId="0" borderId="28" xfId="0" applyNumberFormat="1" applyFont="1" applyBorder="1" applyAlignment="1">
      <alignment horizontal="center" shrinkToFit="1"/>
    </xf>
    <xf numFmtId="166" fontId="12" fillId="0" borderId="0" xfId="0" applyNumberFormat="1" applyFont="1" applyAlignment="1">
      <alignment horizontal="center" shrinkToFit="1"/>
    </xf>
    <xf numFmtId="3" fontId="12" fillId="0" borderId="27" xfId="0" applyNumberFormat="1" applyFont="1" applyBorder="1" applyAlignment="1">
      <alignment horizontal="center" shrinkToFit="1"/>
    </xf>
    <xf numFmtId="9" fontId="12" fillId="0" borderId="0" xfId="0" applyNumberFormat="1" applyFont="1" applyAlignment="1">
      <alignment horizontal="center" shrinkToFit="1"/>
    </xf>
    <xf numFmtId="0" fontId="11" fillId="0" borderId="21" xfId="0" applyFont="1" applyBorder="1" applyAlignment="1">
      <alignment horizontal="center" vertical="center"/>
    </xf>
    <xf numFmtId="0" fontId="18" fillId="8" borderId="17" xfId="0" applyFont="1" applyFill="1" applyBorder="1" applyAlignment="1">
      <alignment horizontal="left" vertical="top" wrapText="1"/>
    </xf>
    <xf numFmtId="3" fontId="12" fillId="0" borderId="17" xfId="0" applyNumberFormat="1" applyFont="1" applyBorder="1" applyAlignment="1">
      <alignment horizontal="center" shrinkToFit="1"/>
    </xf>
    <xf numFmtId="3" fontId="12" fillId="0" borderId="18" xfId="0" applyNumberFormat="1" applyFont="1" applyBorder="1" applyAlignment="1">
      <alignment horizontal="center" shrinkToFit="1"/>
    </xf>
    <xf numFmtId="3" fontId="12" fillId="0" borderId="16" xfId="0" applyNumberFormat="1" applyFont="1" applyBorder="1" applyAlignment="1">
      <alignment horizontal="center" shrinkToFit="1"/>
    </xf>
    <xf numFmtId="3" fontId="12" fillId="0" borderId="18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shrinkToFit="1"/>
    </xf>
    <xf numFmtId="0" fontId="12" fillId="0" borderId="16" xfId="0" applyFont="1" applyBorder="1" applyAlignment="1">
      <alignment horizontal="center" shrinkToFit="1"/>
    </xf>
    <xf numFmtId="9" fontId="12" fillId="0" borderId="19" xfId="0" applyNumberFormat="1" applyFont="1" applyBorder="1" applyAlignment="1">
      <alignment horizontal="center"/>
    </xf>
    <xf numFmtId="167" fontId="12" fillId="0" borderId="20" xfId="0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9" fontId="12" fillId="0" borderId="20" xfId="0" applyNumberFormat="1" applyFon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3" fontId="12" fillId="0" borderId="23" xfId="0" applyNumberFormat="1" applyFont="1" applyBorder="1" applyAlignment="1">
      <alignment horizontal="center" shrinkToFit="1"/>
    </xf>
    <xf numFmtId="9" fontId="12" fillId="0" borderId="28" xfId="0" applyNumberFormat="1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textRotation="90"/>
    </xf>
    <xf numFmtId="0" fontId="11" fillId="0" borderId="15" xfId="0" applyFont="1" applyBorder="1" applyAlignment="1">
      <alignment horizontal="center" vertical="center"/>
    </xf>
    <xf numFmtId="0" fontId="19" fillId="8" borderId="26" xfId="0" applyFont="1" applyFill="1" applyBorder="1" applyAlignment="1">
      <alignment wrapText="1"/>
    </xf>
    <xf numFmtId="9" fontId="12" fillId="6" borderId="18" xfId="0" applyNumberFormat="1" applyFont="1" applyFill="1" applyBorder="1" applyAlignment="1">
      <alignment horizontal="center"/>
    </xf>
    <xf numFmtId="3" fontId="12" fillId="6" borderId="18" xfId="0" applyNumberFormat="1" applyFont="1" applyFill="1" applyBorder="1" applyAlignment="1">
      <alignment horizontal="center"/>
    </xf>
    <xf numFmtId="3" fontId="12" fillId="6" borderId="27" xfId="0" applyNumberFormat="1" applyFont="1" applyFill="1" applyBorder="1" applyAlignment="1">
      <alignment horizontal="center"/>
    </xf>
    <xf numFmtId="3" fontId="12" fillId="6" borderId="23" xfId="0" applyNumberFormat="1" applyFont="1" applyFill="1" applyBorder="1" applyAlignment="1">
      <alignment horizontal="center" shrinkToFit="1"/>
    </xf>
    <xf numFmtId="3" fontId="20" fillId="6" borderId="16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9" fontId="12" fillId="0" borderId="24" xfId="0" applyNumberFormat="1" applyFont="1" applyBorder="1" applyAlignment="1">
      <alignment horizontal="center" shrinkToFit="1"/>
    </xf>
    <xf numFmtId="167" fontId="12" fillId="0" borderId="14" xfId="0" applyNumberFormat="1" applyFont="1" applyBorder="1" applyAlignment="1">
      <alignment horizontal="center" shrinkToFit="1"/>
    </xf>
    <xf numFmtId="0" fontId="12" fillId="0" borderId="23" xfId="0" applyFont="1" applyBorder="1" applyAlignment="1">
      <alignment horizontal="center"/>
    </xf>
    <xf numFmtId="9" fontId="12" fillId="0" borderId="14" xfId="0" applyNumberFormat="1" applyFont="1" applyBorder="1" applyAlignment="1">
      <alignment horizontal="center" shrinkToFit="1"/>
    </xf>
    <xf numFmtId="1" fontId="12" fillId="0" borderId="27" xfId="0" applyNumberFormat="1" applyFont="1" applyBorder="1" applyAlignment="1">
      <alignment horizontal="center"/>
    </xf>
    <xf numFmtId="0" fontId="11" fillId="0" borderId="22" xfId="0" applyFont="1" applyBorder="1" applyAlignment="1">
      <alignment horizontal="center" vertical="top"/>
    </xf>
    <xf numFmtId="0" fontId="19" fillId="8" borderId="25" xfId="0" applyFont="1" applyFill="1" applyBorder="1" applyAlignment="1">
      <alignment wrapText="1"/>
    </xf>
    <xf numFmtId="9" fontId="12" fillId="6" borderId="17" xfId="0" applyNumberFormat="1" applyFont="1" applyFill="1" applyBorder="1" applyAlignment="1">
      <alignment horizontal="center" shrinkToFit="1"/>
    </xf>
    <xf numFmtId="3" fontId="12" fillId="6" borderId="18" xfId="0" applyNumberFormat="1" applyFont="1" applyFill="1" applyBorder="1" applyAlignment="1">
      <alignment horizontal="center" shrinkToFit="1"/>
    </xf>
    <xf numFmtId="1" fontId="12" fillId="6" borderId="18" xfId="0" applyNumberFormat="1" applyFont="1" applyFill="1" applyBorder="1" applyAlignment="1">
      <alignment horizontal="center" shrinkToFit="1"/>
    </xf>
    <xf numFmtId="0" fontId="17" fillId="0" borderId="0" xfId="0" applyFont="1" applyAlignment="1">
      <alignment horizontal="center" vertical="top" textRotation="90"/>
    </xf>
    <xf numFmtId="0" fontId="12" fillId="0" borderId="27" xfId="0" applyFont="1" applyBorder="1"/>
    <xf numFmtId="1" fontId="12" fillId="0" borderId="27" xfId="0" applyNumberFormat="1" applyFont="1" applyBorder="1" applyAlignment="1">
      <alignment horizontal="center" shrinkToFit="1"/>
    </xf>
    <xf numFmtId="0" fontId="2" fillId="0" borderId="0" xfId="0" applyFont="1" applyAlignment="1">
      <alignment horizontal="center" vertical="center" textRotation="90"/>
    </xf>
    <xf numFmtId="167" fontId="12" fillId="0" borderId="0" xfId="0" applyNumberFormat="1" applyFont="1" applyAlignment="1">
      <alignment horizontal="center" shrinkToFit="1"/>
    </xf>
    <xf numFmtId="9" fontId="12" fillId="5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 shrinkToFit="1"/>
    </xf>
    <xf numFmtId="0" fontId="19" fillId="8" borderId="27" xfId="0" applyFont="1" applyFill="1" applyBorder="1" applyAlignment="1">
      <alignment wrapText="1"/>
    </xf>
    <xf numFmtId="1" fontId="12" fillId="6" borderId="14" xfId="0" applyNumberFormat="1" applyFont="1" applyFill="1" applyBorder="1" applyAlignment="1">
      <alignment horizontal="center" shrinkToFit="1"/>
    </xf>
    <xf numFmtId="9" fontId="12" fillId="6" borderId="29" xfId="0" applyNumberFormat="1" applyFont="1" applyFill="1" applyBorder="1" applyAlignment="1">
      <alignment horizontal="center"/>
    </xf>
    <xf numFmtId="1" fontId="12" fillId="6" borderId="30" xfId="0" applyNumberFormat="1" applyFont="1" applyFill="1" applyBorder="1" applyAlignment="1">
      <alignment horizontal="center"/>
    </xf>
    <xf numFmtId="1" fontId="12" fillId="6" borderId="30" xfId="0" applyNumberFormat="1" applyFont="1" applyFill="1" applyBorder="1" applyAlignment="1">
      <alignment shrinkToFit="1"/>
    </xf>
    <xf numFmtId="9" fontId="12" fillId="6" borderId="31" xfId="0" applyNumberFormat="1" applyFont="1" applyFill="1" applyBorder="1" applyAlignment="1">
      <alignment horizontal="center"/>
    </xf>
    <xf numFmtId="1" fontId="12" fillId="6" borderId="32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left" vertical="top" wrapText="1"/>
    </xf>
    <xf numFmtId="166" fontId="12" fillId="0" borderId="18" xfId="0" applyNumberFormat="1" applyFont="1" applyBorder="1" applyAlignment="1">
      <alignment horizontal="center" shrinkToFit="1"/>
    </xf>
    <xf numFmtId="1" fontId="12" fillId="0" borderId="16" xfId="0" applyNumberFormat="1" applyFont="1" applyBorder="1" applyAlignment="1">
      <alignment horizontal="center" shrinkToFit="1"/>
    </xf>
    <xf numFmtId="3" fontId="12" fillId="0" borderId="16" xfId="0" applyNumberFormat="1" applyFont="1" applyBorder="1" applyAlignment="1">
      <alignment shrinkToFit="1"/>
    </xf>
    <xf numFmtId="0" fontId="8" fillId="0" borderId="27" xfId="0" applyFont="1" applyBorder="1" applyAlignment="1">
      <alignment horizontal="left" vertical="top" wrapText="1"/>
    </xf>
    <xf numFmtId="3" fontId="12" fillId="0" borderId="19" xfId="0" applyNumberFormat="1" applyFont="1" applyBorder="1" applyAlignment="1">
      <alignment horizontal="center" wrapText="1"/>
    </xf>
    <xf numFmtId="167" fontId="12" fillId="0" borderId="20" xfId="0" applyNumberFormat="1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0" fontId="8" fillId="4" borderId="17" xfId="0" applyFont="1" applyFill="1" applyBorder="1" applyAlignment="1">
      <alignment horizontal="left" vertical="top" wrapText="1"/>
    </xf>
    <xf numFmtId="0" fontId="12" fillId="0" borderId="23" xfId="0" applyFont="1" applyBorder="1"/>
    <xf numFmtId="167" fontId="12" fillId="0" borderId="20" xfId="0" applyNumberFormat="1" applyFont="1" applyBorder="1" applyAlignment="1">
      <alignment horizontal="center" shrinkToFit="1"/>
    </xf>
    <xf numFmtId="1" fontId="12" fillId="0" borderId="21" xfId="0" applyNumberFormat="1" applyFont="1" applyBorder="1" applyAlignment="1">
      <alignment horizontal="center" shrinkToFit="1"/>
    </xf>
    <xf numFmtId="9" fontId="12" fillId="0" borderId="28" xfId="0" applyNumberFormat="1" applyFont="1" applyBorder="1" applyAlignment="1">
      <alignment wrapText="1"/>
    </xf>
    <xf numFmtId="3" fontId="1" fillId="0" borderId="0" xfId="0" applyNumberFormat="1" applyFont="1" applyAlignment="1">
      <alignment horizontal="center" vertical="center" textRotation="90"/>
    </xf>
    <xf numFmtId="1" fontId="12" fillId="0" borderId="20" xfId="0" applyNumberFormat="1" applyFont="1" applyBorder="1" applyAlignment="1">
      <alignment horizontal="center" shrinkToFit="1"/>
    </xf>
    <xf numFmtId="0" fontId="8" fillId="14" borderId="22" xfId="0" applyFont="1" applyFill="1" applyBorder="1" applyAlignment="1">
      <alignment vertical="top" wrapText="1"/>
    </xf>
    <xf numFmtId="3" fontId="12" fillId="0" borderId="17" xfId="0" applyNumberFormat="1" applyFont="1" applyBorder="1" applyAlignment="1">
      <alignment horizontal="center"/>
    </xf>
    <xf numFmtId="167" fontId="12" fillId="0" borderId="18" xfId="0" applyNumberFormat="1" applyFont="1" applyBorder="1" applyAlignment="1">
      <alignment horizontal="center"/>
    </xf>
    <xf numFmtId="1" fontId="12" fillId="0" borderId="18" xfId="0" applyNumberFormat="1" applyFont="1" applyBorder="1" applyAlignment="1">
      <alignment horizontal="center" shrinkToFit="1"/>
    </xf>
    <xf numFmtId="0" fontId="8" fillId="14" borderId="26" xfId="0" applyFont="1" applyFill="1" applyBorder="1" applyAlignment="1">
      <alignment vertical="top" wrapText="1"/>
    </xf>
    <xf numFmtId="9" fontId="12" fillId="5" borderId="28" xfId="0" applyNumberFormat="1" applyFont="1" applyFill="1" applyBorder="1" applyAlignment="1">
      <alignment horizontal="center" shrinkToFit="1"/>
    </xf>
    <xf numFmtId="167" fontId="12" fillId="5" borderId="0" xfId="0" applyNumberFormat="1" applyFont="1" applyFill="1" applyAlignment="1">
      <alignment horizontal="center" shrinkToFit="1"/>
    </xf>
    <xf numFmtId="9" fontId="12" fillId="5" borderId="0" xfId="0" applyNumberFormat="1" applyFont="1" applyFill="1" applyAlignment="1">
      <alignment horizontal="center" shrinkToFit="1"/>
    </xf>
    <xf numFmtId="167" fontId="12" fillId="5" borderId="0" xfId="0" applyNumberFormat="1" applyFont="1" applyFill="1" applyAlignment="1">
      <alignment horizontal="center"/>
    </xf>
    <xf numFmtId="0" fontId="11" fillId="0" borderId="25" xfId="0" applyFont="1" applyBorder="1" applyAlignment="1">
      <alignment horizontal="center" vertical="center"/>
    </xf>
    <xf numFmtId="9" fontId="12" fillId="5" borderId="24" xfId="0" applyNumberFormat="1" applyFont="1" applyFill="1" applyBorder="1" applyAlignment="1">
      <alignment horizontal="center" shrinkToFit="1"/>
    </xf>
    <xf numFmtId="167" fontId="12" fillId="5" borderId="14" xfId="0" applyNumberFormat="1" applyFont="1" applyFill="1" applyBorder="1" applyAlignment="1">
      <alignment horizontal="center" shrinkToFit="1"/>
    </xf>
    <xf numFmtId="1" fontId="12" fillId="0" borderId="23" xfId="0" applyNumberFormat="1" applyFont="1" applyBorder="1" applyAlignment="1">
      <alignment horizontal="center" shrinkToFit="1"/>
    </xf>
    <xf numFmtId="9" fontId="12" fillId="5" borderId="14" xfId="0" applyNumberFormat="1" applyFont="1" applyFill="1" applyBorder="1" applyAlignment="1">
      <alignment horizontal="center" shrinkToFit="1"/>
    </xf>
    <xf numFmtId="0" fontId="8" fillId="15" borderId="22" xfId="0" applyFont="1" applyFill="1" applyBorder="1" applyAlignment="1">
      <alignment vertical="top" wrapText="1"/>
    </xf>
    <xf numFmtId="0" fontId="8" fillId="15" borderId="26" xfId="0" applyFont="1" applyFill="1" applyBorder="1" applyAlignment="1">
      <alignment vertical="top" wrapText="1"/>
    </xf>
    <xf numFmtId="1" fontId="12" fillId="6" borderId="16" xfId="0" applyNumberFormat="1" applyFont="1" applyFill="1" applyBorder="1" applyAlignment="1">
      <alignment horizontal="center" shrinkToFit="1"/>
    </xf>
    <xf numFmtId="0" fontId="8" fillId="4" borderId="26" xfId="0" applyFont="1" applyFill="1" applyBorder="1" applyAlignment="1">
      <alignment horizontal="left" vertical="top" wrapText="1"/>
    </xf>
    <xf numFmtId="3" fontId="12" fillId="14" borderId="17" xfId="0" applyNumberFormat="1" applyFont="1" applyFill="1" applyBorder="1" applyAlignment="1">
      <alignment horizontal="center"/>
    </xf>
    <xf numFmtId="3" fontId="12" fillId="15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center" vertical="top" wrapText="1"/>
    </xf>
    <xf numFmtId="3" fontId="12" fillId="0" borderId="18" xfId="0" applyNumberFormat="1" applyFont="1" applyBorder="1" applyAlignment="1">
      <alignment horizontal="center" wrapText="1"/>
    </xf>
    <xf numFmtId="167" fontId="12" fillId="0" borderId="18" xfId="0" applyNumberFormat="1" applyFont="1" applyBorder="1" applyAlignment="1">
      <alignment horizontal="center" wrapText="1"/>
    </xf>
    <xf numFmtId="1" fontId="12" fillId="0" borderId="16" xfId="0" applyNumberFormat="1" applyFont="1" applyBorder="1" applyAlignment="1">
      <alignment horizontal="center" wrapText="1"/>
    </xf>
    <xf numFmtId="0" fontId="19" fillId="8" borderId="24" xfId="0" applyFont="1" applyFill="1" applyBorder="1" applyAlignment="1">
      <alignment wrapText="1"/>
    </xf>
    <xf numFmtId="0" fontId="8" fillId="16" borderId="26" xfId="0" applyFont="1" applyFill="1" applyBorder="1" applyAlignment="1">
      <alignment horizontal="left" vertical="top" wrapText="1"/>
    </xf>
    <xf numFmtId="0" fontId="19" fillId="8" borderId="23" xfId="0" applyFont="1" applyFill="1" applyBorder="1" applyAlignment="1">
      <alignment wrapText="1"/>
    </xf>
    <xf numFmtId="0" fontId="12" fillId="8" borderId="17" xfId="0" applyFont="1" applyFill="1" applyBorder="1" applyAlignment="1">
      <alignment horizontal="center" shrinkToFit="1"/>
    </xf>
    <xf numFmtId="1" fontId="12" fillId="8" borderId="18" xfId="0" applyNumberFormat="1" applyFont="1" applyFill="1" applyBorder="1" applyAlignment="1">
      <alignment shrinkToFit="1"/>
    </xf>
    <xf numFmtId="3" fontId="12" fillId="8" borderId="16" xfId="0" applyNumberFormat="1" applyFont="1" applyFill="1" applyBorder="1" applyAlignment="1">
      <alignment horizontal="left" shrinkToFit="1"/>
    </xf>
    <xf numFmtId="1" fontId="12" fillId="8" borderId="16" xfId="0" applyNumberFormat="1" applyFont="1" applyFill="1" applyBorder="1" applyAlignment="1">
      <alignment shrinkToFit="1"/>
    </xf>
    <xf numFmtId="9" fontId="12" fillId="8" borderId="17" xfId="0" applyNumberFormat="1" applyFont="1" applyFill="1" applyBorder="1" applyAlignment="1">
      <alignment horizontal="center" shrinkToFit="1"/>
    </xf>
    <xf numFmtId="1" fontId="12" fillId="8" borderId="18" xfId="0" applyNumberFormat="1" applyFont="1" applyFill="1" applyBorder="1" applyAlignment="1">
      <alignment horizontal="center" shrinkToFit="1"/>
    </xf>
    <xf numFmtId="0" fontId="8" fillId="14" borderId="17" xfId="0" applyFont="1" applyFill="1" applyBorder="1" applyAlignment="1">
      <alignment horizontal="left" vertical="top" wrapText="1"/>
    </xf>
    <xf numFmtId="1" fontId="12" fillId="5" borderId="17" xfId="0" applyNumberFormat="1" applyFont="1" applyFill="1" applyBorder="1" applyAlignment="1">
      <alignment horizontal="center" shrinkToFit="1"/>
    </xf>
    <xf numFmtId="1" fontId="12" fillId="5" borderId="18" xfId="0" applyNumberFormat="1" applyFont="1" applyFill="1" applyBorder="1" applyAlignment="1">
      <alignment horizontal="center" shrinkToFit="1"/>
    </xf>
    <xf numFmtId="1" fontId="12" fillId="5" borderId="16" xfId="0" applyNumberFormat="1" applyFont="1" applyFill="1" applyBorder="1" applyAlignment="1">
      <alignment horizontal="center" shrinkToFit="1"/>
    </xf>
    <xf numFmtId="1" fontId="12" fillId="8" borderId="16" xfId="0" applyNumberFormat="1" applyFont="1" applyFill="1" applyBorder="1" applyAlignment="1">
      <alignment horizontal="left" shrinkToFit="1"/>
    </xf>
    <xf numFmtId="0" fontId="8" fillId="15" borderId="26" xfId="0" applyFont="1" applyFill="1" applyBorder="1" applyAlignment="1">
      <alignment horizontal="left" vertical="top" wrapText="1"/>
    </xf>
    <xf numFmtId="0" fontId="8" fillId="14" borderId="26" xfId="0" applyFont="1" applyFill="1" applyBorder="1" applyAlignment="1">
      <alignment horizontal="left" vertical="top" wrapText="1"/>
    </xf>
    <xf numFmtId="1" fontId="12" fillId="0" borderId="20" xfId="0" applyNumberFormat="1" applyFont="1" applyBorder="1" applyAlignment="1">
      <alignment horizontal="center"/>
    </xf>
    <xf numFmtId="166" fontId="12" fillId="0" borderId="20" xfId="0" applyNumberFormat="1" applyFont="1" applyBorder="1" applyAlignment="1">
      <alignment horizontal="center"/>
    </xf>
    <xf numFmtId="1" fontId="12" fillId="14" borderId="19" xfId="0" applyNumberFormat="1" applyFont="1" applyFill="1" applyBorder="1" applyAlignment="1">
      <alignment horizontal="center" shrinkToFit="1"/>
    </xf>
    <xf numFmtId="1" fontId="12" fillId="16" borderId="20" xfId="0" applyNumberFormat="1" applyFont="1" applyFill="1" applyBorder="1" applyAlignment="1">
      <alignment horizontal="center" shrinkToFit="1"/>
    </xf>
    <xf numFmtId="1" fontId="12" fillId="15" borderId="21" xfId="0" applyNumberFormat="1" applyFont="1" applyFill="1" applyBorder="1" applyAlignment="1">
      <alignment horizontal="center" shrinkToFit="1"/>
    </xf>
    <xf numFmtId="0" fontId="16" fillId="14" borderId="26" xfId="0" applyFont="1" applyFill="1" applyBorder="1"/>
    <xf numFmtId="0" fontId="22" fillId="0" borderId="0" xfId="0" applyFont="1" applyAlignment="1">
      <alignment horizontal="center"/>
    </xf>
    <xf numFmtId="0" fontId="22" fillId="0" borderId="27" xfId="0" applyFont="1" applyBorder="1" applyAlignment="1">
      <alignment horizontal="center"/>
    </xf>
    <xf numFmtId="1" fontId="12" fillId="16" borderId="19" xfId="0" applyNumberFormat="1" applyFont="1" applyFill="1" applyBorder="1" applyAlignment="1">
      <alignment horizontal="center" shrinkToFit="1"/>
    </xf>
    <xf numFmtId="1" fontId="12" fillId="15" borderId="20" xfId="0" applyNumberFormat="1" applyFont="1" applyFill="1" applyBorder="1" applyAlignment="1">
      <alignment horizontal="center" shrinkToFit="1"/>
    </xf>
    <xf numFmtId="0" fontId="8" fillId="15" borderId="0" xfId="0" applyFont="1" applyFill="1" applyAlignment="1">
      <alignment horizontal="left" vertical="top" wrapText="1"/>
    </xf>
    <xf numFmtId="1" fontId="12" fillId="0" borderId="19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" fontId="12" fillId="5" borderId="19" xfId="0" applyNumberFormat="1" applyFont="1" applyFill="1" applyBorder="1" applyAlignment="1">
      <alignment horizontal="center" wrapText="1"/>
    </xf>
    <xf numFmtId="1" fontId="12" fillId="5" borderId="20" xfId="0" applyNumberFormat="1" applyFont="1" applyFill="1" applyBorder="1" applyAlignment="1">
      <alignment horizontal="center" wrapText="1"/>
    </xf>
    <xf numFmtId="1" fontId="12" fillId="5" borderId="21" xfId="0" applyNumberFormat="1" applyFont="1" applyFill="1" applyBorder="1" applyAlignment="1">
      <alignment horizontal="center" wrapText="1"/>
    </xf>
    <xf numFmtId="1" fontId="12" fillId="14" borderId="20" xfId="0" applyNumberFormat="1" applyFont="1" applyFill="1" applyBorder="1" applyAlignment="1">
      <alignment horizontal="center"/>
    </xf>
    <xf numFmtId="1" fontId="12" fillId="15" borderId="20" xfId="0" applyNumberFormat="1" applyFont="1" applyFill="1" applyBorder="1" applyAlignment="1">
      <alignment horizontal="center"/>
    </xf>
    <xf numFmtId="0" fontId="8" fillId="5" borderId="26" xfId="0" applyFont="1" applyFill="1" applyBorder="1" applyAlignment="1">
      <alignment horizontal="left" vertical="top" wrapText="1"/>
    </xf>
    <xf numFmtId="1" fontId="12" fillId="14" borderId="17" xfId="0" applyNumberFormat="1" applyFont="1" applyFill="1" applyBorder="1" applyAlignment="1">
      <alignment horizontal="center" shrinkToFit="1"/>
    </xf>
    <xf numFmtId="1" fontId="12" fillId="15" borderId="18" xfId="0" applyNumberFormat="1" applyFont="1" applyFill="1" applyBorder="1" applyAlignment="1">
      <alignment horizontal="center" shrinkToFit="1"/>
    </xf>
    <xf numFmtId="0" fontId="8" fillId="8" borderId="21" xfId="0" applyFont="1" applyFill="1" applyBorder="1" applyAlignment="1">
      <alignment shrinkToFit="1"/>
    </xf>
    <xf numFmtId="1" fontId="12" fillId="8" borderId="20" xfId="0" applyNumberFormat="1" applyFont="1" applyFill="1" applyBorder="1" applyAlignment="1">
      <alignment horizontal="center"/>
    </xf>
    <xf numFmtId="166" fontId="12" fillId="8" borderId="20" xfId="0" applyNumberFormat="1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3" fontId="9" fillId="4" borderId="26" xfId="0" applyNumberFormat="1" applyFont="1" applyFill="1" applyBorder="1" applyAlignment="1">
      <alignment horizontal="center" vertical="center" textRotation="90"/>
    </xf>
    <xf numFmtId="0" fontId="8" fillId="8" borderId="26" xfId="0" applyFont="1" applyFill="1" applyBorder="1" applyAlignment="1">
      <alignment horizontal="left" vertical="top" wrapText="1"/>
    </xf>
    <xf numFmtId="1" fontId="12" fillId="8" borderId="17" xfId="0" applyNumberFormat="1" applyFont="1" applyFill="1" applyBorder="1" applyAlignment="1">
      <alignment horizontal="center" shrinkToFit="1"/>
    </xf>
    <xf numFmtId="1" fontId="12" fillId="8" borderId="16" xfId="0" applyNumberFormat="1" applyFont="1" applyFill="1" applyBorder="1" applyAlignment="1">
      <alignment horizontal="center" shrinkToFit="1"/>
    </xf>
    <xf numFmtId="0" fontId="11" fillId="0" borderId="26" xfId="0" applyFont="1" applyBorder="1" applyAlignment="1">
      <alignment horizontal="left" vertical="center"/>
    </xf>
    <xf numFmtId="0" fontId="1" fillId="0" borderId="18" xfId="0" applyFont="1" applyBorder="1"/>
    <xf numFmtId="0" fontId="1" fillId="0" borderId="17" xfId="0" applyFont="1" applyBorder="1"/>
    <xf numFmtId="0" fontId="6" fillId="0" borderId="18" xfId="0" applyFont="1" applyBorder="1"/>
    <xf numFmtId="0" fontId="6" fillId="0" borderId="16" xfId="0" applyFont="1" applyBorder="1"/>
    <xf numFmtId="0" fontId="6" fillId="0" borderId="17" xfId="0" applyFont="1" applyBorder="1"/>
    <xf numFmtId="0" fontId="9" fillId="0" borderId="28" xfId="0" applyFont="1" applyBorder="1" applyAlignment="1">
      <alignment horizontal="center" wrapText="1"/>
    </xf>
    <xf numFmtId="0" fontId="1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7" fillId="4" borderId="0" xfId="0" applyFont="1" applyFill="1" applyAlignment="1">
      <alignment horizontal="left" wrapText="1"/>
    </xf>
    <xf numFmtId="0" fontId="23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5" fillId="5" borderId="0" xfId="0" applyFont="1" applyFill="1"/>
    <xf numFmtId="0" fontId="5" fillId="12" borderId="0" xfId="0" applyFont="1" applyFill="1"/>
    <xf numFmtId="0" fontId="5" fillId="17" borderId="0" xfId="0" applyFont="1" applyFill="1"/>
    <xf numFmtId="9" fontId="5" fillId="0" borderId="0" xfId="0" applyNumberFormat="1" applyFont="1"/>
    <xf numFmtId="0" fontId="5" fillId="18" borderId="0" xfId="0" applyFont="1" applyFill="1"/>
    <xf numFmtId="9" fontId="6" fillId="0" borderId="0" xfId="0" applyNumberFormat="1" applyFont="1" applyAlignment="1">
      <alignment horizontal="right"/>
    </xf>
    <xf numFmtId="3" fontId="5" fillId="12" borderId="0" xfId="0" applyNumberFormat="1" applyFont="1" applyFill="1"/>
    <xf numFmtId="1" fontId="5" fillId="18" borderId="0" xfId="0" applyNumberFormat="1" applyFont="1" applyFill="1"/>
    <xf numFmtId="0" fontId="24" fillId="7" borderId="0" xfId="0" applyFont="1" applyFill="1"/>
    <xf numFmtId="1" fontId="5" fillId="7" borderId="0" xfId="0" applyNumberFormat="1" applyFont="1" applyFill="1"/>
    <xf numFmtId="0" fontId="24" fillId="11" borderId="0" xfId="0" applyFont="1" applyFill="1"/>
    <xf numFmtId="1" fontId="5" fillId="11" borderId="0" xfId="0" applyNumberFormat="1" applyFont="1" applyFill="1"/>
    <xf numFmtId="0" fontId="5" fillId="4" borderId="0" xfId="0" applyFont="1" applyFill="1"/>
    <xf numFmtId="1" fontId="5" fillId="4" borderId="0" xfId="0" applyNumberFormat="1" applyFont="1" applyFill="1"/>
    <xf numFmtId="0" fontId="5" fillId="9" borderId="0" xfId="0" applyFont="1" applyFill="1"/>
    <xf numFmtId="1" fontId="5" fillId="9" borderId="0" xfId="0" applyNumberFormat="1" applyFont="1" applyFill="1"/>
    <xf numFmtId="0" fontId="5" fillId="13" borderId="0" xfId="0" applyFont="1" applyFill="1"/>
    <xf numFmtId="1" fontId="5" fillId="13" borderId="0" xfId="0" applyNumberFormat="1" applyFont="1" applyFill="1"/>
    <xf numFmtId="0" fontId="5" fillId="19" borderId="0" xfId="0" applyFont="1" applyFill="1"/>
    <xf numFmtId="1" fontId="5" fillId="19" borderId="0" xfId="0" applyNumberFormat="1" applyFont="1" applyFill="1"/>
    <xf numFmtId="0" fontId="5" fillId="12" borderId="0" xfId="0" applyFont="1" applyFill="1" applyAlignment="1">
      <alignment wrapText="1"/>
    </xf>
    <xf numFmtId="9" fontId="6" fillId="5" borderId="0" xfId="0" applyNumberFormat="1" applyFont="1" applyFill="1" applyAlignment="1">
      <alignment horizontal="right"/>
    </xf>
    <xf numFmtId="1" fontId="5" fillId="12" borderId="0" xfId="0" applyNumberFormat="1" applyFont="1" applyFill="1"/>
    <xf numFmtId="0" fontId="5" fillId="20" borderId="0" xfId="0" applyFont="1" applyFill="1"/>
    <xf numFmtId="9" fontId="5" fillId="20" borderId="0" xfId="0" applyNumberFormat="1" applyFont="1" applyFill="1"/>
    <xf numFmtId="3" fontId="5" fillId="20" borderId="0" xfId="0" applyNumberFormat="1" applyFont="1" applyFill="1"/>
    <xf numFmtId="1" fontId="5" fillId="20" borderId="0" xfId="0" applyNumberFormat="1" applyFont="1" applyFill="1"/>
    <xf numFmtId="9" fontId="25" fillId="5" borderId="0" xfId="0" applyNumberFormat="1" applyFont="1" applyFill="1"/>
    <xf numFmtId="0" fontId="5" fillId="0" borderId="0" xfId="0" applyFont="1" applyAlignment="1">
      <alignment wrapText="1"/>
    </xf>
    <xf numFmtId="0" fontId="6" fillId="12" borderId="0" xfId="0" applyFont="1" applyFill="1"/>
    <xf numFmtId="0" fontId="6" fillId="0" borderId="0" xfId="0" applyFont="1"/>
    <xf numFmtId="0" fontId="24" fillId="0" borderId="0" xfId="0" applyFont="1"/>
    <xf numFmtId="0" fontId="26" fillId="4" borderId="0" xfId="0" applyFont="1" applyFill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26" fillId="5" borderId="0" xfId="0" applyFont="1" applyFill="1" applyAlignment="1">
      <alignment horizontal="left" vertical="top"/>
    </xf>
    <xf numFmtId="0" fontId="31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28" fillId="0" borderId="2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 wrapText="1"/>
    </xf>
    <xf numFmtId="0" fontId="35" fillId="4" borderId="0" xfId="0" applyFont="1" applyFill="1" applyAlignment="1">
      <alignment horizontal="center"/>
    </xf>
    <xf numFmtId="0" fontId="33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4" borderId="0" xfId="0" applyFont="1" applyFill="1" applyAlignment="1">
      <alignment horizontal="right" vertical="center"/>
    </xf>
    <xf numFmtId="0" fontId="31" fillId="0" borderId="15" xfId="0" applyFont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31" fillId="0" borderId="26" xfId="0" applyFont="1" applyBorder="1" applyAlignment="1">
      <alignment horizontal="left" vertical="top"/>
    </xf>
    <xf numFmtId="0" fontId="39" fillId="6" borderId="26" xfId="0" applyFont="1" applyFill="1" applyBorder="1" applyAlignment="1">
      <alignment horizontal="left" vertical="top" textRotation="90"/>
    </xf>
    <xf numFmtId="0" fontId="31" fillId="6" borderId="17" xfId="0" applyFont="1" applyFill="1" applyBorder="1" applyAlignment="1">
      <alignment horizontal="left" vertical="top"/>
    </xf>
    <xf numFmtId="0" fontId="31" fillId="6" borderId="26" xfId="0" applyFont="1" applyFill="1" applyBorder="1" applyAlignment="1">
      <alignment horizontal="left" vertical="top"/>
    </xf>
    <xf numFmtId="0" fontId="30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top" wrapText="1"/>
    </xf>
    <xf numFmtId="0" fontId="31" fillId="6" borderId="16" xfId="0" applyFont="1" applyFill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3" fontId="31" fillId="6" borderId="26" xfId="0" applyNumberFormat="1" applyFont="1" applyFill="1" applyBorder="1" applyAlignment="1">
      <alignment horizontal="left" vertical="top"/>
    </xf>
    <xf numFmtId="166" fontId="31" fillId="6" borderId="26" xfId="0" applyNumberFormat="1" applyFont="1" applyFill="1" applyBorder="1" applyAlignment="1">
      <alignment horizontal="left" vertical="top"/>
    </xf>
    <xf numFmtId="3" fontId="31" fillId="0" borderId="26" xfId="0" applyNumberFormat="1" applyFont="1" applyBorder="1" applyAlignment="1">
      <alignment horizontal="left" vertical="top"/>
    </xf>
    <xf numFmtId="166" fontId="31" fillId="0" borderId="26" xfId="0" applyNumberFormat="1" applyFont="1" applyBorder="1" applyAlignment="1">
      <alignment horizontal="left" vertical="top"/>
    </xf>
    <xf numFmtId="167" fontId="31" fillId="0" borderId="26" xfId="0" applyNumberFormat="1" applyFont="1" applyBorder="1" applyAlignment="1">
      <alignment horizontal="left" vertical="top"/>
    </xf>
    <xf numFmtId="0" fontId="30" fillId="4" borderId="0" xfId="0" applyFont="1" applyFill="1" applyAlignment="1">
      <alignment vertical="center"/>
    </xf>
    <xf numFmtId="0" fontId="40" fillId="0" borderId="28" xfId="0" applyFont="1" applyBorder="1" applyAlignment="1">
      <alignment horizontal="left" vertical="top"/>
    </xf>
    <xf numFmtId="167" fontId="31" fillId="6" borderId="26" xfId="0" applyNumberFormat="1" applyFont="1" applyFill="1" applyBorder="1" applyAlignment="1">
      <alignment horizontal="left" vertical="top"/>
    </xf>
    <xf numFmtId="0" fontId="31" fillId="6" borderId="15" xfId="0" applyFont="1" applyFill="1" applyBorder="1" applyAlignment="1">
      <alignment horizontal="left" vertical="top"/>
    </xf>
    <xf numFmtId="167" fontId="31" fillId="6" borderId="15" xfId="0" applyNumberFormat="1" applyFont="1" applyFill="1" applyBorder="1" applyAlignment="1">
      <alignment horizontal="left" vertical="top"/>
    </xf>
    <xf numFmtId="167" fontId="31" fillId="0" borderId="19" xfId="0" applyNumberFormat="1" applyFont="1" applyBorder="1" applyAlignment="1">
      <alignment horizontal="left" vertical="top"/>
    </xf>
    <xf numFmtId="167" fontId="40" fillId="0" borderId="0" xfId="0" applyNumberFormat="1" applyFont="1" applyAlignment="1">
      <alignment horizontal="left" vertical="top"/>
    </xf>
    <xf numFmtId="0" fontId="31" fillId="5" borderId="19" xfId="0" applyFont="1" applyFill="1" applyBorder="1" applyAlignment="1">
      <alignment horizontal="left" vertical="top"/>
    </xf>
    <xf numFmtId="0" fontId="31" fillId="5" borderId="20" xfId="0" applyFont="1" applyFill="1" applyBorder="1" applyAlignment="1">
      <alignment horizontal="left" vertical="top"/>
    </xf>
    <xf numFmtId="1" fontId="31" fillId="0" borderId="26" xfId="0" applyNumberFormat="1" applyFont="1" applyBorder="1" applyAlignment="1">
      <alignment horizontal="left" vertical="top"/>
    </xf>
    <xf numFmtId="1" fontId="31" fillId="6" borderId="26" xfId="0" applyNumberFormat="1" applyFont="1" applyFill="1" applyBorder="1" applyAlignment="1">
      <alignment horizontal="left" vertical="top"/>
    </xf>
    <xf numFmtId="1" fontId="31" fillId="6" borderId="15" xfId="0" applyNumberFormat="1" applyFont="1" applyFill="1" applyBorder="1" applyAlignment="1">
      <alignment horizontal="left" vertical="top"/>
    </xf>
    <xf numFmtId="1" fontId="31" fillId="0" borderId="15" xfId="0" applyNumberFormat="1" applyFont="1" applyBorder="1" applyAlignment="1">
      <alignment horizontal="left" vertical="top"/>
    </xf>
    <xf numFmtId="167" fontId="31" fillId="0" borderId="15" xfId="0" applyNumberFormat="1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42" fillId="0" borderId="0" xfId="0" applyFont="1" applyAlignment="1">
      <alignment horizontal="left" vertical="top"/>
    </xf>
    <xf numFmtId="0" fontId="31" fillId="0" borderId="19" xfId="0" applyFont="1" applyBorder="1" applyAlignment="1">
      <alignment horizontal="left" vertical="top"/>
    </xf>
    <xf numFmtId="166" fontId="31" fillId="0" borderId="15" xfId="0" applyNumberFormat="1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43" fillId="6" borderId="26" xfId="0" applyFont="1" applyFill="1" applyBorder="1" applyAlignment="1">
      <alignment horizontal="left" vertical="top"/>
    </xf>
    <xf numFmtId="167" fontId="43" fillId="6" borderId="26" xfId="0" applyNumberFormat="1" applyFont="1" applyFill="1" applyBorder="1" applyAlignment="1">
      <alignment horizontal="left" vertical="top"/>
    </xf>
    <xf numFmtId="0" fontId="31" fillId="6" borderId="26" xfId="0" applyFont="1" applyFill="1" applyBorder="1" applyAlignment="1">
      <alignment horizontal="left" vertical="top" textRotation="90"/>
    </xf>
    <xf numFmtId="3" fontId="31" fillId="0" borderId="15" xfId="0" applyNumberFormat="1" applyFont="1" applyBorder="1" applyAlignment="1">
      <alignment horizontal="left" vertical="top"/>
    </xf>
    <xf numFmtId="0" fontId="31" fillId="5" borderId="0" xfId="0" applyFont="1" applyFill="1" applyAlignment="1">
      <alignment horizontal="center" vertical="center"/>
    </xf>
    <xf numFmtId="0" fontId="44" fillId="0" borderId="0" xfId="0" applyFont="1" applyAlignment="1">
      <alignment horizontal="left" vertical="top"/>
    </xf>
    <xf numFmtId="167" fontId="31" fillId="0" borderId="17" xfId="0" applyNumberFormat="1" applyFont="1" applyBorder="1" applyAlignment="1">
      <alignment horizontal="left" vertical="top"/>
    </xf>
    <xf numFmtId="1" fontId="40" fillId="0" borderId="28" xfId="0" applyNumberFormat="1" applyFont="1" applyBorder="1" applyAlignment="1">
      <alignment horizontal="left" vertical="top"/>
    </xf>
    <xf numFmtId="0" fontId="39" fillId="0" borderId="26" xfId="0" applyFont="1" applyBorder="1" applyAlignment="1">
      <alignment horizontal="left" vertical="top" textRotation="90"/>
    </xf>
    <xf numFmtId="166" fontId="31" fillId="6" borderId="15" xfId="0" applyNumberFormat="1" applyFont="1" applyFill="1" applyBorder="1" applyAlignment="1">
      <alignment horizontal="left" vertical="top"/>
    </xf>
    <xf numFmtId="166" fontId="31" fillId="0" borderId="19" xfId="0" applyNumberFormat="1" applyFont="1" applyBorder="1" applyAlignment="1">
      <alignment horizontal="left" vertical="top"/>
    </xf>
    <xf numFmtId="166" fontId="40" fillId="0" borderId="0" xfId="0" applyNumberFormat="1" applyFont="1" applyAlignment="1">
      <alignment horizontal="left" vertical="top"/>
    </xf>
    <xf numFmtId="0" fontId="34" fillId="0" borderId="28" xfId="0" applyFont="1" applyBorder="1" applyAlignment="1">
      <alignment horizontal="left" vertical="top"/>
    </xf>
    <xf numFmtId="1" fontId="33" fillId="0" borderId="26" xfId="0" applyNumberFormat="1" applyFont="1" applyBorder="1" applyAlignment="1">
      <alignment horizontal="left"/>
    </xf>
    <xf numFmtId="0" fontId="31" fillId="0" borderId="15" xfId="0" applyFont="1" applyBorder="1" applyAlignment="1">
      <alignment horizontal="left" vertical="top" textRotation="90"/>
    </xf>
    <xf numFmtId="0" fontId="31" fillId="5" borderId="26" xfId="0" applyFont="1" applyFill="1" applyBorder="1" applyAlignment="1">
      <alignment horizontal="left" vertical="top" textRotation="90"/>
    </xf>
    <xf numFmtId="0" fontId="31" fillId="0" borderId="28" xfId="0" applyFont="1" applyBorder="1" applyAlignment="1">
      <alignment horizontal="left" vertical="top"/>
    </xf>
    <xf numFmtId="3" fontId="31" fillId="0" borderId="17" xfId="0" applyNumberFormat="1" applyFont="1" applyBorder="1" applyAlignment="1">
      <alignment horizontal="left" vertical="top"/>
    </xf>
    <xf numFmtId="170" fontId="5" fillId="0" borderId="0" xfId="0" applyNumberFormat="1" applyFont="1"/>
    <xf numFmtId="9" fontId="45" fillId="0" borderId="0" xfId="0" applyNumberFormat="1" applyFont="1"/>
    <xf numFmtId="9" fontId="5" fillId="17" borderId="0" xfId="0" applyNumberFormat="1" applyFont="1" applyFill="1"/>
    <xf numFmtId="1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171" fontId="5" fillId="0" borderId="0" xfId="0" applyNumberFormat="1" applyFont="1"/>
    <xf numFmtId="0" fontId="6" fillId="12" borderId="0" xfId="0" applyFont="1" applyFill="1" applyAlignment="1">
      <alignment horizontal="right"/>
    </xf>
    <xf numFmtId="9" fontId="6" fillId="0" borderId="0" xfId="0" applyNumberFormat="1" applyFont="1"/>
    <xf numFmtId="0" fontId="6" fillId="17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17" xfId="0" applyFont="1" applyBorder="1" applyAlignment="1">
      <alignment horizontal="center" shrinkToFit="1"/>
    </xf>
    <xf numFmtId="0" fontId="3" fillId="0" borderId="18" xfId="0" applyFont="1" applyBorder="1"/>
    <xf numFmtId="0" fontId="3" fillId="0" borderId="16" xfId="0" applyFont="1" applyBorder="1"/>
    <xf numFmtId="0" fontId="12" fillId="0" borderId="18" xfId="0" applyFont="1" applyBorder="1" applyAlignment="1">
      <alignment horizontal="center" wrapText="1"/>
    </xf>
    <xf numFmtId="0" fontId="9" fillId="0" borderId="15" xfId="0" applyFont="1" applyBorder="1" applyAlignment="1">
      <alignment horizontal="center" vertical="center" textRotation="90"/>
    </xf>
    <xf numFmtId="0" fontId="3" fillId="0" borderId="22" xfId="0" applyFont="1" applyBorder="1"/>
    <xf numFmtId="0" fontId="8" fillId="7" borderId="21" xfId="0" applyFont="1" applyFill="1" applyBorder="1" applyAlignment="1">
      <alignment horizontal="left" vertical="top" wrapText="1"/>
    </xf>
    <xf numFmtId="0" fontId="3" fillId="0" borderId="27" xfId="0" applyFont="1" applyBorder="1"/>
    <xf numFmtId="0" fontId="3" fillId="0" borderId="25" xfId="0" applyFont="1" applyBorder="1"/>
    <xf numFmtId="0" fontId="21" fillId="10" borderId="21" xfId="0" applyFont="1" applyFill="1" applyBorder="1" applyAlignment="1">
      <alignment vertical="top" wrapText="1"/>
    </xf>
    <xf numFmtId="0" fontId="3" fillId="0" borderId="23" xfId="0" applyFont="1" applyBorder="1"/>
    <xf numFmtId="0" fontId="9" fillId="0" borderId="0" xfId="0" applyFont="1" applyAlignment="1">
      <alignment horizontal="center" vertical="center" textRotation="90"/>
    </xf>
    <xf numFmtId="0" fontId="8" fillId="7" borderId="15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center" vertical="center" textRotation="90"/>
    </xf>
    <xf numFmtId="0" fontId="8" fillId="9" borderId="22" xfId="0" applyFont="1" applyFill="1" applyBorder="1" applyAlignment="1">
      <alignment horizontal="left" vertical="top" wrapText="1"/>
    </xf>
    <xf numFmtId="0" fontId="8" fillId="11" borderId="15" xfId="0" applyFont="1" applyFill="1" applyBorder="1" applyAlignment="1">
      <alignment horizontal="left" vertical="top" wrapText="1"/>
    </xf>
    <xf numFmtId="0" fontId="8" fillId="12" borderId="15" xfId="0" applyFont="1" applyFill="1" applyBorder="1" applyAlignment="1">
      <alignment horizontal="center" vertical="top" wrapText="1"/>
    </xf>
    <xf numFmtId="0" fontId="12" fillId="0" borderId="17" xfId="0" applyFont="1" applyBorder="1" applyAlignment="1">
      <alignment horizontal="center" wrapText="1"/>
    </xf>
    <xf numFmtId="0" fontId="8" fillId="11" borderId="21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horizontal="center" vertical="center" textRotation="90"/>
    </xf>
    <xf numFmtId="0" fontId="12" fillId="0" borderId="17" xfId="0" applyFont="1" applyBorder="1" applyAlignment="1">
      <alignment horizontal="center" shrinkToFit="1"/>
    </xf>
    <xf numFmtId="0" fontId="8" fillId="13" borderId="22" xfId="0" applyFont="1" applyFill="1" applyBorder="1" applyAlignment="1">
      <alignment horizontal="left" vertical="top" wrapText="1"/>
    </xf>
    <xf numFmtId="0" fontId="8" fillId="9" borderId="22" xfId="0" applyFont="1" applyFill="1" applyBorder="1" applyAlignment="1">
      <alignment vertical="top" wrapText="1"/>
    </xf>
    <xf numFmtId="0" fontId="11" fillId="0" borderId="1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shrinkToFit="1"/>
    </xf>
    <xf numFmtId="0" fontId="3" fillId="0" borderId="20" xfId="0" applyFont="1" applyBorder="1"/>
    <xf numFmtId="0" fontId="3" fillId="0" borderId="21" xfId="0" applyFont="1" applyBorder="1"/>
    <xf numFmtId="0" fontId="8" fillId="13" borderId="19" xfId="0" applyFont="1" applyFill="1" applyBorder="1" applyAlignment="1">
      <alignment horizontal="left" vertical="top" wrapText="1"/>
    </xf>
    <xf numFmtId="0" fontId="3" fillId="0" borderId="28" xfId="0" applyFont="1" applyBorder="1"/>
    <xf numFmtId="0" fontId="3" fillId="0" borderId="24" xfId="0" applyFont="1" applyBorder="1"/>
    <xf numFmtId="0" fontId="12" fillId="0" borderId="19" xfId="0" applyFont="1" applyBorder="1" applyAlignment="1">
      <alignment vertical="top" wrapText="1"/>
    </xf>
    <xf numFmtId="0" fontId="3" fillId="0" borderId="14" xfId="0" applyFont="1" applyBorder="1"/>
    <xf numFmtId="0" fontId="8" fillId="0" borderId="15" xfId="0" applyFont="1" applyBorder="1" applyAlignment="1">
      <alignment vertical="top" wrapText="1"/>
    </xf>
    <xf numFmtId="168" fontId="1" fillId="0" borderId="19" xfId="0" applyNumberFormat="1" applyFont="1" applyBorder="1" applyAlignment="1">
      <alignment horizontal="left" vertical="center"/>
    </xf>
    <xf numFmtId="0" fontId="9" fillId="0" borderId="2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3" fontId="9" fillId="0" borderId="15" xfId="0" applyNumberFormat="1" applyFont="1" applyBorder="1" applyAlignment="1">
      <alignment horizontal="center" vertical="center" textRotation="90"/>
    </xf>
    <xf numFmtId="3" fontId="9" fillId="0" borderId="22" xfId="0" applyNumberFormat="1" applyFont="1" applyBorder="1" applyAlignment="1">
      <alignment horizontal="center" vertical="center" textRotation="90"/>
    </xf>
    <xf numFmtId="3" fontId="9" fillId="4" borderId="22" xfId="0" applyNumberFormat="1" applyFont="1" applyFill="1" applyBorder="1" applyAlignment="1">
      <alignment horizontal="center" vertical="center" textRotation="90"/>
    </xf>
    <xf numFmtId="0" fontId="8" fillId="0" borderId="19" xfId="0" applyFont="1" applyBorder="1" applyAlignment="1">
      <alignment horizontal="left" vertical="top" wrapText="1"/>
    </xf>
    <xf numFmtId="168" fontId="1" fillId="0" borderId="17" xfId="0" applyNumberFormat="1" applyFont="1" applyBorder="1" applyAlignment="1">
      <alignment horizontal="left" vertical="center"/>
    </xf>
    <xf numFmtId="169" fontId="1" fillId="0" borderId="17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wrapText="1"/>
    </xf>
    <xf numFmtId="0" fontId="12" fillId="0" borderId="19" xfId="0" applyFont="1" applyBorder="1" applyAlignment="1">
      <alignment horizontal="left" vertical="top" wrapText="1"/>
    </xf>
    <xf numFmtId="3" fontId="12" fillId="0" borderId="0" xfId="0" applyNumberFormat="1" applyFont="1" applyAlignment="1">
      <alignment horizontal="center" shrinkToFit="1"/>
    </xf>
    <xf numFmtId="0" fontId="8" fillId="13" borderId="27" xfId="0" applyFont="1" applyFill="1" applyBorder="1" applyAlignment="1">
      <alignment horizontal="left" vertical="top" wrapText="1"/>
    </xf>
    <xf numFmtId="3" fontId="9" fillId="4" borderId="15" xfId="0" applyNumberFormat="1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/>
    <xf numFmtId="0" fontId="5" fillId="0" borderId="0" xfId="0" applyFont="1"/>
    <xf numFmtId="0" fontId="3" fillId="0" borderId="5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6" fillId="0" borderId="8" xfId="0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6" fillId="0" borderId="7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0" xfId="0" applyFont="1" applyBorder="1"/>
    <xf numFmtId="0" fontId="9" fillId="0" borderId="17" xfId="0" applyFont="1" applyBorder="1" applyAlignment="1">
      <alignment horizontal="center" shrinkToFit="1"/>
    </xf>
    <xf numFmtId="0" fontId="2" fillId="2" borderId="15" xfId="0" applyFont="1" applyFill="1" applyBorder="1" applyAlignment="1">
      <alignment horizontal="center" shrinkToFit="1"/>
    </xf>
    <xf numFmtId="0" fontId="10" fillId="0" borderId="19" xfId="0" applyFont="1" applyBorder="1" applyAlignment="1">
      <alignment horizontal="center" shrinkToFit="1"/>
    </xf>
    <xf numFmtId="0" fontId="2" fillId="4" borderId="17" xfId="0" applyFont="1" applyFill="1" applyBorder="1" applyAlignment="1">
      <alignment horizontal="center" shrinkToFit="1"/>
    </xf>
    <xf numFmtId="0" fontId="8" fillId="6" borderId="18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4" fillId="0" borderId="19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2" fillId="0" borderId="0" xfId="0" applyFont="1" applyAlignment="1">
      <alignment horizontal="center"/>
    </xf>
    <xf numFmtId="0" fontId="6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3" fillId="0" borderId="13" xfId="0" applyFont="1" applyBorder="1"/>
    <xf numFmtId="0" fontId="2" fillId="2" borderId="15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3" fillId="3" borderId="15" xfId="0" applyFont="1" applyFill="1" applyBorder="1" applyAlignment="1">
      <alignment horizontal="center"/>
    </xf>
    <xf numFmtId="0" fontId="31" fillId="6" borderId="0" xfId="0" applyFont="1" applyFill="1" applyAlignment="1">
      <alignment horizontal="left" vertical="top"/>
    </xf>
    <xf numFmtId="0" fontId="31" fillId="0" borderId="15" xfId="0" applyFont="1" applyBorder="1" applyAlignment="1">
      <alignment horizontal="center" vertical="center"/>
    </xf>
    <xf numFmtId="0" fontId="31" fillId="0" borderId="19" xfId="0" applyFont="1" applyBorder="1" applyAlignment="1">
      <alignment horizontal="left" vertical="center" wrapText="1"/>
    </xf>
    <xf numFmtId="0" fontId="31" fillId="6" borderId="17" xfId="0" applyFont="1" applyFill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28" fillId="6" borderId="17" xfId="0" applyFont="1" applyFill="1" applyBorder="1"/>
    <xf numFmtId="0" fontId="26" fillId="6" borderId="17" xfId="0" applyFont="1" applyFill="1" applyBorder="1" applyAlignment="1">
      <alignment horizontal="left" vertical="top"/>
    </xf>
    <xf numFmtId="0" fontId="26" fillId="0" borderId="19" xfId="0" applyFont="1" applyBorder="1" applyAlignment="1">
      <alignment horizontal="left" vertical="top"/>
    </xf>
    <xf numFmtId="0" fontId="31" fillId="0" borderId="19" xfId="0" applyFont="1" applyBorder="1" applyAlignment="1">
      <alignment horizontal="left" vertical="center"/>
    </xf>
    <xf numFmtId="0" fontId="31" fillId="0" borderId="0" xfId="0" applyFont="1" applyAlignment="1">
      <alignment horizontal="left" vertical="top" wrapText="1"/>
    </xf>
    <xf numFmtId="0" fontId="31" fillId="5" borderId="15" xfId="0" applyFont="1" applyFill="1" applyBorder="1" applyAlignment="1">
      <alignment horizontal="center" vertical="center"/>
    </xf>
    <xf numFmtId="0" fontId="31" fillId="0" borderId="19" xfId="0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 wrapText="1"/>
    </xf>
    <xf numFmtId="0" fontId="31" fillId="0" borderId="0" xfId="0" applyFont="1"/>
    <xf numFmtId="0" fontId="31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168" fontId="29" fillId="0" borderId="0" xfId="0" applyNumberFormat="1" applyFont="1" applyAlignment="1">
      <alignment horizontal="left" vertical="top"/>
    </xf>
    <xf numFmtId="0" fontId="30" fillId="0" borderId="19" xfId="0" applyFont="1" applyBorder="1" applyAlignment="1">
      <alignment horizontal="left" vertical="top"/>
    </xf>
    <xf numFmtId="0" fontId="31" fillId="0" borderId="0" xfId="0" applyFont="1" applyAlignment="1">
      <alignment horizontal="right" vertical="top"/>
    </xf>
    <xf numFmtId="0" fontId="32" fillId="0" borderId="0" xfId="0" applyFont="1" applyAlignment="1">
      <alignment horizontal="left" vertical="top"/>
    </xf>
    <xf numFmtId="1" fontId="31" fillId="0" borderId="0" xfId="0" applyNumberFormat="1" applyFont="1" applyAlignment="1">
      <alignment horizontal="right" vertical="top"/>
    </xf>
    <xf numFmtId="0" fontId="33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31" fillId="6" borderId="17" xfId="0" applyFont="1" applyFill="1" applyBorder="1" applyAlignment="1">
      <alignment horizontal="left" vertical="top" wrapText="1"/>
    </xf>
    <xf numFmtId="0" fontId="40" fillId="0" borderId="28" xfId="0" applyFont="1" applyBorder="1" applyAlignment="1">
      <alignment horizontal="left" vertical="top"/>
    </xf>
    <xf numFmtId="0" fontId="31" fillId="6" borderId="17" xfId="0" applyFont="1" applyFill="1" applyBorder="1"/>
    <xf numFmtId="0" fontId="31" fillId="5" borderId="19" xfId="0" applyFont="1" applyFill="1" applyBorder="1" applyAlignment="1">
      <alignment horizontal="left" vertical="center"/>
    </xf>
    <xf numFmtId="0" fontId="31" fillId="6" borderId="18" xfId="0" applyFont="1" applyFill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center"/>
    </xf>
    <xf numFmtId="0" fontId="31" fillId="0" borderId="17" xfId="0" applyFont="1" applyBorder="1" applyAlignment="1">
      <alignment horizontal="left" vertical="top" wrapText="1"/>
    </xf>
    <xf numFmtId="168" fontId="31" fillId="0" borderId="0" xfId="0" applyNumberFormat="1" applyFont="1" applyAlignment="1">
      <alignment horizontal="right" vertical="top"/>
    </xf>
    <xf numFmtId="1" fontId="31" fillId="0" borderId="0" xfId="0" applyNumberFormat="1" applyFont="1" applyAlignment="1">
      <alignment horizontal="right"/>
    </xf>
    <xf numFmtId="0" fontId="31" fillId="0" borderId="14" xfId="0" applyFont="1" applyBorder="1"/>
    <xf numFmtId="0" fontId="31" fillId="5" borderId="17" xfId="0" applyFont="1" applyFill="1" applyBorder="1" applyAlignment="1">
      <alignment horizontal="left" vertical="top"/>
    </xf>
    <xf numFmtId="0" fontId="31" fillId="5" borderId="17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4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6</xdr:row>
      <xdr:rowOff>9525</xdr:rowOff>
    </xdr:from>
    <xdr:ext cx="2152650" cy="904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6</xdr:row>
      <xdr:rowOff>38100</xdr:rowOff>
    </xdr:from>
    <xdr:ext cx="1866900" cy="790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6</xdr:row>
      <xdr:rowOff>38100</xdr:rowOff>
    </xdr:from>
    <xdr:ext cx="1866900" cy="790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6</xdr:row>
      <xdr:rowOff>38100</xdr:rowOff>
    </xdr:from>
    <xdr:ext cx="1866900" cy="790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6</xdr:row>
      <xdr:rowOff>38100</xdr:rowOff>
    </xdr:from>
    <xdr:ext cx="1838325" cy="9715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6</xdr:row>
      <xdr:rowOff>38100</xdr:rowOff>
    </xdr:from>
    <xdr:ext cx="1838325" cy="9715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6</xdr:row>
      <xdr:rowOff>38100</xdr:rowOff>
    </xdr:from>
    <xdr:ext cx="1838325" cy="9715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6</xdr:row>
      <xdr:rowOff>38100</xdr:rowOff>
    </xdr:from>
    <xdr:ext cx="1838325" cy="9715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6</xdr:row>
      <xdr:rowOff>9525</xdr:rowOff>
    </xdr:from>
    <xdr:ext cx="2152650" cy="904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6</xdr:row>
      <xdr:rowOff>9525</xdr:rowOff>
    </xdr:from>
    <xdr:ext cx="2152650" cy="904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6</xdr:row>
      <xdr:rowOff>9525</xdr:rowOff>
    </xdr:from>
    <xdr:ext cx="2152650" cy="904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6</xdr:row>
      <xdr:rowOff>85725</xdr:rowOff>
    </xdr:from>
    <xdr:ext cx="1847850" cy="7905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7</xdr:row>
      <xdr:rowOff>47625</xdr:rowOff>
    </xdr:from>
    <xdr:ext cx="1847850" cy="7905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6</xdr:row>
      <xdr:rowOff>95250</xdr:rowOff>
    </xdr:from>
    <xdr:ext cx="1847850" cy="7905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7</xdr:row>
      <xdr:rowOff>38100</xdr:rowOff>
    </xdr:from>
    <xdr:ext cx="1847850" cy="7905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6</xdr:row>
      <xdr:rowOff>38100</xdr:rowOff>
    </xdr:from>
    <xdr:ext cx="1866900" cy="790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48"/>
  <sheetViews>
    <sheetView tabSelected="1" workbookViewId="0">
      <selection activeCell="AY3" sqref="AY3"/>
    </sheetView>
  </sheetViews>
  <sheetFormatPr defaultColWidth="12.6640625" defaultRowHeight="15.75" customHeight="1" x14ac:dyDescent="0.25"/>
  <cols>
    <col min="1" max="2" width="1.88671875" customWidth="1"/>
    <col min="3" max="3" width="10.44140625" customWidth="1"/>
    <col min="4" max="4" width="2.77734375" customWidth="1"/>
    <col min="5" max="6" width="2.6640625" customWidth="1"/>
    <col min="7" max="7" width="2.77734375" customWidth="1"/>
    <col min="8" max="9" width="2.6640625" customWidth="1"/>
    <col min="10" max="10" width="2.77734375" customWidth="1"/>
    <col min="11" max="12" width="2.6640625" customWidth="1"/>
    <col min="13" max="13" width="1.88671875" customWidth="1"/>
    <col min="14" max="14" width="10.44140625" customWidth="1"/>
    <col min="15" max="15" width="2.77734375" customWidth="1"/>
    <col min="16" max="17" width="2.6640625" customWidth="1"/>
    <col min="18" max="18" width="2.77734375" customWidth="1"/>
    <col min="19" max="20" width="2.6640625" customWidth="1"/>
    <col min="21" max="21" width="2.77734375" customWidth="1"/>
    <col min="22" max="23" width="2.6640625" customWidth="1"/>
    <col min="24" max="24" width="1.88671875" customWidth="1"/>
    <col min="25" max="25" width="10.44140625" customWidth="1"/>
    <col min="26" max="26" width="2.77734375" customWidth="1"/>
    <col min="27" max="27" width="2.6640625" customWidth="1"/>
    <col min="28" max="28" width="2.88671875" customWidth="1"/>
    <col min="29" max="29" width="2.77734375" customWidth="1"/>
    <col min="30" max="30" width="2.6640625" customWidth="1"/>
    <col min="31" max="32" width="2.77734375" customWidth="1"/>
    <col min="33" max="34" width="2.6640625" customWidth="1"/>
    <col min="35" max="35" width="1.88671875" customWidth="1"/>
    <col min="36" max="36" width="10.44140625" customWidth="1"/>
    <col min="37" max="37" width="2.77734375" customWidth="1"/>
    <col min="38" max="39" width="2.6640625" customWidth="1"/>
    <col min="40" max="41" width="2.77734375" customWidth="1"/>
    <col min="42" max="42" width="2.6640625" customWidth="1"/>
    <col min="43" max="43" width="2.77734375" customWidth="1"/>
    <col min="44" max="45" width="2.6640625" customWidth="1"/>
    <col min="46" max="46" width="1.77734375" customWidth="1"/>
    <col min="47" max="47" width="10.109375" customWidth="1"/>
    <col min="48" max="50" width="2.6640625" customWidth="1"/>
    <col min="51" max="51" width="9.6640625" customWidth="1"/>
    <col min="52" max="54" width="2.6640625" customWidth="1"/>
    <col min="55" max="55" width="9.6640625" customWidth="1"/>
    <col min="56" max="58" width="2.6640625" customWidth="1"/>
    <col min="59" max="59" width="9.44140625" customWidth="1"/>
    <col min="60" max="62" width="2.6640625" customWidth="1"/>
  </cols>
  <sheetData>
    <row r="1" spans="1:62" ht="15" customHeight="1" x14ac:dyDescent="0.25">
      <c r="A1" s="1" t="s">
        <v>0</v>
      </c>
      <c r="B1" s="1"/>
      <c r="C1" s="382" t="s">
        <v>1</v>
      </c>
      <c r="D1" s="383"/>
      <c r="E1" s="383"/>
      <c r="F1" s="384"/>
      <c r="G1" s="382" t="s">
        <v>2</v>
      </c>
      <c r="H1" s="383"/>
      <c r="I1" s="383"/>
      <c r="J1" s="383"/>
      <c r="K1" s="383"/>
      <c r="L1" s="383"/>
      <c r="M1" s="384"/>
      <c r="N1" s="388" t="s">
        <v>3</v>
      </c>
      <c r="O1" s="383"/>
      <c r="P1" s="383"/>
      <c r="Q1" s="384"/>
      <c r="R1" s="382" t="s">
        <v>4</v>
      </c>
      <c r="S1" s="383"/>
      <c r="T1" s="384"/>
      <c r="U1" s="389" t="s">
        <v>5</v>
      </c>
      <c r="V1" s="383"/>
      <c r="W1" s="383"/>
      <c r="X1" s="384"/>
      <c r="Y1" s="2" t="s">
        <v>6</v>
      </c>
      <c r="Z1" s="382" t="s">
        <v>7</v>
      </c>
      <c r="AA1" s="383"/>
      <c r="AB1" s="383"/>
      <c r="AC1" s="384"/>
      <c r="AD1" s="382" t="s">
        <v>8</v>
      </c>
      <c r="AE1" s="383"/>
      <c r="AF1" s="383"/>
      <c r="AG1" s="382" t="s">
        <v>9</v>
      </c>
      <c r="AH1" s="383"/>
      <c r="AI1" s="384"/>
      <c r="AJ1" s="3" t="s">
        <v>10</v>
      </c>
      <c r="AK1" s="385" t="s">
        <v>11</v>
      </c>
      <c r="AL1" s="383"/>
      <c r="AM1" s="383"/>
      <c r="AN1" s="383"/>
      <c r="AO1" s="384"/>
      <c r="AP1" s="386" t="s">
        <v>12</v>
      </c>
      <c r="AQ1" s="334"/>
      <c r="AR1" s="334"/>
      <c r="AS1" s="387"/>
    </row>
    <row r="2" spans="1:62" ht="15" customHeight="1" x14ac:dyDescent="0.25">
      <c r="A2" s="1"/>
      <c r="B2" s="1"/>
      <c r="C2" s="399" t="s">
        <v>13</v>
      </c>
      <c r="D2" s="391"/>
      <c r="E2" s="391"/>
      <c r="F2" s="392"/>
      <c r="G2" s="399">
        <v>4</v>
      </c>
      <c r="H2" s="391"/>
      <c r="I2" s="391"/>
      <c r="J2" s="391"/>
      <c r="K2" s="391"/>
      <c r="L2" s="391"/>
      <c r="M2" s="392"/>
      <c r="N2" s="411" t="s">
        <v>14</v>
      </c>
      <c r="O2" s="391"/>
      <c r="P2" s="391"/>
      <c r="Q2" s="392"/>
      <c r="R2" s="399">
        <v>1</v>
      </c>
      <c r="S2" s="391"/>
      <c r="T2" s="392"/>
      <c r="U2" s="412" t="s">
        <v>15</v>
      </c>
      <c r="V2" s="391"/>
      <c r="W2" s="391"/>
      <c r="X2" s="392"/>
      <c r="Y2" s="413">
        <v>100</v>
      </c>
      <c r="Z2" s="390">
        <v>100</v>
      </c>
      <c r="AA2" s="391"/>
      <c r="AB2" s="391"/>
      <c r="AC2" s="392"/>
      <c r="AD2" s="390">
        <v>100</v>
      </c>
      <c r="AE2" s="391"/>
      <c r="AF2" s="392"/>
      <c r="AG2" s="390">
        <v>100</v>
      </c>
      <c r="AH2" s="391"/>
      <c r="AI2" s="392"/>
      <c r="AJ2" s="395">
        <v>100</v>
      </c>
      <c r="AK2" s="396">
        <v>100</v>
      </c>
      <c r="AL2" s="391"/>
      <c r="AM2" s="391"/>
      <c r="AN2" s="391"/>
      <c r="AO2" s="392"/>
      <c r="AP2" s="397">
        <v>100</v>
      </c>
      <c r="AQ2" s="391"/>
      <c r="AR2" s="391"/>
      <c r="AS2" s="392"/>
      <c r="AT2" s="5"/>
      <c r="AU2" s="5"/>
      <c r="AV2" s="398"/>
      <c r="AW2" s="334"/>
      <c r="AX2" s="334"/>
      <c r="AY2" s="6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5" customHeight="1" x14ac:dyDescent="0.25">
      <c r="A3" s="1"/>
      <c r="B3" s="1"/>
      <c r="C3" s="400"/>
      <c r="D3" s="393"/>
      <c r="E3" s="393"/>
      <c r="F3" s="394"/>
      <c r="G3" s="400"/>
      <c r="H3" s="393"/>
      <c r="I3" s="393"/>
      <c r="J3" s="393"/>
      <c r="K3" s="393"/>
      <c r="L3" s="393"/>
      <c r="M3" s="394"/>
      <c r="N3" s="400"/>
      <c r="O3" s="393"/>
      <c r="P3" s="393"/>
      <c r="Q3" s="394"/>
      <c r="R3" s="400"/>
      <c r="S3" s="393"/>
      <c r="T3" s="394"/>
      <c r="U3" s="393"/>
      <c r="V3" s="393"/>
      <c r="W3" s="393"/>
      <c r="X3" s="394"/>
      <c r="Y3" s="414"/>
      <c r="Z3" s="393"/>
      <c r="AA3" s="393"/>
      <c r="AB3" s="393"/>
      <c r="AC3" s="394"/>
      <c r="AD3" s="393"/>
      <c r="AE3" s="393"/>
      <c r="AF3" s="394"/>
      <c r="AG3" s="393"/>
      <c r="AH3" s="393"/>
      <c r="AI3" s="394"/>
      <c r="AJ3" s="394"/>
      <c r="AK3" s="393"/>
      <c r="AL3" s="393"/>
      <c r="AM3" s="393"/>
      <c r="AN3" s="393"/>
      <c r="AO3" s="394"/>
      <c r="AP3" s="393"/>
      <c r="AQ3" s="393"/>
      <c r="AR3" s="393"/>
      <c r="AS3" s="39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ht="15" customHeight="1" x14ac:dyDescent="0.25">
      <c r="A4" s="1"/>
      <c r="B4" s="1"/>
      <c r="C4" s="4" t="s">
        <v>16</v>
      </c>
      <c r="D4" s="333"/>
      <c r="E4" s="334"/>
      <c r="F4" s="1"/>
      <c r="G4" s="410" t="s">
        <v>17</v>
      </c>
      <c r="H4" s="334"/>
      <c r="I4" s="334"/>
      <c r="J4" s="333"/>
      <c r="K4" s="334"/>
      <c r="L4" s="1"/>
      <c r="N4" s="4" t="s">
        <v>18</v>
      </c>
      <c r="O4" s="333"/>
      <c r="P4" s="334"/>
      <c r="Q4" s="1"/>
      <c r="R4" s="410" t="s">
        <v>19</v>
      </c>
      <c r="S4" s="334"/>
      <c r="T4" s="334"/>
      <c r="U4" s="333"/>
      <c r="V4" s="334"/>
      <c r="W4" s="1"/>
      <c r="Z4" s="1"/>
      <c r="AA4" s="1"/>
      <c r="AB4" s="1"/>
      <c r="AC4" s="1"/>
      <c r="AD4" s="333"/>
      <c r="AE4" s="334"/>
      <c r="AF4" s="334"/>
      <c r="AG4" s="7"/>
      <c r="AH4" s="7"/>
      <c r="AI4" s="5"/>
      <c r="AJ4" s="1" t="s">
        <v>20</v>
      </c>
      <c r="AK4" s="1"/>
      <c r="AL4" s="1"/>
      <c r="AM4" s="1"/>
      <c r="AN4" s="1"/>
      <c r="AO4" s="1"/>
      <c r="AP4" s="407"/>
      <c r="AQ4" s="334"/>
      <c r="AR4" s="334"/>
      <c r="AS4" s="334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 ht="18" customHeight="1" x14ac:dyDescent="0.25">
      <c r="A5" s="5"/>
      <c r="B5" s="415"/>
      <c r="C5" s="9" t="s">
        <v>21</v>
      </c>
      <c r="D5" s="401" t="str">
        <f>N2</f>
        <v>Mobility/Strength</v>
      </c>
      <c r="E5" s="336"/>
      <c r="F5" s="336"/>
      <c r="G5" s="336"/>
      <c r="H5" s="336"/>
      <c r="I5" s="336"/>
      <c r="J5" s="336"/>
      <c r="K5" s="336"/>
      <c r="L5" s="336"/>
      <c r="M5" s="402"/>
      <c r="N5" s="403" t="str">
        <f>C2</f>
        <v>4 Day</v>
      </c>
      <c r="O5" s="360"/>
      <c r="P5" s="360"/>
      <c r="Q5" s="360"/>
      <c r="R5" s="360"/>
      <c r="S5" s="360"/>
      <c r="T5" s="360"/>
      <c r="U5" s="360"/>
      <c r="V5" s="360"/>
      <c r="W5" s="360"/>
      <c r="X5" s="402"/>
      <c r="Y5" s="10" t="str">
        <f>R1</f>
        <v>CYCLE</v>
      </c>
      <c r="Z5" s="335">
        <f>R2</f>
        <v>1</v>
      </c>
      <c r="AA5" s="336"/>
      <c r="AB5" s="336"/>
      <c r="AC5" s="336"/>
      <c r="AD5" s="336"/>
      <c r="AE5" s="336"/>
      <c r="AF5" s="336"/>
      <c r="AG5" s="336"/>
      <c r="AH5" s="337"/>
      <c r="AI5" s="402"/>
      <c r="AJ5" s="10" t="s">
        <v>22</v>
      </c>
      <c r="AK5" s="352" t="s">
        <v>23</v>
      </c>
      <c r="AL5" s="336"/>
      <c r="AM5" s="336"/>
      <c r="AN5" s="336"/>
      <c r="AO5" s="336"/>
      <c r="AP5" s="336"/>
      <c r="AQ5" s="336"/>
      <c r="AR5" s="336"/>
      <c r="AS5" s="337"/>
      <c r="AT5" s="418">
        <v>1</v>
      </c>
      <c r="AU5" s="408" t="s">
        <v>24</v>
      </c>
      <c r="AV5" s="360"/>
      <c r="AW5" s="360"/>
      <c r="AX5" s="360"/>
      <c r="AY5" s="360"/>
      <c r="AZ5" s="360"/>
      <c r="BA5" s="360"/>
      <c r="BB5" s="360"/>
      <c r="BC5" s="360"/>
      <c r="BD5" s="360"/>
      <c r="BE5" s="360"/>
      <c r="BF5" s="360"/>
      <c r="BG5" s="360"/>
      <c r="BH5" s="360"/>
      <c r="BI5" s="360"/>
      <c r="BJ5" s="361"/>
    </row>
    <row r="6" spans="1:62" ht="18" customHeight="1" x14ac:dyDescent="0.25">
      <c r="A6" s="5"/>
      <c r="B6" s="340"/>
      <c r="C6" s="12" t="str">
        <f>G1</f>
        <v>WEEKLY SESSIONS</v>
      </c>
      <c r="D6" s="401">
        <f>G2</f>
        <v>4</v>
      </c>
      <c r="E6" s="336"/>
      <c r="F6" s="336"/>
      <c r="G6" s="336"/>
      <c r="H6" s="336"/>
      <c r="I6" s="336"/>
      <c r="J6" s="336"/>
      <c r="K6" s="336"/>
      <c r="L6" s="336"/>
      <c r="M6" s="340"/>
      <c r="N6" s="364"/>
      <c r="O6" s="366"/>
      <c r="P6" s="366"/>
      <c r="Q6" s="366"/>
      <c r="R6" s="366"/>
      <c r="S6" s="366"/>
      <c r="T6" s="366"/>
      <c r="U6" s="366"/>
      <c r="V6" s="366"/>
      <c r="W6" s="366"/>
      <c r="X6" s="340"/>
      <c r="Y6" s="13" t="str">
        <f>U1</f>
        <v>Program</v>
      </c>
      <c r="Z6" s="335" t="str">
        <f>U2</f>
        <v>GPP</v>
      </c>
      <c r="AA6" s="336"/>
      <c r="AB6" s="336"/>
      <c r="AC6" s="336"/>
      <c r="AD6" s="336"/>
      <c r="AE6" s="336"/>
      <c r="AF6" s="336"/>
      <c r="AG6" s="336"/>
      <c r="AH6" s="337"/>
      <c r="AI6" s="340"/>
      <c r="AJ6" s="13" t="s">
        <v>25</v>
      </c>
      <c r="AK6" s="335" t="s">
        <v>26</v>
      </c>
      <c r="AL6" s="336"/>
      <c r="AM6" s="336"/>
      <c r="AN6" s="336"/>
      <c r="AO6" s="336"/>
      <c r="AP6" s="336"/>
      <c r="AQ6" s="336"/>
      <c r="AR6" s="336"/>
      <c r="AS6" s="337"/>
      <c r="AT6" s="340"/>
      <c r="AU6" s="364"/>
      <c r="AV6" s="366"/>
      <c r="AW6" s="366"/>
      <c r="AX6" s="366"/>
      <c r="AY6" s="366"/>
      <c r="AZ6" s="366"/>
      <c r="BA6" s="366"/>
      <c r="BB6" s="366"/>
      <c r="BC6" s="366"/>
      <c r="BD6" s="366"/>
      <c r="BE6" s="366"/>
      <c r="BF6" s="366"/>
      <c r="BG6" s="366"/>
      <c r="BH6" s="366"/>
      <c r="BI6" s="366"/>
      <c r="BJ6" s="345"/>
    </row>
    <row r="7" spans="1:62" ht="18" customHeight="1" x14ac:dyDescent="0.25">
      <c r="A7" s="5"/>
      <c r="B7" s="343"/>
      <c r="C7" s="9" t="s">
        <v>27</v>
      </c>
      <c r="D7" s="404" t="s">
        <v>28</v>
      </c>
      <c r="E7" s="336"/>
      <c r="F7" s="14" t="b">
        <v>0</v>
      </c>
      <c r="G7" s="409" t="s">
        <v>29</v>
      </c>
      <c r="H7" s="336"/>
      <c r="I7" s="14" t="b">
        <v>0</v>
      </c>
      <c r="J7" s="409" t="s">
        <v>30</v>
      </c>
      <c r="K7" s="336"/>
      <c r="L7" s="14" t="b">
        <v>0</v>
      </c>
      <c r="M7" s="340"/>
      <c r="N7" s="15" t="s">
        <v>31</v>
      </c>
      <c r="O7" s="409" t="s">
        <v>28</v>
      </c>
      <c r="P7" s="336"/>
      <c r="Q7" s="14" t="b">
        <v>0</v>
      </c>
      <c r="R7" s="409" t="s">
        <v>29</v>
      </c>
      <c r="S7" s="336"/>
      <c r="T7" s="14" t="b">
        <v>0</v>
      </c>
      <c r="U7" s="409" t="s">
        <v>30</v>
      </c>
      <c r="V7" s="336"/>
      <c r="W7" s="14" t="b">
        <v>0</v>
      </c>
      <c r="X7" s="340"/>
      <c r="Y7" s="9" t="s">
        <v>32</v>
      </c>
      <c r="Z7" s="409" t="s">
        <v>28</v>
      </c>
      <c r="AA7" s="336"/>
      <c r="AB7" s="14" t="b">
        <v>0</v>
      </c>
      <c r="AC7" s="409" t="s">
        <v>29</v>
      </c>
      <c r="AD7" s="336"/>
      <c r="AE7" s="14" t="b">
        <v>0</v>
      </c>
      <c r="AF7" s="409" t="s">
        <v>30</v>
      </c>
      <c r="AG7" s="336"/>
      <c r="AH7" s="14" t="b">
        <v>0</v>
      </c>
      <c r="AI7" s="340"/>
      <c r="AJ7" s="15" t="s">
        <v>33</v>
      </c>
      <c r="AK7" s="409" t="s">
        <v>28</v>
      </c>
      <c r="AL7" s="336"/>
      <c r="AM7" s="14" t="b">
        <v>0</v>
      </c>
      <c r="AN7" s="409" t="s">
        <v>29</v>
      </c>
      <c r="AO7" s="336"/>
      <c r="AP7" s="14" t="b">
        <v>0</v>
      </c>
      <c r="AQ7" s="409" t="s">
        <v>30</v>
      </c>
      <c r="AR7" s="336"/>
      <c r="AS7" s="14" t="b">
        <v>0</v>
      </c>
      <c r="AT7" s="340"/>
      <c r="AU7" s="9" t="s">
        <v>27</v>
      </c>
      <c r="AV7" s="404" t="s">
        <v>34</v>
      </c>
      <c r="AW7" s="336"/>
      <c r="AX7" s="14" t="b">
        <v>0</v>
      </c>
      <c r="AY7" s="15" t="s">
        <v>31</v>
      </c>
      <c r="AZ7" s="409" t="s">
        <v>34</v>
      </c>
      <c r="BA7" s="336"/>
      <c r="BB7" s="14" t="b">
        <v>0</v>
      </c>
      <c r="BC7" s="9" t="s">
        <v>35</v>
      </c>
      <c r="BD7" s="409" t="s">
        <v>34</v>
      </c>
      <c r="BE7" s="336"/>
      <c r="BF7" s="14" t="b">
        <v>0</v>
      </c>
      <c r="BG7" s="15" t="s">
        <v>33</v>
      </c>
      <c r="BH7" s="409" t="s">
        <v>34</v>
      </c>
      <c r="BI7" s="336"/>
      <c r="BJ7" s="14" t="b">
        <v>0</v>
      </c>
    </row>
    <row r="8" spans="1:62" ht="18" customHeight="1" x14ac:dyDescent="0.25">
      <c r="A8" s="16"/>
      <c r="B8" s="17" t="s">
        <v>36</v>
      </c>
      <c r="C8" s="18" t="s">
        <v>37</v>
      </c>
      <c r="D8" s="405" t="s">
        <v>38</v>
      </c>
      <c r="E8" s="336"/>
      <c r="F8" s="337"/>
      <c r="G8" s="405" t="s">
        <v>39</v>
      </c>
      <c r="H8" s="336"/>
      <c r="I8" s="337"/>
      <c r="J8" s="405" t="s">
        <v>40</v>
      </c>
      <c r="K8" s="336"/>
      <c r="L8" s="337"/>
      <c r="M8" s="17" t="s">
        <v>36</v>
      </c>
      <c r="N8" s="19" t="s">
        <v>41</v>
      </c>
      <c r="O8" s="405" t="s">
        <v>42</v>
      </c>
      <c r="P8" s="336"/>
      <c r="Q8" s="337"/>
      <c r="R8" s="405" t="s">
        <v>42</v>
      </c>
      <c r="S8" s="336"/>
      <c r="T8" s="337"/>
      <c r="U8" s="405" t="s">
        <v>43</v>
      </c>
      <c r="V8" s="336"/>
      <c r="W8" s="337"/>
      <c r="X8" s="17" t="s">
        <v>36</v>
      </c>
      <c r="Y8" s="20" t="s">
        <v>44</v>
      </c>
      <c r="Z8" s="405" t="s">
        <v>45</v>
      </c>
      <c r="AA8" s="336"/>
      <c r="AB8" s="337"/>
      <c r="AC8" s="405" t="s">
        <v>46</v>
      </c>
      <c r="AD8" s="336"/>
      <c r="AE8" s="337"/>
      <c r="AF8" s="405" t="s">
        <v>47</v>
      </c>
      <c r="AG8" s="336"/>
      <c r="AH8" s="337"/>
      <c r="AI8" s="21" t="s">
        <v>48</v>
      </c>
      <c r="AJ8" s="19" t="s">
        <v>49</v>
      </c>
      <c r="AK8" s="405" t="s">
        <v>50</v>
      </c>
      <c r="AL8" s="336"/>
      <c r="AM8" s="337"/>
      <c r="AN8" s="405" t="s">
        <v>51</v>
      </c>
      <c r="AO8" s="336"/>
      <c r="AP8" s="337"/>
      <c r="AQ8" s="405" t="s">
        <v>52</v>
      </c>
      <c r="AR8" s="336"/>
      <c r="AS8" s="337"/>
      <c r="AT8" s="340"/>
      <c r="AU8" s="18" t="s">
        <v>37</v>
      </c>
      <c r="AV8" s="405" t="s">
        <v>38</v>
      </c>
      <c r="AW8" s="336"/>
      <c r="AX8" s="337"/>
      <c r="AY8" s="19" t="s">
        <v>41</v>
      </c>
      <c r="AZ8" s="405" t="s">
        <v>42</v>
      </c>
      <c r="BA8" s="336"/>
      <c r="BB8" s="337"/>
      <c r="BC8" s="20" t="s">
        <v>44</v>
      </c>
      <c r="BD8" s="406" t="s">
        <v>45</v>
      </c>
      <c r="BE8" s="336"/>
      <c r="BF8" s="337"/>
      <c r="BG8" s="19" t="s">
        <v>49</v>
      </c>
      <c r="BH8" s="405" t="s">
        <v>50</v>
      </c>
      <c r="BI8" s="336"/>
      <c r="BJ8" s="337"/>
    </row>
    <row r="9" spans="1:62" ht="18" customHeight="1" x14ac:dyDescent="0.25">
      <c r="A9" s="22"/>
      <c r="B9" s="17" t="s">
        <v>53</v>
      </c>
      <c r="C9" s="20" t="s">
        <v>54</v>
      </c>
      <c r="D9" s="405" t="s">
        <v>55</v>
      </c>
      <c r="E9" s="336"/>
      <c r="F9" s="337"/>
      <c r="G9" s="405" t="s">
        <v>55</v>
      </c>
      <c r="H9" s="336"/>
      <c r="I9" s="337"/>
      <c r="J9" s="405" t="s">
        <v>55</v>
      </c>
      <c r="K9" s="336"/>
      <c r="L9" s="337"/>
      <c r="M9" s="17" t="s">
        <v>56</v>
      </c>
      <c r="N9" s="23" t="s">
        <v>57</v>
      </c>
      <c r="O9" s="416" t="s">
        <v>58</v>
      </c>
      <c r="P9" s="336"/>
      <c r="Q9" s="337"/>
      <c r="R9" s="416" t="s">
        <v>58</v>
      </c>
      <c r="S9" s="336"/>
      <c r="T9" s="337"/>
      <c r="U9" s="416" t="s">
        <v>58</v>
      </c>
      <c r="V9" s="336"/>
      <c r="W9" s="337"/>
      <c r="X9" s="17" t="s">
        <v>59</v>
      </c>
      <c r="Y9" s="20" t="s">
        <v>60</v>
      </c>
      <c r="Z9" s="416" t="s">
        <v>61</v>
      </c>
      <c r="AA9" s="336"/>
      <c r="AB9" s="337"/>
      <c r="AC9" s="416" t="s">
        <v>61</v>
      </c>
      <c r="AD9" s="336"/>
      <c r="AE9" s="337"/>
      <c r="AF9" s="416" t="s">
        <v>61</v>
      </c>
      <c r="AG9" s="336"/>
      <c r="AH9" s="337"/>
      <c r="AI9" s="17" t="s">
        <v>56</v>
      </c>
      <c r="AJ9" s="23" t="s">
        <v>62</v>
      </c>
      <c r="AK9" s="416" t="s">
        <v>63</v>
      </c>
      <c r="AL9" s="336"/>
      <c r="AM9" s="337"/>
      <c r="AN9" s="416" t="s">
        <v>63</v>
      </c>
      <c r="AO9" s="336"/>
      <c r="AP9" s="337"/>
      <c r="AQ9" s="416" t="s">
        <v>63</v>
      </c>
      <c r="AR9" s="336"/>
      <c r="AS9" s="337"/>
      <c r="AT9" s="340"/>
      <c r="AU9" s="20" t="s">
        <v>54</v>
      </c>
      <c r="AV9" s="405" t="s">
        <v>55</v>
      </c>
      <c r="AW9" s="336"/>
      <c r="AX9" s="337"/>
      <c r="AY9" s="23" t="s">
        <v>57</v>
      </c>
      <c r="AZ9" s="416" t="s">
        <v>58</v>
      </c>
      <c r="BA9" s="336"/>
      <c r="BB9" s="337"/>
      <c r="BC9" s="20" t="s">
        <v>60</v>
      </c>
      <c r="BD9" s="338" t="s">
        <v>61</v>
      </c>
      <c r="BE9" s="336"/>
      <c r="BF9" s="337"/>
      <c r="BG9" s="23" t="s">
        <v>62</v>
      </c>
      <c r="BH9" s="416" t="s">
        <v>63</v>
      </c>
      <c r="BI9" s="336"/>
      <c r="BJ9" s="337"/>
    </row>
    <row r="10" spans="1:62" ht="18" customHeight="1" x14ac:dyDescent="0.25">
      <c r="A10" s="24"/>
      <c r="B10" s="25" t="s">
        <v>64</v>
      </c>
      <c r="C10" s="26" t="s">
        <v>65</v>
      </c>
      <c r="D10" s="338" t="s">
        <v>58</v>
      </c>
      <c r="E10" s="336"/>
      <c r="F10" s="337"/>
      <c r="G10" s="338" t="s">
        <v>58</v>
      </c>
      <c r="H10" s="336"/>
      <c r="I10" s="337"/>
      <c r="J10" s="338" t="s">
        <v>58</v>
      </c>
      <c r="K10" s="336"/>
      <c r="L10" s="337"/>
      <c r="M10" s="17" t="s">
        <v>66</v>
      </c>
      <c r="N10" s="19" t="s">
        <v>67</v>
      </c>
      <c r="O10" s="416" t="s">
        <v>68</v>
      </c>
      <c r="P10" s="336"/>
      <c r="Q10" s="337"/>
      <c r="R10" s="416" t="s">
        <v>68</v>
      </c>
      <c r="S10" s="336"/>
      <c r="T10" s="337"/>
      <c r="U10" s="416" t="s">
        <v>68</v>
      </c>
      <c r="V10" s="336"/>
      <c r="W10" s="337"/>
      <c r="X10" s="27" t="s">
        <v>69</v>
      </c>
      <c r="Y10" s="28" t="s">
        <v>70</v>
      </c>
      <c r="Z10" s="416" t="s">
        <v>71</v>
      </c>
      <c r="AA10" s="336"/>
      <c r="AB10" s="337"/>
      <c r="AC10" s="416" t="s">
        <v>71</v>
      </c>
      <c r="AD10" s="336"/>
      <c r="AE10" s="337"/>
      <c r="AF10" s="416" t="s">
        <v>71</v>
      </c>
      <c r="AG10" s="336"/>
      <c r="AH10" s="337"/>
      <c r="AI10" s="17" t="s">
        <v>66</v>
      </c>
      <c r="AJ10" s="19" t="s">
        <v>72</v>
      </c>
      <c r="AK10" s="416" t="s">
        <v>73</v>
      </c>
      <c r="AL10" s="336"/>
      <c r="AM10" s="337"/>
      <c r="AN10" s="416" t="s">
        <v>73</v>
      </c>
      <c r="AO10" s="336"/>
      <c r="AP10" s="337"/>
      <c r="AQ10" s="416" t="s">
        <v>73</v>
      </c>
      <c r="AR10" s="336"/>
      <c r="AS10" s="337"/>
      <c r="AT10" s="340"/>
      <c r="AU10" s="26" t="s">
        <v>65</v>
      </c>
      <c r="AV10" s="338" t="s">
        <v>58</v>
      </c>
      <c r="AW10" s="336"/>
      <c r="AX10" s="337"/>
      <c r="AY10" s="29" t="s">
        <v>67</v>
      </c>
      <c r="AZ10" s="338" t="s">
        <v>68</v>
      </c>
      <c r="BA10" s="336"/>
      <c r="BB10" s="337"/>
      <c r="BC10" s="30" t="s">
        <v>70</v>
      </c>
      <c r="BD10" s="338" t="s">
        <v>71</v>
      </c>
      <c r="BE10" s="336"/>
      <c r="BF10" s="337"/>
      <c r="BG10" s="19" t="s">
        <v>72</v>
      </c>
      <c r="BH10" s="416" t="s">
        <v>73</v>
      </c>
      <c r="BI10" s="336"/>
      <c r="BJ10" s="337"/>
    </row>
    <row r="11" spans="1:62" ht="18" customHeight="1" x14ac:dyDescent="0.25">
      <c r="A11" s="24"/>
      <c r="B11" s="25" t="s">
        <v>64</v>
      </c>
      <c r="C11" s="31" t="s">
        <v>74</v>
      </c>
      <c r="D11" s="338" t="s">
        <v>58</v>
      </c>
      <c r="E11" s="336"/>
      <c r="F11" s="337"/>
      <c r="G11" s="338" t="s">
        <v>58</v>
      </c>
      <c r="H11" s="336"/>
      <c r="I11" s="337"/>
      <c r="J11" s="338" t="s">
        <v>58</v>
      </c>
      <c r="K11" s="336"/>
      <c r="L11" s="337"/>
      <c r="M11" s="32" t="s">
        <v>69</v>
      </c>
      <c r="N11" s="31" t="s">
        <v>75</v>
      </c>
      <c r="O11" s="338" t="s">
        <v>58</v>
      </c>
      <c r="P11" s="336"/>
      <c r="Q11" s="337"/>
      <c r="R11" s="338" t="s">
        <v>58</v>
      </c>
      <c r="S11" s="336"/>
      <c r="T11" s="337"/>
      <c r="U11" s="338" t="s">
        <v>58</v>
      </c>
      <c r="V11" s="336"/>
      <c r="W11" s="337"/>
      <c r="X11" s="33" t="s">
        <v>53</v>
      </c>
      <c r="Y11" s="34" t="s">
        <v>76</v>
      </c>
      <c r="Z11" s="338" t="s">
        <v>77</v>
      </c>
      <c r="AA11" s="336"/>
      <c r="AB11" s="337"/>
      <c r="AC11" s="338" t="s">
        <v>78</v>
      </c>
      <c r="AD11" s="336"/>
      <c r="AE11" s="337"/>
      <c r="AF11" s="338" t="s">
        <v>58</v>
      </c>
      <c r="AG11" s="336"/>
      <c r="AH11" s="337"/>
      <c r="AI11" s="32" t="s">
        <v>69</v>
      </c>
      <c r="AJ11" s="31" t="s">
        <v>79</v>
      </c>
      <c r="AK11" s="338" t="s">
        <v>80</v>
      </c>
      <c r="AL11" s="336"/>
      <c r="AM11" s="337"/>
      <c r="AN11" s="338" t="s">
        <v>80</v>
      </c>
      <c r="AO11" s="336"/>
      <c r="AP11" s="337"/>
      <c r="AQ11" s="338" t="s">
        <v>80</v>
      </c>
      <c r="AR11" s="336"/>
      <c r="AS11" s="337"/>
      <c r="AT11" s="340"/>
      <c r="AU11" s="31" t="s">
        <v>74</v>
      </c>
      <c r="AV11" s="338" t="s">
        <v>58</v>
      </c>
      <c r="AW11" s="336"/>
      <c r="AX11" s="337"/>
      <c r="AY11" s="31" t="s">
        <v>75</v>
      </c>
      <c r="AZ11" s="338" t="s">
        <v>58</v>
      </c>
      <c r="BA11" s="336"/>
      <c r="BB11" s="337"/>
      <c r="BC11" s="34" t="s">
        <v>76</v>
      </c>
      <c r="BD11" s="338" t="s">
        <v>77</v>
      </c>
      <c r="BE11" s="336"/>
      <c r="BF11" s="337"/>
      <c r="BG11" s="31" t="s">
        <v>79</v>
      </c>
      <c r="BH11" s="338" t="s">
        <v>80</v>
      </c>
      <c r="BI11" s="336"/>
      <c r="BJ11" s="337"/>
    </row>
    <row r="12" spans="1:62" ht="18" customHeight="1" x14ac:dyDescent="0.25">
      <c r="A12" s="24"/>
      <c r="B12" s="35" t="s">
        <v>59</v>
      </c>
      <c r="C12" s="36" t="s">
        <v>81</v>
      </c>
      <c r="D12" s="417" t="s">
        <v>58</v>
      </c>
      <c r="E12" s="360"/>
      <c r="F12" s="361"/>
      <c r="G12" s="417" t="s">
        <v>58</v>
      </c>
      <c r="H12" s="360"/>
      <c r="I12" s="361"/>
      <c r="J12" s="417" t="s">
        <v>58</v>
      </c>
      <c r="K12" s="360"/>
      <c r="L12" s="361"/>
      <c r="M12" s="32" t="s">
        <v>69</v>
      </c>
      <c r="N12" s="31" t="s">
        <v>82</v>
      </c>
      <c r="O12" s="338" t="s">
        <v>83</v>
      </c>
      <c r="P12" s="336"/>
      <c r="Q12" s="337"/>
      <c r="R12" s="338" t="s">
        <v>83</v>
      </c>
      <c r="S12" s="336"/>
      <c r="T12" s="337"/>
      <c r="U12" s="338" t="s">
        <v>83</v>
      </c>
      <c r="V12" s="336"/>
      <c r="W12" s="337"/>
      <c r="X12" s="25" t="s">
        <v>64</v>
      </c>
      <c r="Y12" s="37" t="s">
        <v>84</v>
      </c>
      <c r="Z12" s="338" t="s">
        <v>85</v>
      </c>
      <c r="AA12" s="336"/>
      <c r="AB12" s="337"/>
      <c r="AC12" s="338" t="s">
        <v>85</v>
      </c>
      <c r="AD12" s="336"/>
      <c r="AE12" s="337"/>
      <c r="AF12" s="338" t="s">
        <v>85</v>
      </c>
      <c r="AG12" s="336"/>
      <c r="AH12" s="337"/>
      <c r="AI12" s="32" t="s">
        <v>69</v>
      </c>
      <c r="AJ12" s="31" t="s">
        <v>86</v>
      </c>
      <c r="AK12" s="338" t="s">
        <v>87</v>
      </c>
      <c r="AL12" s="336"/>
      <c r="AM12" s="337"/>
      <c r="AN12" s="338" t="s">
        <v>87</v>
      </c>
      <c r="AO12" s="336"/>
      <c r="AP12" s="337"/>
      <c r="AQ12" s="338" t="s">
        <v>87</v>
      </c>
      <c r="AR12" s="336"/>
      <c r="AS12" s="337"/>
      <c r="AT12" s="340"/>
      <c r="AU12" s="36" t="s">
        <v>81</v>
      </c>
      <c r="AV12" s="417" t="s">
        <v>58</v>
      </c>
      <c r="AW12" s="360"/>
      <c r="AX12" s="361"/>
      <c r="AY12" s="31" t="s">
        <v>82</v>
      </c>
      <c r="AZ12" s="338" t="s">
        <v>83</v>
      </c>
      <c r="BA12" s="336"/>
      <c r="BB12" s="337"/>
      <c r="BC12" s="37" t="s">
        <v>84</v>
      </c>
      <c r="BD12" s="338" t="s">
        <v>85</v>
      </c>
      <c r="BE12" s="336"/>
      <c r="BF12" s="337"/>
      <c r="BG12" s="31" t="s">
        <v>86</v>
      </c>
      <c r="BH12" s="338" t="s">
        <v>87</v>
      </c>
      <c r="BI12" s="336"/>
      <c r="BJ12" s="337"/>
    </row>
    <row r="13" spans="1:62" ht="18" customHeight="1" x14ac:dyDescent="0.25">
      <c r="A13" s="38"/>
      <c r="B13" s="39"/>
      <c r="C13" s="40" t="s">
        <v>88</v>
      </c>
      <c r="D13" s="41" t="s">
        <v>89</v>
      </c>
      <c r="E13" s="42" t="s">
        <v>90</v>
      </c>
      <c r="F13" s="42" t="s">
        <v>91</v>
      </c>
      <c r="G13" s="11" t="s">
        <v>89</v>
      </c>
      <c r="H13" s="42" t="s">
        <v>90</v>
      </c>
      <c r="I13" s="42" t="s">
        <v>91</v>
      </c>
      <c r="J13" s="11" t="s">
        <v>89</v>
      </c>
      <c r="K13" s="43" t="s">
        <v>90</v>
      </c>
      <c r="L13" s="44" t="s">
        <v>91</v>
      </c>
      <c r="M13" s="45"/>
      <c r="N13" s="46" t="s">
        <v>88</v>
      </c>
      <c r="O13" s="47" t="s">
        <v>89</v>
      </c>
      <c r="P13" s="48" t="s">
        <v>90</v>
      </c>
      <c r="Q13" s="48" t="s">
        <v>91</v>
      </c>
      <c r="R13" s="11" t="s">
        <v>89</v>
      </c>
      <c r="S13" s="43" t="s">
        <v>90</v>
      </c>
      <c r="T13" s="49" t="s">
        <v>91</v>
      </c>
      <c r="U13" s="11" t="s">
        <v>89</v>
      </c>
      <c r="V13" s="50" t="s">
        <v>90</v>
      </c>
      <c r="W13" s="49" t="s">
        <v>91</v>
      </c>
      <c r="X13" s="51"/>
      <c r="Y13" s="52" t="s">
        <v>88</v>
      </c>
      <c r="Z13" s="47" t="s">
        <v>89</v>
      </c>
      <c r="AA13" s="48" t="s">
        <v>90</v>
      </c>
      <c r="AB13" s="48" t="s">
        <v>91</v>
      </c>
      <c r="AC13" s="53" t="s">
        <v>89</v>
      </c>
      <c r="AD13" s="50" t="s">
        <v>90</v>
      </c>
      <c r="AE13" s="54" t="s">
        <v>91</v>
      </c>
      <c r="AF13" s="53" t="s">
        <v>89</v>
      </c>
      <c r="AG13" s="50" t="s">
        <v>90</v>
      </c>
      <c r="AH13" s="50" t="s">
        <v>91</v>
      </c>
      <c r="AI13" s="55"/>
      <c r="AJ13" s="46" t="s">
        <v>88</v>
      </c>
      <c r="AK13" s="47" t="s">
        <v>89</v>
      </c>
      <c r="AL13" s="48" t="s">
        <v>90</v>
      </c>
      <c r="AM13" s="48" t="s">
        <v>91</v>
      </c>
      <c r="AN13" s="11" t="s">
        <v>89</v>
      </c>
      <c r="AO13" s="43" t="s">
        <v>90</v>
      </c>
      <c r="AP13" s="49" t="s">
        <v>91</v>
      </c>
      <c r="AQ13" s="11" t="s">
        <v>89</v>
      </c>
      <c r="AR13" s="50" t="s">
        <v>90</v>
      </c>
      <c r="AS13" s="49" t="s">
        <v>91</v>
      </c>
      <c r="AT13" s="340"/>
      <c r="AU13" s="40" t="s">
        <v>88</v>
      </c>
      <c r="AV13" s="41" t="s">
        <v>89</v>
      </c>
      <c r="AW13" s="42" t="s">
        <v>90</v>
      </c>
      <c r="AX13" s="42" t="s">
        <v>91</v>
      </c>
      <c r="AY13" s="46" t="s">
        <v>88</v>
      </c>
      <c r="AZ13" s="47" t="s">
        <v>89</v>
      </c>
      <c r="BA13" s="48" t="s">
        <v>90</v>
      </c>
      <c r="BB13" s="48" t="s">
        <v>91</v>
      </c>
      <c r="BC13" s="52" t="s">
        <v>88</v>
      </c>
      <c r="BD13" s="47" t="s">
        <v>89</v>
      </c>
      <c r="BE13" s="48" t="s">
        <v>90</v>
      </c>
      <c r="BF13" s="48" t="s">
        <v>91</v>
      </c>
      <c r="BG13" s="46" t="s">
        <v>88</v>
      </c>
      <c r="BH13" s="47" t="s">
        <v>89</v>
      </c>
      <c r="BI13" s="48" t="s">
        <v>90</v>
      </c>
      <c r="BJ13" s="48" t="s">
        <v>91</v>
      </c>
    </row>
    <row r="14" spans="1:62" ht="18" customHeight="1" x14ac:dyDescent="0.25">
      <c r="A14" s="38"/>
      <c r="B14" s="339">
        <f>Z2</f>
        <v>100</v>
      </c>
      <c r="C14" s="341" t="s">
        <v>92</v>
      </c>
      <c r="D14" s="56">
        <v>0</v>
      </c>
      <c r="E14" s="57">
        <v>3</v>
      </c>
      <c r="F14" s="58">
        <f>MROUND(Z2*D14,5)</f>
        <v>0</v>
      </c>
      <c r="G14" s="59">
        <v>0</v>
      </c>
      <c r="H14" s="57">
        <v>3</v>
      </c>
      <c r="I14" s="58">
        <f>MROUND(Z2*G14,5)</f>
        <v>0</v>
      </c>
      <c r="J14" s="59">
        <v>0</v>
      </c>
      <c r="K14" s="57">
        <v>3</v>
      </c>
      <c r="L14" s="58">
        <f t="shared" ref="L14:L17" si="0">MROUND(Z2*J14,5)</f>
        <v>0</v>
      </c>
      <c r="M14" s="60"/>
      <c r="N14" s="61" t="s">
        <v>93</v>
      </c>
      <c r="O14" s="62">
        <v>3</v>
      </c>
      <c r="P14" s="57" t="s">
        <v>94</v>
      </c>
      <c r="Q14" s="63">
        <v>5</v>
      </c>
      <c r="R14" s="62">
        <v>4</v>
      </c>
      <c r="S14" s="57" t="s">
        <v>94</v>
      </c>
      <c r="T14" s="63">
        <v>5</v>
      </c>
      <c r="U14" s="62">
        <v>5</v>
      </c>
      <c r="V14" s="57" t="s">
        <v>94</v>
      </c>
      <c r="W14" s="63">
        <v>5</v>
      </c>
      <c r="X14" s="346">
        <f>Y2</f>
        <v>100</v>
      </c>
      <c r="Y14" s="347" t="s">
        <v>95</v>
      </c>
      <c r="Z14" s="56">
        <v>0</v>
      </c>
      <c r="AA14" s="57">
        <v>3</v>
      </c>
      <c r="AB14" s="58">
        <f>MROUND(Y2*Z14,5)</f>
        <v>0</v>
      </c>
      <c r="AC14" s="59">
        <v>0</v>
      </c>
      <c r="AD14" s="57">
        <v>4</v>
      </c>
      <c r="AE14" s="58">
        <f>MROUND(Y2*AC14,5)</f>
        <v>0</v>
      </c>
      <c r="AF14" s="59">
        <v>0</v>
      </c>
      <c r="AG14" s="57">
        <v>5</v>
      </c>
      <c r="AH14" s="58">
        <f>MROUND(Y2*AF14,5)</f>
        <v>0</v>
      </c>
      <c r="AI14" s="64"/>
      <c r="AJ14" s="61" t="s">
        <v>96</v>
      </c>
      <c r="AK14" s="62">
        <v>3</v>
      </c>
      <c r="AL14" s="57" t="s">
        <v>94</v>
      </c>
      <c r="AM14" s="63">
        <v>3</v>
      </c>
      <c r="AN14" s="62">
        <v>4</v>
      </c>
      <c r="AO14" s="57" t="s">
        <v>94</v>
      </c>
      <c r="AP14" s="63">
        <v>3</v>
      </c>
      <c r="AQ14" s="62">
        <v>5</v>
      </c>
      <c r="AR14" s="57" t="s">
        <v>94</v>
      </c>
      <c r="AS14" s="63">
        <v>3</v>
      </c>
      <c r="AT14" s="340"/>
      <c r="AU14" s="341" t="s">
        <v>92</v>
      </c>
      <c r="AV14" s="59">
        <v>0</v>
      </c>
      <c r="AW14" s="57">
        <v>3</v>
      </c>
      <c r="AX14" s="58">
        <f>MROUND(AD2*AV14,5)</f>
        <v>0</v>
      </c>
      <c r="AY14" s="61" t="s">
        <v>93</v>
      </c>
      <c r="AZ14" s="62">
        <v>3</v>
      </c>
      <c r="BA14" s="57" t="s">
        <v>94</v>
      </c>
      <c r="BB14" s="63">
        <v>5</v>
      </c>
      <c r="BC14" s="347" t="s">
        <v>95</v>
      </c>
      <c r="BD14" s="56">
        <v>0</v>
      </c>
      <c r="BE14" s="57">
        <v>3</v>
      </c>
      <c r="BF14" s="58">
        <f>MROUND(Y2*BD14,5)</f>
        <v>0</v>
      </c>
      <c r="BG14" s="61" t="s">
        <v>96</v>
      </c>
      <c r="BH14" s="62">
        <v>3</v>
      </c>
      <c r="BI14" s="57" t="s">
        <v>94</v>
      </c>
      <c r="BJ14" s="63">
        <v>3</v>
      </c>
    </row>
    <row r="15" spans="1:62" ht="18" customHeight="1" x14ac:dyDescent="0.25">
      <c r="A15" s="38"/>
      <c r="B15" s="340"/>
      <c r="C15" s="342"/>
      <c r="D15" s="65">
        <v>0</v>
      </c>
      <c r="E15" s="66">
        <v>3</v>
      </c>
      <c r="F15" s="67">
        <f>MROUND(Z2*D15,5)</f>
        <v>0</v>
      </c>
      <c r="G15" s="68">
        <v>0</v>
      </c>
      <c r="H15" s="66">
        <v>3</v>
      </c>
      <c r="I15" s="67">
        <f>MROUND(Z2*G15,5)</f>
        <v>0</v>
      </c>
      <c r="J15" s="68">
        <v>0</v>
      </c>
      <c r="K15" s="66">
        <v>3</v>
      </c>
      <c r="L15" s="67">
        <f t="shared" si="0"/>
        <v>0</v>
      </c>
      <c r="M15" s="69">
        <v>1</v>
      </c>
      <c r="N15" s="70" t="s">
        <v>97</v>
      </c>
      <c r="O15" s="71">
        <v>20</v>
      </c>
      <c r="P15" s="72"/>
      <c r="Q15" s="73"/>
      <c r="R15" s="71">
        <v>30</v>
      </c>
      <c r="S15" s="72"/>
      <c r="T15" s="73"/>
      <c r="U15" s="71">
        <v>30</v>
      </c>
      <c r="V15" s="74"/>
      <c r="W15" s="73"/>
      <c r="X15" s="334"/>
      <c r="Y15" s="340"/>
      <c r="Z15" s="65">
        <v>0</v>
      </c>
      <c r="AA15" s="66">
        <v>3</v>
      </c>
      <c r="AB15" s="67">
        <f>MROUND(Y2*Z15,5)</f>
        <v>0</v>
      </c>
      <c r="AC15" s="68">
        <v>0</v>
      </c>
      <c r="AD15" s="66">
        <v>4</v>
      </c>
      <c r="AE15" s="67">
        <f>MROUND(Y2*AC15,5)</f>
        <v>0</v>
      </c>
      <c r="AF15" s="68">
        <v>0</v>
      </c>
      <c r="AG15" s="66">
        <v>5</v>
      </c>
      <c r="AH15" s="67">
        <f>MROUND(Y2*AF15,5)</f>
        <v>0</v>
      </c>
      <c r="AI15" s="75">
        <v>1</v>
      </c>
      <c r="AJ15" s="70" t="s">
        <v>97</v>
      </c>
      <c r="AK15" s="71">
        <v>30</v>
      </c>
      <c r="AL15" s="72"/>
      <c r="AM15" s="73"/>
      <c r="AN15" s="71">
        <v>40</v>
      </c>
      <c r="AO15" s="72"/>
      <c r="AP15" s="73"/>
      <c r="AQ15" s="71">
        <v>40</v>
      </c>
      <c r="AR15" s="74"/>
      <c r="AS15" s="73"/>
      <c r="AT15" s="340"/>
      <c r="AU15" s="342"/>
      <c r="AV15" s="68">
        <v>0</v>
      </c>
      <c r="AW15" s="66">
        <v>3</v>
      </c>
      <c r="AX15" s="67">
        <f>MROUND(AD2*AV15,5)</f>
        <v>0</v>
      </c>
      <c r="AY15" s="70" t="s">
        <v>97</v>
      </c>
      <c r="AZ15" s="71">
        <v>40</v>
      </c>
      <c r="BA15" s="76"/>
      <c r="BB15" s="77"/>
      <c r="BC15" s="340"/>
      <c r="BD15" s="65">
        <v>0</v>
      </c>
      <c r="BE15" s="66">
        <v>3</v>
      </c>
      <c r="BF15" s="67">
        <f>MROUND(Y2*BD15,5)</f>
        <v>0</v>
      </c>
      <c r="BG15" s="70" t="s">
        <v>97</v>
      </c>
      <c r="BH15" s="71">
        <v>20</v>
      </c>
      <c r="BI15" s="72"/>
      <c r="BJ15" s="73"/>
    </row>
    <row r="16" spans="1:62" ht="18" customHeight="1" x14ac:dyDescent="0.25">
      <c r="A16" s="38"/>
      <c r="B16" s="340"/>
      <c r="C16" s="342"/>
      <c r="D16" s="65">
        <v>0</v>
      </c>
      <c r="E16" s="66">
        <v>3</v>
      </c>
      <c r="F16" s="67">
        <f t="shared" ref="F16:F17" si="1">MROUND(Z4*D16,5)</f>
        <v>0</v>
      </c>
      <c r="G16" s="68">
        <v>0</v>
      </c>
      <c r="H16" s="66">
        <v>3</v>
      </c>
      <c r="I16" s="67">
        <f>MROUND(Z2*G16,5)</f>
        <v>0</v>
      </c>
      <c r="J16" s="68">
        <v>0</v>
      </c>
      <c r="K16" s="66">
        <v>3</v>
      </c>
      <c r="L16" s="67">
        <f t="shared" si="0"/>
        <v>0</v>
      </c>
      <c r="M16" s="354">
        <f>AJ2</f>
        <v>100</v>
      </c>
      <c r="N16" s="349" t="s">
        <v>98</v>
      </c>
      <c r="O16" s="78">
        <v>0.4</v>
      </c>
      <c r="P16" s="79">
        <v>5</v>
      </c>
      <c r="Q16" s="80">
        <f t="shared" ref="Q16:Q20" si="2">MROUND($AJ$2*O16,5)</f>
        <v>40</v>
      </c>
      <c r="R16" s="81">
        <v>0.4</v>
      </c>
      <c r="S16" s="79">
        <v>5</v>
      </c>
      <c r="T16" s="80">
        <f t="shared" ref="T16:T20" si="3">MROUND($AJ$2*R16,5)</f>
        <v>40</v>
      </c>
      <c r="U16" s="78">
        <v>0.5</v>
      </c>
      <c r="V16" s="79">
        <v>5</v>
      </c>
      <c r="W16" s="80">
        <v>50</v>
      </c>
      <c r="X16" s="334"/>
      <c r="Y16" s="340"/>
      <c r="Z16" s="65">
        <v>0</v>
      </c>
      <c r="AA16" s="66">
        <v>3</v>
      </c>
      <c r="AB16" s="67">
        <f>MROUND(Y2*Z16,5)</f>
        <v>0</v>
      </c>
      <c r="AC16" s="68">
        <v>0</v>
      </c>
      <c r="AD16" s="66">
        <v>4</v>
      </c>
      <c r="AE16" s="67">
        <f>MROUND(Y2*AC16,5)</f>
        <v>0</v>
      </c>
      <c r="AF16" s="68">
        <v>0</v>
      </c>
      <c r="AG16" s="66">
        <v>5</v>
      </c>
      <c r="AH16" s="67">
        <f>MROUND(Y2*AF16,5)</f>
        <v>0</v>
      </c>
      <c r="AI16" s="348">
        <f>AJ2</f>
        <v>100</v>
      </c>
      <c r="AJ16" s="349" t="s">
        <v>99</v>
      </c>
      <c r="AK16" s="78">
        <v>0.4</v>
      </c>
      <c r="AL16" s="79">
        <v>5</v>
      </c>
      <c r="AM16" s="80">
        <f t="shared" ref="AM16:AM20" si="4">MROUND($AJ$2*AK16,5)</f>
        <v>40</v>
      </c>
      <c r="AN16" s="81">
        <v>0.4</v>
      </c>
      <c r="AO16" s="79">
        <v>5</v>
      </c>
      <c r="AP16" s="80">
        <f t="shared" ref="AP16:AP20" si="5">MROUND($AJ$2*AN16,5)</f>
        <v>40</v>
      </c>
      <c r="AQ16" s="78">
        <v>0.5</v>
      </c>
      <c r="AR16" s="79">
        <v>5</v>
      </c>
      <c r="AS16" s="80">
        <f t="shared" ref="AS16:AS20" si="6">MROUND($AJ$2*AQ16,5)</f>
        <v>50</v>
      </c>
      <c r="AT16" s="340"/>
      <c r="AU16" s="342"/>
      <c r="AV16" s="68">
        <v>0</v>
      </c>
      <c r="AW16" s="66">
        <v>3</v>
      </c>
      <c r="AX16" s="67">
        <f>MROUND(AD2*AV16,5)</f>
        <v>0</v>
      </c>
      <c r="AY16" s="349" t="s">
        <v>98</v>
      </c>
      <c r="AZ16" s="78">
        <v>0.5</v>
      </c>
      <c r="BA16" s="79">
        <v>3</v>
      </c>
      <c r="BB16" s="80">
        <f t="shared" ref="BB16:BB20" si="7">MROUND($AJ$2*AZ16,5)</f>
        <v>50</v>
      </c>
      <c r="BC16" s="340"/>
      <c r="BD16" s="65">
        <v>0</v>
      </c>
      <c r="BE16" s="66">
        <v>3</v>
      </c>
      <c r="BF16" s="67">
        <f>MROUND(Y2*BD16,5)</f>
        <v>0</v>
      </c>
      <c r="BG16" s="349" t="s">
        <v>99</v>
      </c>
      <c r="BH16" s="78">
        <v>0.4</v>
      </c>
      <c r="BI16" s="79">
        <v>3</v>
      </c>
      <c r="BJ16" s="80">
        <f t="shared" ref="BJ16:BJ20" si="8">MROUND($AJ$2*BH16,5)</f>
        <v>40</v>
      </c>
    </row>
    <row r="17" spans="1:62" ht="18" customHeight="1" x14ac:dyDescent="0.25">
      <c r="A17" s="38"/>
      <c r="B17" s="340"/>
      <c r="C17" s="342"/>
      <c r="D17" s="68">
        <v>0</v>
      </c>
      <c r="E17" s="82">
        <v>0</v>
      </c>
      <c r="F17" s="83">
        <f t="shared" si="1"/>
        <v>0</v>
      </c>
      <c r="G17" s="68">
        <v>0</v>
      </c>
      <c r="H17" s="82">
        <v>3</v>
      </c>
      <c r="I17" s="83">
        <f>MROUND(Z2*G17,5)</f>
        <v>0</v>
      </c>
      <c r="J17" s="68">
        <v>0</v>
      </c>
      <c r="K17" s="82">
        <v>3</v>
      </c>
      <c r="L17" s="67">
        <f t="shared" si="0"/>
        <v>0</v>
      </c>
      <c r="M17" s="342"/>
      <c r="N17" s="340"/>
      <c r="O17" s="84">
        <v>0.4</v>
      </c>
      <c r="P17" s="82">
        <v>5</v>
      </c>
      <c r="Q17" s="85">
        <f t="shared" si="2"/>
        <v>40</v>
      </c>
      <c r="R17" s="86">
        <v>0.5</v>
      </c>
      <c r="S17" s="82">
        <v>5</v>
      </c>
      <c r="T17" s="85">
        <f t="shared" si="3"/>
        <v>50</v>
      </c>
      <c r="U17" s="84">
        <v>0.5</v>
      </c>
      <c r="V17" s="82">
        <v>5</v>
      </c>
      <c r="W17" s="85">
        <f t="shared" ref="W17:W20" si="9">MROUND($AJ$2*U17,5)</f>
        <v>50</v>
      </c>
      <c r="X17" s="334"/>
      <c r="Y17" s="340"/>
      <c r="Z17" s="68">
        <v>0</v>
      </c>
      <c r="AA17" s="82">
        <v>0</v>
      </c>
      <c r="AB17" s="83">
        <f>MROUND(Y2*Z17,5)</f>
        <v>0</v>
      </c>
      <c r="AC17" s="68">
        <v>0</v>
      </c>
      <c r="AD17" s="82">
        <v>4</v>
      </c>
      <c r="AE17" s="83">
        <f>MROUND(Y2*AC17,5)</f>
        <v>0</v>
      </c>
      <c r="AF17" s="68">
        <v>0</v>
      </c>
      <c r="AG17" s="82">
        <v>5</v>
      </c>
      <c r="AH17" s="67">
        <f>MROUND(Y2*AF17,5)</f>
        <v>0</v>
      </c>
      <c r="AI17" s="340"/>
      <c r="AJ17" s="340"/>
      <c r="AK17" s="84">
        <v>0.4</v>
      </c>
      <c r="AL17" s="82">
        <v>5</v>
      </c>
      <c r="AM17" s="85">
        <f t="shared" si="4"/>
        <v>40</v>
      </c>
      <c r="AN17" s="86">
        <v>0.5</v>
      </c>
      <c r="AO17" s="82">
        <v>5</v>
      </c>
      <c r="AP17" s="85">
        <f t="shared" si="5"/>
        <v>50</v>
      </c>
      <c r="AQ17" s="84">
        <v>0.5</v>
      </c>
      <c r="AR17" s="82">
        <v>5</v>
      </c>
      <c r="AS17" s="85">
        <f t="shared" si="6"/>
        <v>50</v>
      </c>
      <c r="AT17" s="340"/>
      <c r="AU17" s="342"/>
      <c r="AV17" s="68">
        <v>0</v>
      </c>
      <c r="AW17" s="82">
        <v>0</v>
      </c>
      <c r="AX17" s="67">
        <f>MROUND(AD2*AV17,5)</f>
        <v>0</v>
      </c>
      <c r="AY17" s="340"/>
      <c r="AZ17" s="84">
        <v>0.6</v>
      </c>
      <c r="BA17" s="82">
        <v>3</v>
      </c>
      <c r="BB17" s="85">
        <f t="shared" si="7"/>
        <v>60</v>
      </c>
      <c r="BC17" s="340"/>
      <c r="BD17" s="68">
        <v>0</v>
      </c>
      <c r="BE17" s="82">
        <v>0</v>
      </c>
      <c r="BF17" s="83">
        <f>MROUND(Y2*BD17,5)</f>
        <v>0</v>
      </c>
      <c r="BG17" s="340"/>
      <c r="BH17" s="84">
        <v>0.4</v>
      </c>
      <c r="BI17" s="82">
        <v>3</v>
      </c>
      <c r="BJ17" s="85">
        <f t="shared" si="8"/>
        <v>40</v>
      </c>
    </row>
    <row r="18" spans="1:62" ht="18" customHeight="1" x14ac:dyDescent="0.25">
      <c r="A18" s="87"/>
      <c r="B18" s="88">
        <v>1</v>
      </c>
      <c r="C18" s="89" t="s">
        <v>100</v>
      </c>
      <c r="D18" s="90">
        <f>AVERAGE(D14:D17)</f>
        <v>0</v>
      </c>
      <c r="E18" s="91">
        <f>SUM(E14:E17)</f>
        <v>9</v>
      </c>
      <c r="F18" s="92">
        <f t="shared" ref="F18:G18" si="10">AVERAGE(F14:F17)</f>
        <v>0</v>
      </c>
      <c r="G18" s="90">
        <f t="shared" si="10"/>
        <v>0</v>
      </c>
      <c r="H18" s="91">
        <f>SUM(H14:H17)</f>
        <v>12</v>
      </c>
      <c r="I18" s="93">
        <f t="shared" ref="I18:J18" si="11">AVERAGE(I14:I17)</f>
        <v>0</v>
      </c>
      <c r="J18" s="90">
        <f t="shared" si="11"/>
        <v>0</v>
      </c>
      <c r="K18" s="91">
        <f>SUM(K14:K17)</f>
        <v>12</v>
      </c>
      <c r="L18" s="94">
        <f>AVERAGE(L14:L17)</f>
        <v>0</v>
      </c>
      <c r="M18" s="342"/>
      <c r="N18" s="340"/>
      <c r="O18" s="84">
        <v>0.5</v>
      </c>
      <c r="P18" s="82">
        <v>5</v>
      </c>
      <c r="Q18" s="85">
        <f t="shared" si="2"/>
        <v>50</v>
      </c>
      <c r="R18" s="86">
        <v>0.5</v>
      </c>
      <c r="S18" s="82">
        <v>5</v>
      </c>
      <c r="T18" s="85">
        <f t="shared" si="3"/>
        <v>50</v>
      </c>
      <c r="U18" s="84">
        <v>0.6</v>
      </c>
      <c r="V18" s="82">
        <v>5</v>
      </c>
      <c r="W18" s="85">
        <f t="shared" si="9"/>
        <v>60</v>
      </c>
      <c r="X18" s="75">
        <v>1</v>
      </c>
      <c r="Y18" s="89" t="s">
        <v>100</v>
      </c>
      <c r="Z18" s="90">
        <f>AVERAGE(Z14:Z17)</f>
        <v>0</v>
      </c>
      <c r="AA18" s="91">
        <f>SUM(AA14:AA17)</f>
        <v>9</v>
      </c>
      <c r="AB18" s="92">
        <f t="shared" ref="AB18:AC18" si="12">AVERAGE(AB14:AB17)</f>
        <v>0</v>
      </c>
      <c r="AC18" s="90">
        <f t="shared" si="12"/>
        <v>0</v>
      </c>
      <c r="AD18" s="91">
        <f>SUM(AD14:AD17)</f>
        <v>16</v>
      </c>
      <c r="AE18" s="93">
        <f t="shared" ref="AE18:AF18" si="13">AVERAGE(AE14:AE17)</f>
        <v>0</v>
      </c>
      <c r="AF18" s="90">
        <f t="shared" si="13"/>
        <v>0</v>
      </c>
      <c r="AG18" s="91">
        <f>SUM(AG14:AG17)</f>
        <v>20</v>
      </c>
      <c r="AH18" s="94">
        <f>AVERAGE(AH14:AH17)</f>
        <v>0</v>
      </c>
      <c r="AI18" s="340"/>
      <c r="AJ18" s="340"/>
      <c r="AK18" s="84">
        <v>0.5</v>
      </c>
      <c r="AL18" s="82">
        <v>5</v>
      </c>
      <c r="AM18" s="85">
        <f t="shared" si="4"/>
        <v>50</v>
      </c>
      <c r="AN18" s="86">
        <v>0.5</v>
      </c>
      <c r="AO18" s="82">
        <v>5</v>
      </c>
      <c r="AP18" s="85">
        <f t="shared" si="5"/>
        <v>50</v>
      </c>
      <c r="AQ18" s="84">
        <v>0.6</v>
      </c>
      <c r="AR18" s="82">
        <v>5</v>
      </c>
      <c r="AS18" s="85">
        <f t="shared" si="6"/>
        <v>60</v>
      </c>
      <c r="AT18" s="340"/>
      <c r="AU18" s="89" t="s">
        <v>100</v>
      </c>
      <c r="AV18" s="90">
        <f>AVERAGE(AV14:AV17)</f>
        <v>0</v>
      </c>
      <c r="AW18" s="91">
        <f>SUM(AW14:AW17)</f>
        <v>9</v>
      </c>
      <c r="AX18" s="94">
        <f>AVERAGE(AX14:AX17)</f>
        <v>0</v>
      </c>
      <c r="AY18" s="340"/>
      <c r="AZ18" s="84">
        <v>0.7</v>
      </c>
      <c r="BA18" s="82">
        <v>3</v>
      </c>
      <c r="BB18" s="85">
        <f t="shared" si="7"/>
        <v>70</v>
      </c>
      <c r="BC18" s="89" t="s">
        <v>100</v>
      </c>
      <c r="BD18" s="90">
        <f>AVERAGE(BD14:BD17)</f>
        <v>0</v>
      </c>
      <c r="BE18" s="91">
        <f>SUM(BE14:BE17)</f>
        <v>9</v>
      </c>
      <c r="BF18" s="92">
        <f>AVERAGE(BF14:BF17)</f>
        <v>0</v>
      </c>
      <c r="BG18" s="340"/>
      <c r="BH18" s="84">
        <v>0.5</v>
      </c>
      <c r="BI18" s="82">
        <v>3</v>
      </c>
      <c r="BJ18" s="85">
        <f t="shared" si="8"/>
        <v>50</v>
      </c>
    </row>
    <row r="19" spans="1:62" ht="18" customHeight="1" x14ac:dyDescent="0.25">
      <c r="A19" s="87"/>
      <c r="B19" s="339">
        <f>AD2</f>
        <v>100</v>
      </c>
      <c r="C19" s="344" t="s">
        <v>101</v>
      </c>
      <c r="D19" s="78">
        <v>0.5</v>
      </c>
      <c r="E19" s="79">
        <v>5</v>
      </c>
      <c r="F19" s="80">
        <f>MROUND(AD2*D19,5)</f>
        <v>50</v>
      </c>
      <c r="G19" s="81">
        <v>0.5</v>
      </c>
      <c r="H19" s="79">
        <v>5</v>
      </c>
      <c r="I19" s="63">
        <f>MROUND(AD2*G19,5)</f>
        <v>50</v>
      </c>
      <c r="J19" s="78">
        <v>0.5</v>
      </c>
      <c r="K19" s="79">
        <v>5</v>
      </c>
      <c r="L19" s="63">
        <f>MROUND(AG2*J19,5)</f>
        <v>50</v>
      </c>
      <c r="M19" s="342"/>
      <c r="N19" s="340"/>
      <c r="O19" s="84">
        <v>0.5</v>
      </c>
      <c r="P19" s="82">
        <v>5</v>
      </c>
      <c r="Q19" s="85">
        <f t="shared" si="2"/>
        <v>50</v>
      </c>
      <c r="R19" s="86">
        <v>0.6</v>
      </c>
      <c r="S19" s="82">
        <v>5</v>
      </c>
      <c r="T19" s="85">
        <f t="shared" si="3"/>
        <v>60</v>
      </c>
      <c r="U19" s="84">
        <v>0.6</v>
      </c>
      <c r="V19" s="82">
        <v>5</v>
      </c>
      <c r="W19" s="85">
        <f t="shared" si="9"/>
        <v>60</v>
      </c>
      <c r="X19" s="339">
        <f>AG2</f>
        <v>100</v>
      </c>
      <c r="Y19" s="353" t="s">
        <v>102</v>
      </c>
      <c r="Z19" s="56">
        <v>0.5</v>
      </c>
      <c r="AA19" s="57">
        <v>5</v>
      </c>
      <c r="AB19" s="95">
        <f>MROUND(AG2*Z19,5)</f>
        <v>50</v>
      </c>
      <c r="AC19" s="56">
        <v>0.5</v>
      </c>
      <c r="AD19" s="57">
        <v>5</v>
      </c>
      <c r="AE19" s="95">
        <f>MROUND(AG2*AC19,5)</f>
        <v>50</v>
      </c>
      <c r="AF19" s="56">
        <v>0.6</v>
      </c>
      <c r="AG19" s="57">
        <v>5</v>
      </c>
      <c r="AH19" s="95">
        <f>MROUND(AG2*AF19,5)</f>
        <v>60</v>
      </c>
      <c r="AI19" s="340"/>
      <c r="AJ19" s="340"/>
      <c r="AK19" s="84">
        <v>0.5</v>
      </c>
      <c r="AL19" s="82">
        <v>5</v>
      </c>
      <c r="AM19" s="85">
        <f t="shared" si="4"/>
        <v>50</v>
      </c>
      <c r="AN19" s="86">
        <v>0.5</v>
      </c>
      <c r="AO19" s="82">
        <v>5</v>
      </c>
      <c r="AP19" s="85">
        <f t="shared" si="5"/>
        <v>50</v>
      </c>
      <c r="AQ19" s="84">
        <v>0.6</v>
      </c>
      <c r="AR19" s="82">
        <v>5</v>
      </c>
      <c r="AS19" s="85">
        <f t="shared" si="6"/>
        <v>60</v>
      </c>
      <c r="AT19" s="340"/>
      <c r="AU19" s="344" t="s">
        <v>101</v>
      </c>
      <c r="AV19" s="78">
        <v>0.6</v>
      </c>
      <c r="AW19" s="79">
        <v>3</v>
      </c>
      <c r="AX19" s="63">
        <f>MROUND(AD2*AV19,5)</f>
        <v>60</v>
      </c>
      <c r="AY19" s="340"/>
      <c r="AZ19" s="84">
        <v>0.7</v>
      </c>
      <c r="BA19" s="82">
        <v>3</v>
      </c>
      <c r="BB19" s="85">
        <f t="shared" si="7"/>
        <v>70</v>
      </c>
      <c r="BC19" s="350" t="s">
        <v>102</v>
      </c>
      <c r="BD19" s="56">
        <v>0.5</v>
      </c>
      <c r="BE19" s="57">
        <v>3</v>
      </c>
      <c r="BF19" s="95">
        <f>MROUND(AG2*BD19,5)</f>
        <v>50</v>
      </c>
      <c r="BG19" s="340"/>
      <c r="BH19" s="84">
        <v>0.5</v>
      </c>
      <c r="BI19" s="82">
        <v>3</v>
      </c>
      <c r="BJ19" s="85">
        <f t="shared" si="8"/>
        <v>50</v>
      </c>
    </row>
    <row r="20" spans="1:62" ht="18" customHeight="1" x14ac:dyDescent="0.25">
      <c r="A20" s="87"/>
      <c r="B20" s="340"/>
      <c r="C20" s="342"/>
      <c r="D20" s="84">
        <v>0.55000000000000004</v>
      </c>
      <c r="E20" s="82">
        <v>5</v>
      </c>
      <c r="F20" s="85">
        <f>MROUND(AD2*D20,5)</f>
        <v>55</v>
      </c>
      <c r="G20" s="86">
        <v>0.55000000000000004</v>
      </c>
      <c r="H20" s="82">
        <v>5</v>
      </c>
      <c r="I20" s="85">
        <f t="shared" ref="I20:I23" si="14">MROUND($AD$2*G20,5)</f>
        <v>55</v>
      </c>
      <c r="J20" s="84">
        <v>0.55000000000000004</v>
      </c>
      <c r="K20" s="82">
        <v>5</v>
      </c>
      <c r="L20" s="85">
        <f t="shared" ref="L20:L23" si="15">MROUND($AD$2*J20,5)</f>
        <v>55</v>
      </c>
      <c r="M20" s="345"/>
      <c r="N20" s="340"/>
      <c r="O20" s="96">
        <v>0.5</v>
      </c>
      <c r="P20" s="97">
        <v>0</v>
      </c>
      <c r="Q20" s="98">
        <f t="shared" si="2"/>
        <v>50</v>
      </c>
      <c r="R20" s="99">
        <v>0.6</v>
      </c>
      <c r="S20" s="97">
        <v>5</v>
      </c>
      <c r="T20" s="98">
        <f t="shared" si="3"/>
        <v>60</v>
      </c>
      <c r="U20" s="96">
        <v>0.7</v>
      </c>
      <c r="V20" s="97">
        <v>5</v>
      </c>
      <c r="W20" s="98">
        <f t="shared" si="9"/>
        <v>70</v>
      </c>
      <c r="X20" s="340"/>
      <c r="Y20" s="342"/>
      <c r="Z20" s="65">
        <v>0.6</v>
      </c>
      <c r="AA20" s="66">
        <v>5</v>
      </c>
      <c r="AB20" s="100">
        <f>MROUND(AG2*Z20,5)</f>
        <v>60</v>
      </c>
      <c r="AC20" s="65">
        <v>0.6</v>
      </c>
      <c r="AD20" s="66">
        <v>5</v>
      </c>
      <c r="AE20" s="100">
        <f>MROUND(AG2*AC20,5)</f>
        <v>60</v>
      </c>
      <c r="AF20" s="65">
        <v>0.7</v>
      </c>
      <c r="AG20" s="66">
        <v>5</v>
      </c>
      <c r="AH20" s="100">
        <f>MROUND(AG2*AF20,5)</f>
        <v>70</v>
      </c>
      <c r="AI20" s="340"/>
      <c r="AJ20" s="340"/>
      <c r="AK20" s="96">
        <v>0.5</v>
      </c>
      <c r="AL20" s="97">
        <v>0</v>
      </c>
      <c r="AM20" s="98">
        <f t="shared" si="4"/>
        <v>50</v>
      </c>
      <c r="AN20" s="99">
        <v>0.5</v>
      </c>
      <c r="AO20" s="97">
        <v>5</v>
      </c>
      <c r="AP20" s="98">
        <f t="shared" si="5"/>
        <v>50</v>
      </c>
      <c r="AQ20" s="96">
        <v>0.6</v>
      </c>
      <c r="AR20" s="97">
        <v>5</v>
      </c>
      <c r="AS20" s="98">
        <f t="shared" si="6"/>
        <v>60</v>
      </c>
      <c r="AT20" s="340"/>
      <c r="AU20" s="342"/>
      <c r="AV20" s="84">
        <v>0.65</v>
      </c>
      <c r="AW20" s="82">
        <v>3</v>
      </c>
      <c r="AX20" s="85">
        <f t="shared" ref="AX20:AX23" si="16">MROUND($AD$2*AV20,5)</f>
        <v>65</v>
      </c>
      <c r="AY20" s="340"/>
      <c r="AZ20" s="96">
        <v>0.63</v>
      </c>
      <c r="BA20" s="97">
        <v>0</v>
      </c>
      <c r="BB20" s="98">
        <f t="shared" si="7"/>
        <v>65</v>
      </c>
      <c r="BC20" s="340"/>
      <c r="BD20" s="65">
        <v>0.6</v>
      </c>
      <c r="BE20" s="66">
        <v>3</v>
      </c>
      <c r="BF20" s="100">
        <f>MROUND(AG2*BD20,5)</f>
        <v>60</v>
      </c>
      <c r="BG20" s="340"/>
      <c r="BH20" s="96">
        <v>0.5</v>
      </c>
      <c r="BI20" s="97">
        <v>0</v>
      </c>
      <c r="BJ20" s="98">
        <f t="shared" si="8"/>
        <v>50</v>
      </c>
    </row>
    <row r="21" spans="1:62" ht="18" customHeight="1" x14ac:dyDescent="0.25">
      <c r="A21" s="87"/>
      <c r="B21" s="340"/>
      <c r="C21" s="342"/>
      <c r="D21" s="84">
        <v>0.6</v>
      </c>
      <c r="E21" s="82">
        <v>5</v>
      </c>
      <c r="F21" s="85">
        <f>MROUND(AD2*D21,5)</f>
        <v>60</v>
      </c>
      <c r="G21" s="86">
        <v>0.6</v>
      </c>
      <c r="H21" s="82">
        <v>5</v>
      </c>
      <c r="I21" s="85">
        <f t="shared" si="14"/>
        <v>60</v>
      </c>
      <c r="J21" s="84">
        <v>0.6</v>
      </c>
      <c r="K21" s="82">
        <v>5</v>
      </c>
      <c r="L21" s="85">
        <f t="shared" si="15"/>
        <v>60</v>
      </c>
      <c r="M21" s="101">
        <v>2</v>
      </c>
      <c r="N21" s="102" t="s">
        <v>103</v>
      </c>
      <c r="O21" s="103">
        <f>AVERAGE(O16:O20)</f>
        <v>0.45999999999999996</v>
      </c>
      <c r="P21" s="104">
        <f>SUM(P16:P20)</f>
        <v>20</v>
      </c>
      <c r="Q21" s="105">
        <f t="shared" ref="Q21:R21" si="17">AVERAGE(Q16:Q20)</f>
        <v>46</v>
      </c>
      <c r="R21" s="103">
        <f t="shared" si="17"/>
        <v>0.52</v>
      </c>
      <c r="S21" s="104">
        <f>SUM(S16:S20)</f>
        <v>25</v>
      </c>
      <c r="T21" s="105">
        <f t="shared" ref="T21:U21" si="18">AVERAGE(T16:T20)</f>
        <v>52</v>
      </c>
      <c r="U21" s="103">
        <f t="shared" si="18"/>
        <v>0.58000000000000007</v>
      </c>
      <c r="V21" s="104">
        <f>SUM(V16:V20)</f>
        <v>25</v>
      </c>
      <c r="W21" s="105">
        <f>AVERAGE(W16:W20)</f>
        <v>58</v>
      </c>
      <c r="X21" s="340"/>
      <c r="Y21" s="342"/>
      <c r="Z21" s="65">
        <v>0.6</v>
      </c>
      <c r="AA21" s="66">
        <v>5</v>
      </c>
      <c r="AB21" s="100">
        <f>MROUND(AG2*Z21,5)</f>
        <v>60</v>
      </c>
      <c r="AC21" s="65">
        <v>0.6</v>
      </c>
      <c r="AD21" s="66">
        <v>5</v>
      </c>
      <c r="AE21" s="100">
        <f>MROUND(AG2*AC21,5)</f>
        <v>60</v>
      </c>
      <c r="AF21" s="65">
        <v>0.7</v>
      </c>
      <c r="AG21" s="66">
        <v>5</v>
      </c>
      <c r="AH21" s="100">
        <f>MROUND(AG2*AF21,5)</f>
        <v>70</v>
      </c>
      <c r="AI21" s="75">
        <v>2</v>
      </c>
      <c r="AJ21" s="102" t="s">
        <v>103</v>
      </c>
      <c r="AK21" s="103">
        <f>AVERAGE(AK16:AK20)</f>
        <v>0.45999999999999996</v>
      </c>
      <c r="AL21" s="104">
        <f>SUM(AL16:AL20)</f>
        <v>20</v>
      </c>
      <c r="AM21" s="105">
        <f t="shared" ref="AM21:AN21" si="19">AVERAGE(AM16:AM20)</f>
        <v>46</v>
      </c>
      <c r="AN21" s="103">
        <f t="shared" si="19"/>
        <v>0.48</v>
      </c>
      <c r="AO21" s="104">
        <f>SUM(AO16:AO20)</f>
        <v>25</v>
      </c>
      <c r="AP21" s="105">
        <f t="shared" ref="AP21:AQ21" si="20">AVERAGE(AP16:AP20)</f>
        <v>48</v>
      </c>
      <c r="AQ21" s="103">
        <f t="shared" si="20"/>
        <v>0.56000000000000005</v>
      </c>
      <c r="AR21" s="104">
        <f>SUM(AR16:AR20)</f>
        <v>25</v>
      </c>
      <c r="AS21" s="105">
        <f>AVERAGE(AS16:AS20)</f>
        <v>56</v>
      </c>
      <c r="AT21" s="340"/>
      <c r="AU21" s="342"/>
      <c r="AV21" s="84">
        <v>0.7</v>
      </c>
      <c r="AW21" s="82">
        <v>3</v>
      </c>
      <c r="AX21" s="85">
        <f t="shared" si="16"/>
        <v>70</v>
      </c>
      <c r="AY21" s="102" t="s">
        <v>103</v>
      </c>
      <c r="AZ21" s="103">
        <f>AVERAGE(AZ16:AZ20)</f>
        <v>0.626</v>
      </c>
      <c r="BA21" s="104">
        <f>SUM(BA16:BA20)</f>
        <v>12</v>
      </c>
      <c r="BB21" s="105">
        <f>AVERAGE(BB16:BB20)</f>
        <v>63</v>
      </c>
      <c r="BC21" s="340"/>
      <c r="BD21" s="65">
        <v>0.7</v>
      </c>
      <c r="BE21" s="66">
        <v>3</v>
      </c>
      <c r="BF21" s="100">
        <f>MROUND(AG2*BD21,5)</f>
        <v>70</v>
      </c>
      <c r="BG21" s="102" t="s">
        <v>103</v>
      </c>
      <c r="BH21" s="103">
        <f>AVERAGE(BH16:BH20)</f>
        <v>0.45999999999999996</v>
      </c>
      <c r="BI21" s="104">
        <f>SUM(BI16:BI20)</f>
        <v>12</v>
      </c>
      <c r="BJ21" s="105">
        <f>AVERAGE(BJ16:BJ20)</f>
        <v>46</v>
      </c>
    </row>
    <row r="22" spans="1:62" ht="18" customHeight="1" x14ac:dyDescent="0.25">
      <c r="A22" s="106"/>
      <c r="B22" s="340"/>
      <c r="C22" s="342"/>
      <c r="D22" s="84">
        <v>0.6</v>
      </c>
      <c r="E22" s="82">
        <v>5</v>
      </c>
      <c r="F22" s="85">
        <f>MROUND(AD2*D22,5)</f>
        <v>60</v>
      </c>
      <c r="G22" s="86">
        <v>0.65</v>
      </c>
      <c r="H22" s="82">
        <v>5</v>
      </c>
      <c r="I22" s="85">
        <f t="shared" si="14"/>
        <v>65</v>
      </c>
      <c r="J22" s="84">
        <v>0.65</v>
      </c>
      <c r="K22" s="82">
        <v>5</v>
      </c>
      <c r="L22" s="85">
        <f t="shared" si="15"/>
        <v>65</v>
      </c>
      <c r="M22" s="339">
        <f>AP2</f>
        <v>100</v>
      </c>
      <c r="N22" s="351" t="s">
        <v>104</v>
      </c>
      <c r="O22" s="78">
        <v>0.4</v>
      </c>
      <c r="P22" s="79">
        <v>5</v>
      </c>
      <c r="Q22" s="107">
        <f t="shared" ref="Q22:Q26" si="21">MROUND($AP$2*O22,5)</f>
        <v>40</v>
      </c>
      <c r="R22" s="78">
        <v>0.4</v>
      </c>
      <c r="S22" s="79">
        <v>5</v>
      </c>
      <c r="T22" s="107">
        <f t="shared" ref="T22:T26" si="22">MROUND($AP$2*R22,5)</f>
        <v>40</v>
      </c>
      <c r="U22" s="78">
        <v>0.5</v>
      </c>
      <c r="V22" s="79">
        <v>5</v>
      </c>
      <c r="W22" s="107">
        <f t="shared" ref="W22:W26" si="23">MROUND($AP$2*U22,5)</f>
        <v>50</v>
      </c>
      <c r="X22" s="340"/>
      <c r="Y22" s="342"/>
      <c r="Z22" s="65">
        <v>0.6</v>
      </c>
      <c r="AA22" s="66">
        <v>5</v>
      </c>
      <c r="AB22" s="108">
        <f>MROUND(AG2*Z22,5)</f>
        <v>60</v>
      </c>
      <c r="AC22" s="65">
        <v>0.7</v>
      </c>
      <c r="AD22" s="66">
        <v>5</v>
      </c>
      <c r="AE22" s="108">
        <f>MROUND(AG2*AC22,5)</f>
        <v>70</v>
      </c>
      <c r="AF22" s="65">
        <v>0.8</v>
      </c>
      <c r="AG22" s="66">
        <v>5</v>
      </c>
      <c r="AH22" s="108">
        <f>MROUND(AG2*AF22,5)</f>
        <v>80</v>
      </c>
      <c r="AI22" s="339">
        <f>AP2</f>
        <v>100</v>
      </c>
      <c r="AJ22" s="351" t="s">
        <v>105</v>
      </c>
      <c r="AK22" s="78">
        <v>0.6</v>
      </c>
      <c r="AL22" s="79">
        <v>5</v>
      </c>
      <c r="AM22" s="107">
        <f t="shared" ref="AM22:AM26" si="24">MROUND($AP$2*AK22,5)</f>
        <v>60</v>
      </c>
      <c r="AN22" s="78">
        <v>0.6</v>
      </c>
      <c r="AO22" s="79">
        <v>5</v>
      </c>
      <c r="AP22" s="107">
        <f t="shared" ref="AP22:AP26" si="25">MROUND($AP$2*AN22,5)</f>
        <v>60</v>
      </c>
      <c r="AQ22" s="78">
        <v>0.7</v>
      </c>
      <c r="AR22" s="79">
        <v>5</v>
      </c>
      <c r="AS22" s="107">
        <f t="shared" ref="AS22:AS26" si="26">MROUND($AP$2*AQ22,5)</f>
        <v>70</v>
      </c>
      <c r="AT22" s="340"/>
      <c r="AU22" s="342"/>
      <c r="AV22" s="84">
        <v>0.75</v>
      </c>
      <c r="AW22" s="82">
        <v>3</v>
      </c>
      <c r="AX22" s="85">
        <f t="shared" si="16"/>
        <v>75</v>
      </c>
      <c r="AY22" s="351" t="s">
        <v>106</v>
      </c>
      <c r="AZ22" s="78">
        <v>0.6</v>
      </c>
      <c r="BA22" s="79">
        <v>3</v>
      </c>
      <c r="BB22" s="107">
        <f t="shared" ref="BB22:BB26" si="27">MROUND($AP$2*AZ22,5)</f>
        <v>60</v>
      </c>
      <c r="BC22" s="340"/>
      <c r="BD22" s="65">
        <v>0.8</v>
      </c>
      <c r="BE22" s="66">
        <v>3</v>
      </c>
      <c r="BF22" s="108">
        <f>MROUND(AG2*BD22,5)</f>
        <v>80</v>
      </c>
      <c r="BG22" s="351" t="s">
        <v>105</v>
      </c>
      <c r="BH22" s="78">
        <v>0.6</v>
      </c>
      <c r="BI22" s="79">
        <v>3</v>
      </c>
      <c r="BJ22" s="107">
        <f t="shared" ref="BJ22:BJ26" si="28">MROUND($AP$2*BH22,5)</f>
        <v>60</v>
      </c>
    </row>
    <row r="23" spans="1:62" ht="18" customHeight="1" x14ac:dyDescent="0.25">
      <c r="A23" s="109"/>
      <c r="B23" s="343"/>
      <c r="C23" s="345"/>
      <c r="D23" s="96">
        <v>0.6</v>
      </c>
      <c r="E23" s="97">
        <v>0</v>
      </c>
      <c r="F23" s="98">
        <f>MROUND(AD2*D23,5)</f>
        <v>60</v>
      </c>
      <c r="G23" s="99">
        <v>0.65</v>
      </c>
      <c r="H23" s="97">
        <v>5</v>
      </c>
      <c r="I23" s="85">
        <f t="shared" si="14"/>
        <v>65</v>
      </c>
      <c r="J23" s="96">
        <v>0.7</v>
      </c>
      <c r="K23" s="97">
        <v>5</v>
      </c>
      <c r="L23" s="85">
        <f t="shared" si="15"/>
        <v>70</v>
      </c>
      <c r="M23" s="340"/>
      <c r="N23" s="340"/>
      <c r="O23" s="84">
        <v>0.4</v>
      </c>
      <c r="P23" s="82">
        <v>5</v>
      </c>
      <c r="Q23" s="107">
        <f t="shared" si="21"/>
        <v>40</v>
      </c>
      <c r="R23" s="86">
        <v>0.5</v>
      </c>
      <c r="S23" s="82">
        <v>5</v>
      </c>
      <c r="T23" s="107">
        <f t="shared" si="22"/>
        <v>50</v>
      </c>
      <c r="U23" s="84">
        <v>0.5</v>
      </c>
      <c r="V23" s="82">
        <v>5</v>
      </c>
      <c r="W23" s="107">
        <f t="shared" si="23"/>
        <v>50</v>
      </c>
      <c r="X23" s="343"/>
      <c r="Y23" s="345"/>
      <c r="Z23" s="65"/>
      <c r="AA23" s="66"/>
      <c r="AB23" s="108"/>
      <c r="AC23" s="65">
        <v>0.7</v>
      </c>
      <c r="AD23" s="110">
        <v>5</v>
      </c>
      <c r="AE23" s="108">
        <f>MROUND(AG2*AC23,5)</f>
        <v>70</v>
      </c>
      <c r="AF23" s="111">
        <v>0.8</v>
      </c>
      <c r="AG23" s="66">
        <v>5</v>
      </c>
      <c r="AH23" s="112">
        <f>MROUND(AG2*AF23,5)</f>
        <v>80</v>
      </c>
      <c r="AI23" s="340"/>
      <c r="AJ23" s="340"/>
      <c r="AK23" s="84">
        <v>0.6</v>
      </c>
      <c r="AL23" s="82">
        <v>5</v>
      </c>
      <c r="AM23" s="107">
        <f t="shared" si="24"/>
        <v>60</v>
      </c>
      <c r="AN23" s="86">
        <v>0.7</v>
      </c>
      <c r="AO23" s="82">
        <v>5</v>
      </c>
      <c r="AP23" s="107">
        <f t="shared" si="25"/>
        <v>70</v>
      </c>
      <c r="AQ23" s="84">
        <v>0.7</v>
      </c>
      <c r="AR23" s="82">
        <v>5</v>
      </c>
      <c r="AS23" s="107">
        <f t="shared" si="26"/>
        <v>70</v>
      </c>
      <c r="AT23" s="340"/>
      <c r="AU23" s="345"/>
      <c r="AV23" s="96">
        <v>0.68</v>
      </c>
      <c r="AW23" s="97">
        <v>0</v>
      </c>
      <c r="AX23" s="85">
        <f t="shared" si="16"/>
        <v>70</v>
      </c>
      <c r="AY23" s="340"/>
      <c r="AZ23" s="84">
        <v>0.6</v>
      </c>
      <c r="BA23" s="82">
        <v>3</v>
      </c>
      <c r="BB23" s="107">
        <f t="shared" si="27"/>
        <v>60</v>
      </c>
      <c r="BC23" s="343"/>
      <c r="BD23" s="65"/>
      <c r="BE23" s="66"/>
      <c r="BF23" s="108">
        <f>MROUND(AG2*BD23,5)</f>
        <v>0</v>
      </c>
      <c r="BG23" s="340"/>
      <c r="BH23" s="84">
        <v>0.6</v>
      </c>
      <c r="BI23" s="82">
        <v>3</v>
      </c>
      <c r="BJ23" s="107">
        <f t="shared" si="28"/>
        <v>60</v>
      </c>
    </row>
    <row r="24" spans="1:62" ht="18" customHeight="1" x14ac:dyDescent="0.25">
      <c r="A24" s="109"/>
      <c r="B24" s="101">
        <v>2</v>
      </c>
      <c r="C24" s="113" t="s">
        <v>107</v>
      </c>
      <c r="D24" s="103">
        <f>AVERAGE(D19:D23)</f>
        <v>0.57000000000000006</v>
      </c>
      <c r="E24" s="104">
        <f>SUM(E19:E23)</f>
        <v>20</v>
      </c>
      <c r="F24" s="114">
        <f t="shared" ref="F24:G24" si="29">AVERAGE(F19:F23)</f>
        <v>57</v>
      </c>
      <c r="G24" s="103">
        <f t="shared" si="29"/>
        <v>0.59</v>
      </c>
      <c r="H24" s="104">
        <f>SUM(H19:H23)</f>
        <v>25</v>
      </c>
      <c r="I24" s="105">
        <f t="shared" ref="I24:J24" si="30">AVERAGE(I19:I23)</f>
        <v>59</v>
      </c>
      <c r="J24" s="103">
        <f t="shared" si="30"/>
        <v>0.6</v>
      </c>
      <c r="K24" s="104">
        <f>SUM(K19:K23)</f>
        <v>25</v>
      </c>
      <c r="L24" s="105">
        <f>AVERAGE(L19:L23)</f>
        <v>60</v>
      </c>
      <c r="M24" s="340"/>
      <c r="N24" s="340"/>
      <c r="O24" s="84">
        <v>0.5</v>
      </c>
      <c r="P24" s="82">
        <v>5</v>
      </c>
      <c r="Q24" s="107">
        <f t="shared" si="21"/>
        <v>50</v>
      </c>
      <c r="R24" s="86">
        <v>0.5</v>
      </c>
      <c r="S24" s="82">
        <v>5</v>
      </c>
      <c r="T24" s="107">
        <f t="shared" si="22"/>
        <v>50</v>
      </c>
      <c r="U24" s="84">
        <v>0.5</v>
      </c>
      <c r="V24" s="82">
        <v>5</v>
      </c>
      <c r="W24" s="107">
        <f t="shared" si="23"/>
        <v>50</v>
      </c>
      <c r="X24" s="75">
        <v>2</v>
      </c>
      <c r="Y24" s="89" t="s">
        <v>108</v>
      </c>
      <c r="Z24" s="115">
        <f>AVERAGE(Z19:Z21)</f>
        <v>0.56666666666666676</v>
      </c>
      <c r="AA24" s="91">
        <f>SUM(AA19:AA22)</f>
        <v>20</v>
      </c>
      <c r="AB24" s="116">
        <f>AVERAGE(AB19:AB22)</f>
        <v>57.5</v>
      </c>
      <c r="AC24" s="115">
        <f>AVERAGE(AC19:AC23)</f>
        <v>0.62000000000000011</v>
      </c>
      <c r="AD24" s="91">
        <f>SUM(AD19:AD23)</f>
        <v>25</v>
      </c>
      <c r="AE24" s="117">
        <f t="shared" ref="AE24:AF24" si="31">AVERAGE(AE19:AE23)</f>
        <v>62</v>
      </c>
      <c r="AF24" s="118">
        <f t="shared" si="31"/>
        <v>0.72</v>
      </c>
      <c r="AG24" s="91">
        <f>SUM(AG19:AG23)</f>
        <v>25</v>
      </c>
      <c r="AH24" s="119">
        <f>AVERAGE(AH19:AH23)</f>
        <v>72</v>
      </c>
      <c r="AI24" s="340"/>
      <c r="AJ24" s="340"/>
      <c r="AK24" s="84">
        <v>0.7</v>
      </c>
      <c r="AL24" s="82">
        <v>5</v>
      </c>
      <c r="AM24" s="107">
        <f t="shared" si="24"/>
        <v>70</v>
      </c>
      <c r="AN24" s="86">
        <v>0.7</v>
      </c>
      <c r="AO24" s="82">
        <v>5</v>
      </c>
      <c r="AP24" s="107">
        <f t="shared" si="25"/>
        <v>70</v>
      </c>
      <c r="AQ24" s="84">
        <v>0.8</v>
      </c>
      <c r="AR24" s="82">
        <v>5</v>
      </c>
      <c r="AS24" s="107">
        <f t="shared" si="26"/>
        <v>80</v>
      </c>
      <c r="AT24" s="340"/>
      <c r="AU24" s="113" t="s">
        <v>107</v>
      </c>
      <c r="AV24" s="103">
        <f>AVERAGE(AV19:AV23)</f>
        <v>0.67600000000000005</v>
      </c>
      <c r="AW24" s="104">
        <f>SUM(AW19:AW23)</f>
        <v>12</v>
      </c>
      <c r="AX24" s="105">
        <f>AVERAGE(AX19:AX23)</f>
        <v>68</v>
      </c>
      <c r="AY24" s="340"/>
      <c r="AZ24" s="84">
        <v>0.6</v>
      </c>
      <c r="BA24" s="82">
        <v>3</v>
      </c>
      <c r="BB24" s="107">
        <f t="shared" si="27"/>
        <v>60</v>
      </c>
      <c r="BC24" s="89" t="s">
        <v>108</v>
      </c>
      <c r="BD24" s="115">
        <f>AVERAGE(BD19:BD21)</f>
        <v>0.6</v>
      </c>
      <c r="BE24" s="91">
        <f>SUM(BE19:BE22)</f>
        <v>12</v>
      </c>
      <c r="BF24" s="116">
        <f>AVERAGE(BF19:BF22)</f>
        <v>65</v>
      </c>
      <c r="BG24" s="340"/>
      <c r="BH24" s="84">
        <v>0.7</v>
      </c>
      <c r="BI24" s="82">
        <v>3</v>
      </c>
      <c r="BJ24" s="107">
        <f t="shared" si="28"/>
        <v>70</v>
      </c>
    </row>
    <row r="25" spans="1:62" ht="18" customHeight="1" x14ac:dyDescent="0.25">
      <c r="A25" s="109"/>
      <c r="B25" s="339"/>
      <c r="C25" s="120" t="s">
        <v>109</v>
      </c>
      <c r="D25" s="71">
        <v>3</v>
      </c>
      <c r="E25" s="121" t="s">
        <v>94</v>
      </c>
      <c r="F25" s="122">
        <v>10</v>
      </c>
      <c r="G25" s="71">
        <v>4</v>
      </c>
      <c r="H25" s="121" t="s">
        <v>94</v>
      </c>
      <c r="I25" s="123">
        <v>10</v>
      </c>
      <c r="J25" s="71">
        <v>4</v>
      </c>
      <c r="K25" s="121" t="s">
        <v>94</v>
      </c>
      <c r="L25" s="123">
        <v>12</v>
      </c>
      <c r="M25" s="340"/>
      <c r="N25" s="340"/>
      <c r="O25" s="84">
        <v>0.5</v>
      </c>
      <c r="P25" s="82">
        <v>5</v>
      </c>
      <c r="Q25" s="107">
        <f t="shared" si="21"/>
        <v>50</v>
      </c>
      <c r="R25" s="86">
        <v>0.5</v>
      </c>
      <c r="S25" s="82">
        <v>5</v>
      </c>
      <c r="T25" s="107">
        <f t="shared" si="22"/>
        <v>50</v>
      </c>
      <c r="U25" s="84">
        <v>0.6</v>
      </c>
      <c r="V25" s="82">
        <v>5</v>
      </c>
      <c r="W25" s="107">
        <f t="shared" si="23"/>
        <v>60</v>
      </c>
      <c r="X25" s="358"/>
      <c r="Y25" s="124" t="s">
        <v>110</v>
      </c>
      <c r="Z25" s="125">
        <v>3</v>
      </c>
      <c r="AA25" s="126" t="s">
        <v>94</v>
      </c>
      <c r="AB25" s="127">
        <v>5</v>
      </c>
      <c r="AC25" s="125">
        <v>4</v>
      </c>
      <c r="AD25" s="126" t="s">
        <v>94</v>
      </c>
      <c r="AE25" s="127">
        <v>5</v>
      </c>
      <c r="AF25" s="125">
        <v>4</v>
      </c>
      <c r="AG25" s="126" t="s">
        <v>94</v>
      </c>
      <c r="AH25" s="127">
        <v>5</v>
      </c>
      <c r="AI25" s="340"/>
      <c r="AJ25" s="340"/>
      <c r="AK25" s="84">
        <v>0.7</v>
      </c>
      <c r="AL25" s="82">
        <v>5</v>
      </c>
      <c r="AM25" s="107">
        <f t="shared" si="24"/>
        <v>70</v>
      </c>
      <c r="AN25" s="86">
        <v>0.8</v>
      </c>
      <c r="AO25" s="82">
        <v>5</v>
      </c>
      <c r="AP25" s="107">
        <f t="shared" si="25"/>
        <v>80</v>
      </c>
      <c r="AQ25" s="84">
        <v>0.8</v>
      </c>
      <c r="AR25" s="82">
        <v>5</v>
      </c>
      <c r="AS25" s="107">
        <f t="shared" si="26"/>
        <v>80</v>
      </c>
      <c r="AT25" s="340"/>
      <c r="AU25" s="120" t="s">
        <v>109</v>
      </c>
      <c r="AV25" s="71">
        <v>3</v>
      </c>
      <c r="AW25" s="121" t="s">
        <v>94</v>
      </c>
      <c r="AX25" s="122">
        <v>10</v>
      </c>
      <c r="AY25" s="340"/>
      <c r="AZ25" s="84">
        <v>0.6</v>
      </c>
      <c r="BA25" s="82">
        <v>3</v>
      </c>
      <c r="BB25" s="107">
        <f t="shared" si="27"/>
        <v>60</v>
      </c>
      <c r="BC25" s="124" t="s">
        <v>110</v>
      </c>
      <c r="BD25" s="125">
        <v>3</v>
      </c>
      <c r="BE25" s="126" t="s">
        <v>94</v>
      </c>
      <c r="BF25" s="127">
        <v>5</v>
      </c>
      <c r="BG25" s="340"/>
      <c r="BH25" s="84">
        <v>0.7</v>
      </c>
      <c r="BI25" s="82">
        <v>3</v>
      </c>
      <c r="BJ25" s="107">
        <f t="shared" si="28"/>
        <v>70</v>
      </c>
    </row>
    <row r="26" spans="1:62" ht="18" customHeight="1" x14ac:dyDescent="0.25">
      <c r="A26" s="109"/>
      <c r="B26" s="343"/>
      <c r="C26" s="128" t="s">
        <v>111</v>
      </c>
      <c r="D26" s="359" t="s">
        <v>112</v>
      </c>
      <c r="E26" s="360"/>
      <c r="F26" s="361"/>
      <c r="G26" s="355" t="s">
        <v>112</v>
      </c>
      <c r="H26" s="336"/>
      <c r="I26" s="337"/>
      <c r="J26" s="355" t="s">
        <v>112</v>
      </c>
      <c r="K26" s="336"/>
      <c r="L26" s="337"/>
      <c r="M26" s="340"/>
      <c r="N26" s="340"/>
      <c r="O26" s="96">
        <v>0.5</v>
      </c>
      <c r="P26" s="97">
        <v>5</v>
      </c>
      <c r="Q26" s="129">
        <f t="shared" si="21"/>
        <v>50</v>
      </c>
      <c r="R26" s="99">
        <v>0.5</v>
      </c>
      <c r="S26" s="97">
        <v>5</v>
      </c>
      <c r="T26" s="129">
        <f t="shared" si="22"/>
        <v>50</v>
      </c>
      <c r="U26" s="96">
        <v>0.6</v>
      </c>
      <c r="V26" s="97">
        <v>5</v>
      </c>
      <c r="W26" s="129">
        <f t="shared" si="23"/>
        <v>60</v>
      </c>
      <c r="X26" s="343"/>
      <c r="Y26" s="128" t="s">
        <v>111</v>
      </c>
      <c r="Z26" s="352" t="s">
        <v>113</v>
      </c>
      <c r="AA26" s="336"/>
      <c r="AB26" s="337"/>
      <c r="AC26" s="352" t="s">
        <v>113</v>
      </c>
      <c r="AD26" s="336"/>
      <c r="AE26" s="337"/>
      <c r="AF26" s="352" t="s">
        <v>113</v>
      </c>
      <c r="AG26" s="336"/>
      <c r="AH26" s="337"/>
      <c r="AI26" s="340"/>
      <c r="AJ26" s="340"/>
      <c r="AK26" s="96">
        <v>0.7</v>
      </c>
      <c r="AL26" s="97">
        <v>5</v>
      </c>
      <c r="AM26" s="129">
        <f t="shared" si="24"/>
        <v>70</v>
      </c>
      <c r="AN26" s="99">
        <v>0.8</v>
      </c>
      <c r="AO26" s="97">
        <v>5</v>
      </c>
      <c r="AP26" s="129">
        <f t="shared" si="25"/>
        <v>80</v>
      </c>
      <c r="AQ26" s="96">
        <v>0.9</v>
      </c>
      <c r="AR26" s="97">
        <v>5</v>
      </c>
      <c r="AS26" s="129">
        <f t="shared" si="26"/>
        <v>90</v>
      </c>
      <c r="AT26" s="340"/>
      <c r="AU26" s="128" t="s">
        <v>111</v>
      </c>
      <c r="AV26" s="355" t="s">
        <v>112</v>
      </c>
      <c r="AW26" s="336"/>
      <c r="AX26" s="337"/>
      <c r="AY26" s="340"/>
      <c r="AZ26" s="96">
        <v>0.6</v>
      </c>
      <c r="BA26" s="97">
        <v>0</v>
      </c>
      <c r="BB26" s="129">
        <f t="shared" si="27"/>
        <v>60</v>
      </c>
      <c r="BC26" s="128" t="s">
        <v>111</v>
      </c>
      <c r="BD26" s="352" t="s">
        <v>113</v>
      </c>
      <c r="BE26" s="336"/>
      <c r="BF26" s="337"/>
      <c r="BG26" s="340"/>
      <c r="BH26" s="96">
        <v>0.7</v>
      </c>
      <c r="BI26" s="97">
        <v>0</v>
      </c>
      <c r="BJ26" s="129">
        <f t="shared" si="28"/>
        <v>70</v>
      </c>
    </row>
    <row r="27" spans="1:62" ht="13.2" x14ac:dyDescent="0.25">
      <c r="A27" s="109"/>
      <c r="B27" s="339">
        <f>AD2</f>
        <v>100</v>
      </c>
      <c r="C27" s="362" t="s">
        <v>114</v>
      </c>
      <c r="D27" s="56">
        <v>0</v>
      </c>
      <c r="E27" s="130">
        <v>3</v>
      </c>
      <c r="F27" s="131">
        <f t="shared" ref="F27:F30" si="32">MROUND($AD$2*D27,5)</f>
        <v>0</v>
      </c>
      <c r="G27" s="59">
        <v>0.05</v>
      </c>
      <c r="H27" s="130">
        <v>4</v>
      </c>
      <c r="I27" s="131">
        <f t="shared" ref="I27:I30" si="33">MROUND($AD$2*G27,5)</f>
        <v>5</v>
      </c>
      <c r="J27" s="56">
        <v>0.05</v>
      </c>
      <c r="K27" s="130">
        <v>4</v>
      </c>
      <c r="L27" s="131">
        <f t="shared" ref="L27:L30" si="34">MROUND($AD$2*J27,5)</f>
        <v>5</v>
      </c>
      <c r="M27" s="343"/>
      <c r="N27" s="343"/>
      <c r="O27" s="103">
        <f>AVERAGE(O22:O26)</f>
        <v>0.45999999999999996</v>
      </c>
      <c r="P27" s="104">
        <f>SUM(P22:P26)</f>
        <v>25</v>
      </c>
      <c r="Q27" s="105">
        <f t="shared" ref="Q27:R27" si="35">AVERAGE(Q22:Q26)</f>
        <v>46</v>
      </c>
      <c r="R27" s="103">
        <f t="shared" si="35"/>
        <v>0.48</v>
      </c>
      <c r="S27" s="104">
        <f>SUM(S22:S26)</f>
        <v>25</v>
      </c>
      <c r="T27" s="105">
        <f t="shared" ref="T27:U27" si="36">AVERAGE(T22:T26)</f>
        <v>48</v>
      </c>
      <c r="U27" s="103">
        <f t="shared" si="36"/>
        <v>0.54</v>
      </c>
      <c r="V27" s="104">
        <f>SUM(V22:V26)</f>
        <v>25</v>
      </c>
      <c r="W27" s="105">
        <f>AVERAGE(W22:W26)</f>
        <v>54</v>
      </c>
      <c r="X27" s="339">
        <f>AD2</f>
        <v>100</v>
      </c>
      <c r="Y27" s="380" t="s">
        <v>115</v>
      </c>
      <c r="Z27" s="132">
        <v>0</v>
      </c>
      <c r="AA27" s="110">
        <v>3</v>
      </c>
      <c r="AB27" s="108">
        <f>MROUND(AD2*Z27,5)</f>
        <v>0</v>
      </c>
      <c r="AC27" s="132">
        <v>0.05</v>
      </c>
      <c r="AD27" s="110">
        <v>3</v>
      </c>
      <c r="AE27" s="108">
        <f>MROUND(AD2*AC27,5)</f>
        <v>5</v>
      </c>
      <c r="AF27" s="132">
        <v>0.05</v>
      </c>
      <c r="AG27" s="110">
        <v>4</v>
      </c>
      <c r="AH27" s="108">
        <f>MROUND(AD2*AF27,5)</f>
        <v>5</v>
      </c>
      <c r="AI27" s="343"/>
      <c r="AJ27" s="343"/>
      <c r="AK27" s="103">
        <f>AVERAGE(AK22:AK26)</f>
        <v>0.65999999999999992</v>
      </c>
      <c r="AL27" s="104">
        <f>SUM(AL22:AL26)</f>
        <v>25</v>
      </c>
      <c r="AM27" s="105">
        <f t="shared" ref="AM27:AN27" si="37">AVERAGE(AM22:AM26)</f>
        <v>66</v>
      </c>
      <c r="AN27" s="103">
        <f t="shared" si="37"/>
        <v>0.72</v>
      </c>
      <c r="AO27" s="104">
        <f>SUM(AO22:AO26)</f>
        <v>25</v>
      </c>
      <c r="AP27" s="105">
        <f t="shared" ref="AP27:AQ27" si="38">AVERAGE(AP22:AP26)</f>
        <v>72</v>
      </c>
      <c r="AQ27" s="103">
        <f t="shared" si="38"/>
        <v>0.78</v>
      </c>
      <c r="AR27" s="104">
        <f>SUM(AR22:AR26)</f>
        <v>25</v>
      </c>
      <c r="AS27" s="105">
        <f>AVERAGE(AS22:AS26)</f>
        <v>78</v>
      </c>
      <c r="AT27" s="340"/>
      <c r="AU27" s="362" t="s">
        <v>114</v>
      </c>
      <c r="AV27" s="56">
        <v>0.1</v>
      </c>
      <c r="AW27" s="130">
        <v>3</v>
      </c>
      <c r="AX27" s="131">
        <f t="shared" ref="AX27:AX30" si="39">MROUND($AD$2*AV27,5)</f>
        <v>10</v>
      </c>
      <c r="AY27" s="343"/>
      <c r="AZ27" s="103">
        <f>AVERAGE(AZ22:AZ26)</f>
        <v>0.6</v>
      </c>
      <c r="BA27" s="104">
        <f>SUM(BA22:BA26)</f>
        <v>12</v>
      </c>
      <c r="BB27" s="105">
        <f>AVERAGE(BB22:BB26)</f>
        <v>60</v>
      </c>
      <c r="BC27" s="356" t="s">
        <v>115</v>
      </c>
      <c r="BD27" s="132">
        <v>0.05</v>
      </c>
      <c r="BE27" s="110">
        <v>3</v>
      </c>
      <c r="BF27" s="108">
        <f>MROUND(AD2*BD27,5)</f>
        <v>5</v>
      </c>
      <c r="BG27" s="343"/>
      <c r="BH27" s="103">
        <f>AVERAGE(BH22:BH26)</f>
        <v>0.65999999999999992</v>
      </c>
      <c r="BI27" s="104">
        <f>SUM(BI22:BI26)</f>
        <v>12</v>
      </c>
      <c r="BJ27" s="105">
        <f>AVERAGE(BJ22:BJ26)</f>
        <v>66</v>
      </c>
    </row>
    <row r="28" spans="1:62" ht="18" customHeight="1" x14ac:dyDescent="0.25">
      <c r="A28" s="133"/>
      <c r="B28" s="340"/>
      <c r="C28" s="363"/>
      <c r="D28" s="65">
        <v>0</v>
      </c>
      <c r="E28" s="110">
        <v>3</v>
      </c>
      <c r="F28" s="108">
        <f t="shared" si="32"/>
        <v>0</v>
      </c>
      <c r="G28" s="68">
        <v>0.05</v>
      </c>
      <c r="H28" s="110">
        <v>4</v>
      </c>
      <c r="I28" s="108">
        <f t="shared" si="33"/>
        <v>5</v>
      </c>
      <c r="J28" s="65">
        <v>0.05</v>
      </c>
      <c r="K28" s="110">
        <v>4</v>
      </c>
      <c r="L28" s="108">
        <f t="shared" si="34"/>
        <v>5</v>
      </c>
      <c r="M28" s="348">
        <f>AK2</f>
        <v>100</v>
      </c>
      <c r="N28" s="357" t="s">
        <v>116</v>
      </c>
      <c r="O28" s="78">
        <v>0.2</v>
      </c>
      <c r="P28" s="79">
        <v>4</v>
      </c>
      <c r="Q28" s="134">
        <f t="shared" ref="Q28:Q32" si="40">MROUND($AK$2*O28,5)</f>
        <v>20</v>
      </c>
      <c r="R28" s="78">
        <v>0.2</v>
      </c>
      <c r="S28" s="79">
        <v>4</v>
      </c>
      <c r="T28" s="134">
        <f t="shared" ref="T28:T32" si="41">MROUND($AK$2*R28,5)</f>
        <v>20</v>
      </c>
      <c r="U28" s="78">
        <v>0.2</v>
      </c>
      <c r="V28" s="79">
        <v>4</v>
      </c>
      <c r="W28" s="134">
        <f t="shared" ref="W28:W32" si="42">MROUND($AK$2*U28,5)</f>
        <v>20</v>
      </c>
      <c r="X28" s="340"/>
      <c r="Y28" s="342"/>
      <c r="Z28" s="132">
        <v>0</v>
      </c>
      <c r="AA28" s="110">
        <v>3</v>
      </c>
      <c r="AB28" s="108">
        <f>MROUND(AD2*Z28,5)</f>
        <v>0</v>
      </c>
      <c r="AC28" s="132">
        <v>0.05</v>
      </c>
      <c r="AD28" s="110">
        <v>3</v>
      </c>
      <c r="AE28" s="108">
        <f>MROUND(AD2*AC28,5)</f>
        <v>5</v>
      </c>
      <c r="AF28" s="132">
        <v>0.05</v>
      </c>
      <c r="AG28" s="110">
        <v>4</v>
      </c>
      <c r="AH28" s="108">
        <f>MROUND(AD2*AF28,5)</f>
        <v>5</v>
      </c>
      <c r="AI28" s="75"/>
      <c r="AJ28" s="135" t="s">
        <v>117</v>
      </c>
      <c r="AK28" s="136">
        <v>3</v>
      </c>
      <c r="AL28" s="137" t="s">
        <v>94</v>
      </c>
      <c r="AM28" s="138">
        <v>15</v>
      </c>
      <c r="AN28" s="136">
        <v>3</v>
      </c>
      <c r="AO28" s="137" t="s">
        <v>94</v>
      </c>
      <c r="AP28" s="138">
        <v>18</v>
      </c>
      <c r="AQ28" s="136">
        <v>3</v>
      </c>
      <c r="AR28" s="137" t="s">
        <v>94</v>
      </c>
      <c r="AS28" s="122">
        <v>21</v>
      </c>
      <c r="AT28" s="340"/>
      <c r="AU28" s="363"/>
      <c r="AV28" s="65">
        <v>0.1</v>
      </c>
      <c r="AW28" s="110">
        <v>3</v>
      </c>
      <c r="AX28" s="108">
        <f t="shared" si="39"/>
        <v>10</v>
      </c>
      <c r="AY28" s="357" t="s">
        <v>116</v>
      </c>
      <c r="AZ28" s="78">
        <v>0.3</v>
      </c>
      <c r="BA28" s="79">
        <v>3</v>
      </c>
      <c r="BB28" s="134">
        <f t="shared" ref="BB28:BB32" si="43">MROUND($AK$2*AZ28,5)</f>
        <v>30</v>
      </c>
      <c r="BC28" s="340"/>
      <c r="BD28" s="132">
        <v>0.05</v>
      </c>
      <c r="BE28" s="110">
        <v>3</v>
      </c>
      <c r="BF28" s="108">
        <f>MROUND(AD2*BD28,5)</f>
        <v>5</v>
      </c>
      <c r="BG28" s="139" t="s">
        <v>117</v>
      </c>
      <c r="BH28" s="136">
        <v>3</v>
      </c>
      <c r="BI28" s="137" t="s">
        <v>94</v>
      </c>
      <c r="BJ28" s="122">
        <v>15</v>
      </c>
    </row>
    <row r="29" spans="1:62" ht="18" customHeight="1" x14ac:dyDescent="0.25">
      <c r="A29" s="133"/>
      <c r="B29" s="340"/>
      <c r="C29" s="363"/>
      <c r="D29" s="140">
        <v>0</v>
      </c>
      <c r="E29" s="141">
        <v>3</v>
      </c>
      <c r="F29" s="108">
        <f t="shared" si="32"/>
        <v>0</v>
      </c>
      <c r="G29" s="142">
        <v>0.05</v>
      </c>
      <c r="H29" s="143">
        <v>4</v>
      </c>
      <c r="I29" s="108">
        <f t="shared" si="33"/>
        <v>5</v>
      </c>
      <c r="J29" s="140">
        <v>0.05</v>
      </c>
      <c r="K29" s="143">
        <v>4</v>
      </c>
      <c r="L29" s="108">
        <f t="shared" si="34"/>
        <v>5</v>
      </c>
      <c r="M29" s="340"/>
      <c r="N29" s="340"/>
      <c r="O29" s="84">
        <v>0.2</v>
      </c>
      <c r="P29" s="82">
        <v>4</v>
      </c>
      <c r="Q29" s="108">
        <f t="shared" si="40"/>
        <v>20</v>
      </c>
      <c r="R29" s="86">
        <v>0.2</v>
      </c>
      <c r="S29" s="82">
        <v>4</v>
      </c>
      <c r="T29" s="108">
        <f t="shared" si="41"/>
        <v>20</v>
      </c>
      <c r="U29" s="84">
        <v>0.3</v>
      </c>
      <c r="V29" s="82">
        <v>4</v>
      </c>
      <c r="W29" s="112">
        <f t="shared" si="42"/>
        <v>30</v>
      </c>
      <c r="X29" s="340"/>
      <c r="Y29" s="342"/>
      <c r="Z29" s="132">
        <v>0</v>
      </c>
      <c r="AA29" s="110">
        <v>3</v>
      </c>
      <c r="AB29" s="108">
        <f>MROUND(AD2*Z29,5)</f>
        <v>0</v>
      </c>
      <c r="AC29" s="132">
        <v>0.05</v>
      </c>
      <c r="AD29" s="110">
        <v>3</v>
      </c>
      <c r="AE29" s="108">
        <f>MROUND(AD2*AC29,5)</f>
        <v>5</v>
      </c>
      <c r="AF29" s="132">
        <v>0.05</v>
      </c>
      <c r="AG29" s="110">
        <v>4</v>
      </c>
      <c r="AH29" s="108">
        <f>MROUND(AD2*AF29,5)</f>
        <v>5</v>
      </c>
      <c r="AI29" s="144">
        <v>3</v>
      </c>
      <c r="AJ29" s="102" t="s">
        <v>118</v>
      </c>
      <c r="AK29" s="84"/>
      <c r="AL29" s="82"/>
      <c r="AM29" s="108"/>
      <c r="AN29" s="86"/>
      <c r="AO29" s="82"/>
      <c r="AP29" s="108"/>
      <c r="AQ29" s="84"/>
      <c r="AR29" s="82"/>
      <c r="AS29" s="112"/>
      <c r="AT29" s="340"/>
      <c r="AU29" s="363"/>
      <c r="AV29" s="140">
        <v>0.1</v>
      </c>
      <c r="AW29" s="141">
        <v>3</v>
      </c>
      <c r="AX29" s="108">
        <f t="shared" si="39"/>
        <v>10</v>
      </c>
      <c r="AY29" s="340"/>
      <c r="AZ29" s="84">
        <v>0.3</v>
      </c>
      <c r="BA29" s="82">
        <v>3</v>
      </c>
      <c r="BB29" s="108">
        <f t="shared" si="43"/>
        <v>30</v>
      </c>
      <c r="BC29" s="340"/>
      <c r="BD29" s="132">
        <v>0.05</v>
      </c>
      <c r="BE29" s="110">
        <v>3</v>
      </c>
      <c r="BF29" s="108">
        <f>MROUND(AD2*BD29,5)</f>
        <v>5</v>
      </c>
      <c r="BG29" s="102" t="s">
        <v>118</v>
      </c>
      <c r="BH29" s="84"/>
      <c r="BI29" s="82"/>
      <c r="BJ29" s="108"/>
    </row>
    <row r="30" spans="1:62" ht="18" customHeight="1" x14ac:dyDescent="0.25">
      <c r="A30" s="133"/>
      <c r="B30" s="343"/>
      <c r="C30" s="364"/>
      <c r="D30" s="145">
        <v>0</v>
      </c>
      <c r="E30" s="146">
        <v>3</v>
      </c>
      <c r="F30" s="147">
        <f t="shared" si="32"/>
        <v>0</v>
      </c>
      <c r="G30" s="148">
        <v>0.05</v>
      </c>
      <c r="H30" s="146">
        <v>4</v>
      </c>
      <c r="I30" s="147">
        <f t="shared" si="33"/>
        <v>5</v>
      </c>
      <c r="J30" s="145">
        <v>0.05</v>
      </c>
      <c r="K30" s="146">
        <v>4</v>
      </c>
      <c r="L30" s="147">
        <f t="shared" si="34"/>
        <v>5</v>
      </c>
      <c r="M30" s="340"/>
      <c r="N30" s="340"/>
      <c r="O30" s="84">
        <v>0.3</v>
      </c>
      <c r="P30" s="82">
        <v>4</v>
      </c>
      <c r="Q30" s="108">
        <f t="shared" si="40"/>
        <v>30</v>
      </c>
      <c r="R30" s="86">
        <v>0.3</v>
      </c>
      <c r="S30" s="82">
        <v>4</v>
      </c>
      <c r="T30" s="108">
        <f t="shared" si="41"/>
        <v>30</v>
      </c>
      <c r="U30" s="84">
        <v>0.3</v>
      </c>
      <c r="V30" s="82">
        <v>4</v>
      </c>
      <c r="W30" s="112">
        <f t="shared" si="42"/>
        <v>30</v>
      </c>
      <c r="X30" s="343"/>
      <c r="Y30" s="342"/>
      <c r="Z30" s="65">
        <v>0</v>
      </c>
      <c r="AA30" s="110">
        <v>3</v>
      </c>
      <c r="AB30" s="108">
        <f>MROUND(AD2*Z30,5)</f>
        <v>0</v>
      </c>
      <c r="AC30" s="65">
        <v>0.05</v>
      </c>
      <c r="AD30" s="110">
        <v>3</v>
      </c>
      <c r="AE30" s="108">
        <f>MROUND(AD2*AC30,5)</f>
        <v>5</v>
      </c>
      <c r="AF30" s="65">
        <v>0.05</v>
      </c>
      <c r="AG30" s="110">
        <v>4</v>
      </c>
      <c r="AH30" s="108">
        <f>MROUND(AD2*AF30,5)</f>
        <v>5</v>
      </c>
      <c r="AI30" s="339"/>
      <c r="AJ30" s="149" t="s">
        <v>119</v>
      </c>
      <c r="AK30" s="136">
        <v>3</v>
      </c>
      <c r="AL30" s="137" t="s">
        <v>94</v>
      </c>
      <c r="AM30" s="122">
        <v>5</v>
      </c>
      <c r="AN30" s="74">
        <v>3</v>
      </c>
      <c r="AO30" s="137" t="s">
        <v>94</v>
      </c>
      <c r="AP30" s="122">
        <v>8</v>
      </c>
      <c r="AQ30" s="136">
        <v>3</v>
      </c>
      <c r="AR30" s="137" t="s">
        <v>94</v>
      </c>
      <c r="AS30" s="122">
        <v>10</v>
      </c>
      <c r="AT30" s="340"/>
      <c r="AU30" s="364"/>
      <c r="AV30" s="145">
        <v>0.1</v>
      </c>
      <c r="AW30" s="146">
        <v>3</v>
      </c>
      <c r="AX30" s="147">
        <f t="shared" si="39"/>
        <v>10</v>
      </c>
      <c r="AY30" s="340"/>
      <c r="AZ30" s="84">
        <v>0.4</v>
      </c>
      <c r="BA30" s="82">
        <v>3</v>
      </c>
      <c r="BB30" s="108">
        <f t="shared" si="43"/>
        <v>40</v>
      </c>
      <c r="BC30" s="340"/>
      <c r="BD30" s="65">
        <v>0.05</v>
      </c>
      <c r="BE30" s="110">
        <v>3</v>
      </c>
      <c r="BF30" s="108">
        <f>MROUND(AD2*BD30,5)</f>
        <v>5</v>
      </c>
      <c r="BG30" s="150" t="s">
        <v>119</v>
      </c>
      <c r="BH30" s="136">
        <v>3</v>
      </c>
      <c r="BI30" s="137" t="s">
        <v>94</v>
      </c>
      <c r="BJ30" s="122">
        <v>5</v>
      </c>
    </row>
    <row r="31" spans="1:62" ht="18" customHeight="1" x14ac:dyDescent="0.25">
      <c r="A31" s="133"/>
      <c r="B31" s="144">
        <v>3</v>
      </c>
      <c r="C31" s="113" t="s">
        <v>120</v>
      </c>
      <c r="D31" s="103">
        <f>AVERAGE(D26:D30)</f>
        <v>0</v>
      </c>
      <c r="E31" s="104">
        <f>SUM(E26:E30)</f>
        <v>12</v>
      </c>
      <c r="F31" s="114">
        <f t="shared" ref="F31:G31" si="44">AVERAGE(F26:F30)</f>
        <v>0</v>
      </c>
      <c r="G31" s="103">
        <f t="shared" si="44"/>
        <v>0.05</v>
      </c>
      <c r="H31" s="104">
        <f>SUM(H26:H30)</f>
        <v>16</v>
      </c>
      <c r="I31" s="114">
        <f t="shared" ref="I31:J31" si="45">AVERAGE(I26:I30)</f>
        <v>5</v>
      </c>
      <c r="J31" s="103">
        <f t="shared" si="45"/>
        <v>0.05</v>
      </c>
      <c r="K31" s="104">
        <f>SUM(K26:K30)</f>
        <v>16</v>
      </c>
      <c r="L31" s="114">
        <f>AVERAGE(L26:L30)</f>
        <v>5</v>
      </c>
      <c r="M31" s="340"/>
      <c r="N31" s="340"/>
      <c r="O31" s="84">
        <v>0.3</v>
      </c>
      <c r="P31" s="82">
        <v>4</v>
      </c>
      <c r="Q31" s="108">
        <f t="shared" si="40"/>
        <v>30</v>
      </c>
      <c r="R31" s="86">
        <v>0.3</v>
      </c>
      <c r="S31" s="82">
        <v>4</v>
      </c>
      <c r="T31" s="108">
        <f t="shared" si="41"/>
        <v>30</v>
      </c>
      <c r="U31" s="84">
        <v>0.4</v>
      </c>
      <c r="V31" s="82">
        <v>4</v>
      </c>
      <c r="W31" s="112">
        <f t="shared" si="42"/>
        <v>40</v>
      </c>
      <c r="X31" s="75">
        <v>3</v>
      </c>
      <c r="Y31" s="89" t="s">
        <v>121</v>
      </c>
      <c r="Z31" s="103">
        <f>AVERAGE(Z27:Z30)</f>
        <v>0</v>
      </c>
      <c r="AA31" s="91">
        <f>SUM(AA27:AA30)</f>
        <v>12</v>
      </c>
      <c r="AB31" s="151">
        <f t="shared" ref="AB31:AC31" si="46">AVERAGE(AB27:AB30)</f>
        <v>0</v>
      </c>
      <c r="AC31" s="103">
        <f t="shared" si="46"/>
        <v>0.05</v>
      </c>
      <c r="AD31" s="91">
        <f>SUM(AD27:AD30)</f>
        <v>12</v>
      </c>
      <c r="AE31" s="151">
        <f t="shared" ref="AE31:AF31" si="47">AVERAGE(AE27:AE30)</f>
        <v>5</v>
      </c>
      <c r="AF31" s="103">
        <f t="shared" si="47"/>
        <v>0.05</v>
      </c>
      <c r="AG31" s="91">
        <f>SUM(AG27:AG30)</f>
        <v>16</v>
      </c>
      <c r="AH31" s="151">
        <f>AVERAGE(AH27:AH30)</f>
        <v>5</v>
      </c>
      <c r="AI31" s="343"/>
      <c r="AJ31" s="152" t="s">
        <v>111</v>
      </c>
      <c r="AK31" s="153">
        <v>10</v>
      </c>
      <c r="AL31" s="154">
        <v>30</v>
      </c>
      <c r="AM31" s="122"/>
      <c r="AN31" s="153">
        <v>10</v>
      </c>
      <c r="AO31" s="154">
        <v>30</v>
      </c>
      <c r="AP31" s="122"/>
      <c r="AQ31" s="153">
        <v>16</v>
      </c>
      <c r="AR31" s="154">
        <v>40</v>
      </c>
      <c r="AS31" s="122"/>
      <c r="AT31" s="340"/>
      <c r="AU31" s="113" t="s">
        <v>120</v>
      </c>
      <c r="AV31" s="103">
        <f>AVERAGE(AV26:AV30)</f>
        <v>0.1</v>
      </c>
      <c r="AW31" s="104">
        <f>SUM(AW26:AW30)</f>
        <v>12</v>
      </c>
      <c r="AX31" s="114">
        <f>AVERAGE(AX26:AX30)</f>
        <v>10</v>
      </c>
      <c r="AY31" s="340"/>
      <c r="AZ31" s="84">
        <v>0.4</v>
      </c>
      <c r="BA31" s="82">
        <v>3</v>
      </c>
      <c r="BB31" s="108">
        <f t="shared" si="43"/>
        <v>40</v>
      </c>
      <c r="BC31" s="89" t="s">
        <v>121</v>
      </c>
      <c r="BD31" s="103">
        <f>AVERAGE(BD27:BD30)</f>
        <v>0.05</v>
      </c>
      <c r="BE31" s="91">
        <f>SUM(BE27:BE30)</f>
        <v>12</v>
      </c>
      <c r="BF31" s="151">
        <f>AVERAGE(BF27:BF30)</f>
        <v>5</v>
      </c>
      <c r="BG31" s="152" t="s">
        <v>111</v>
      </c>
      <c r="BH31" s="153">
        <v>10</v>
      </c>
      <c r="BI31" s="154">
        <v>30</v>
      </c>
      <c r="BJ31" s="122"/>
    </row>
    <row r="32" spans="1:62" ht="18" customHeight="1" x14ac:dyDescent="0.25">
      <c r="A32" s="87"/>
      <c r="B32" s="371"/>
      <c r="C32" s="155" t="s">
        <v>122</v>
      </c>
      <c r="D32" s="71">
        <v>3</v>
      </c>
      <c r="E32" s="121" t="s">
        <v>94</v>
      </c>
      <c r="F32" s="123">
        <v>10</v>
      </c>
      <c r="G32" s="71">
        <v>3</v>
      </c>
      <c r="H32" s="121" t="s">
        <v>94</v>
      </c>
      <c r="I32" s="123">
        <v>12</v>
      </c>
      <c r="J32" s="71">
        <v>3</v>
      </c>
      <c r="K32" s="121" t="s">
        <v>94</v>
      </c>
      <c r="L32" s="123">
        <v>14</v>
      </c>
      <c r="M32" s="340"/>
      <c r="N32" s="343"/>
      <c r="O32" s="96">
        <v>0.3</v>
      </c>
      <c r="P32" s="97">
        <v>4</v>
      </c>
      <c r="Q32" s="147">
        <f t="shared" si="40"/>
        <v>30</v>
      </c>
      <c r="R32" s="99">
        <v>0.3</v>
      </c>
      <c r="S32" s="97">
        <v>4</v>
      </c>
      <c r="T32" s="147">
        <f t="shared" si="41"/>
        <v>30</v>
      </c>
      <c r="U32" s="96">
        <v>0.4</v>
      </c>
      <c r="V32" s="97">
        <v>4</v>
      </c>
      <c r="W32" s="147">
        <f t="shared" si="42"/>
        <v>40</v>
      </c>
      <c r="X32" s="358"/>
      <c r="Y32" s="156" t="s">
        <v>123</v>
      </c>
      <c r="Z32" s="157">
        <v>3</v>
      </c>
      <c r="AA32" s="158" t="s">
        <v>94</v>
      </c>
      <c r="AB32" s="159" t="s">
        <v>124</v>
      </c>
      <c r="AC32" s="157">
        <v>3</v>
      </c>
      <c r="AD32" s="158" t="s">
        <v>94</v>
      </c>
      <c r="AE32" s="159" t="s">
        <v>124</v>
      </c>
      <c r="AF32" s="157">
        <v>3</v>
      </c>
      <c r="AG32" s="158" t="s">
        <v>94</v>
      </c>
      <c r="AH32" s="159" t="s">
        <v>124</v>
      </c>
      <c r="AI32" s="144">
        <v>4</v>
      </c>
      <c r="AJ32" s="160" t="s">
        <v>125</v>
      </c>
      <c r="AK32" s="96"/>
      <c r="AL32" s="97"/>
      <c r="AM32" s="147"/>
      <c r="AN32" s="99"/>
      <c r="AO32" s="97"/>
      <c r="AP32" s="147"/>
      <c r="AQ32" s="96"/>
      <c r="AR32" s="97"/>
      <c r="AS32" s="147"/>
      <c r="AT32" s="340"/>
      <c r="AU32" s="155" t="s">
        <v>122</v>
      </c>
      <c r="AV32" s="71">
        <v>3</v>
      </c>
      <c r="AW32" s="121" t="s">
        <v>94</v>
      </c>
      <c r="AX32" s="123">
        <v>10</v>
      </c>
      <c r="AY32" s="343"/>
      <c r="AZ32" s="96">
        <v>0.35</v>
      </c>
      <c r="BA32" s="97">
        <v>0</v>
      </c>
      <c r="BB32" s="147">
        <f t="shared" si="43"/>
        <v>35</v>
      </c>
      <c r="BC32" s="156" t="s">
        <v>123</v>
      </c>
      <c r="BD32" s="157">
        <v>3</v>
      </c>
      <c r="BE32" s="158" t="s">
        <v>94</v>
      </c>
      <c r="BF32" s="159" t="s">
        <v>124</v>
      </c>
      <c r="BG32" s="160" t="s">
        <v>125</v>
      </c>
      <c r="BH32" s="96"/>
      <c r="BI32" s="97"/>
      <c r="BJ32" s="147"/>
    </row>
    <row r="33" spans="1:62" ht="18" customHeight="1" x14ac:dyDescent="0.25">
      <c r="A33" s="133"/>
      <c r="B33" s="343"/>
      <c r="C33" s="152" t="s">
        <v>111</v>
      </c>
      <c r="D33" s="379">
        <v>5</v>
      </c>
      <c r="E33" s="334"/>
      <c r="F33" s="342"/>
      <c r="G33" s="379">
        <v>5</v>
      </c>
      <c r="H33" s="334"/>
      <c r="I33" s="342"/>
      <c r="J33" s="379">
        <v>10</v>
      </c>
      <c r="K33" s="334"/>
      <c r="L33" s="342"/>
      <c r="M33" s="75">
        <v>3</v>
      </c>
      <c r="N33" s="160" t="s">
        <v>126</v>
      </c>
      <c r="O33" s="103">
        <f>AVERAGE(O28:O32)</f>
        <v>0.26</v>
      </c>
      <c r="P33" s="104">
        <f>SUM(P28:P32)</f>
        <v>20</v>
      </c>
      <c r="Q33" s="105">
        <f t="shared" ref="Q33:R33" si="48">AVERAGE(Q28:Q32)</f>
        <v>26</v>
      </c>
      <c r="R33" s="103">
        <f t="shared" si="48"/>
        <v>0.26</v>
      </c>
      <c r="S33" s="104">
        <f>SUM(S28:S32)</f>
        <v>20</v>
      </c>
      <c r="T33" s="105">
        <f t="shared" ref="T33:U33" si="49">AVERAGE(T28:T32)</f>
        <v>26</v>
      </c>
      <c r="U33" s="103">
        <f t="shared" si="49"/>
        <v>0.32</v>
      </c>
      <c r="V33" s="104">
        <f>SUM(V28:V32)</f>
        <v>20</v>
      </c>
      <c r="W33" s="105">
        <f>AVERAGE(W28:W32)</f>
        <v>32</v>
      </c>
      <c r="X33" s="343"/>
      <c r="Y33" s="152" t="s">
        <v>111</v>
      </c>
      <c r="Z33" s="352" t="s">
        <v>113</v>
      </c>
      <c r="AA33" s="336"/>
      <c r="AB33" s="337"/>
      <c r="AC33" s="352" t="s">
        <v>113</v>
      </c>
      <c r="AD33" s="336"/>
      <c r="AE33" s="337"/>
      <c r="AF33" s="352" t="s">
        <v>113</v>
      </c>
      <c r="AG33" s="336"/>
      <c r="AH33" s="337"/>
      <c r="AI33" s="339"/>
      <c r="AJ33" s="161" t="s">
        <v>127</v>
      </c>
      <c r="AK33" s="71">
        <v>3</v>
      </c>
      <c r="AL33" s="72" t="s">
        <v>94</v>
      </c>
      <c r="AM33" s="138">
        <v>8</v>
      </c>
      <c r="AN33" s="71">
        <v>3</v>
      </c>
      <c r="AO33" s="72" t="s">
        <v>94</v>
      </c>
      <c r="AP33" s="138">
        <v>10</v>
      </c>
      <c r="AQ33" s="71">
        <v>3</v>
      </c>
      <c r="AR33" s="72" t="s">
        <v>94</v>
      </c>
      <c r="AS33" s="138">
        <v>12</v>
      </c>
      <c r="AT33" s="340"/>
      <c r="AU33" s="152" t="s">
        <v>111</v>
      </c>
      <c r="AV33" s="379">
        <v>10</v>
      </c>
      <c r="AW33" s="334"/>
      <c r="AX33" s="342"/>
      <c r="AY33" s="160" t="s">
        <v>126</v>
      </c>
      <c r="AZ33" s="103">
        <f>AVERAGE(AZ28:AZ32)</f>
        <v>0.35</v>
      </c>
      <c r="BA33" s="104">
        <f>SUM(BA28:BA32)</f>
        <v>12</v>
      </c>
      <c r="BB33" s="105">
        <f>AVERAGE(BB28:BB32)</f>
        <v>35</v>
      </c>
      <c r="BC33" s="152" t="s">
        <v>111</v>
      </c>
      <c r="BD33" s="352" t="s">
        <v>113</v>
      </c>
      <c r="BE33" s="336"/>
      <c r="BF33" s="337"/>
      <c r="BG33" s="161" t="s">
        <v>127</v>
      </c>
      <c r="BH33" s="71">
        <v>3</v>
      </c>
      <c r="BI33" s="72" t="s">
        <v>94</v>
      </c>
      <c r="BJ33" s="122">
        <v>8</v>
      </c>
    </row>
    <row r="34" spans="1:62" ht="18" customHeight="1" x14ac:dyDescent="0.25">
      <c r="A34" s="133"/>
      <c r="B34" s="144">
        <v>4</v>
      </c>
      <c r="C34" s="162" t="s">
        <v>128</v>
      </c>
      <c r="D34" s="163"/>
      <c r="E34" s="164"/>
      <c r="F34" s="165"/>
      <c r="G34" s="163"/>
      <c r="H34" s="164"/>
      <c r="I34" s="166"/>
      <c r="J34" s="167"/>
      <c r="K34" s="168"/>
      <c r="L34" s="166"/>
      <c r="M34" s="381"/>
      <c r="N34" s="169" t="s">
        <v>129</v>
      </c>
      <c r="O34" s="170">
        <v>3</v>
      </c>
      <c r="P34" s="171" t="s">
        <v>94</v>
      </c>
      <c r="Q34" s="172">
        <v>5</v>
      </c>
      <c r="R34" s="170">
        <v>4</v>
      </c>
      <c r="S34" s="171" t="s">
        <v>94</v>
      </c>
      <c r="T34" s="172">
        <v>5</v>
      </c>
      <c r="U34" s="170">
        <v>4</v>
      </c>
      <c r="V34" s="171" t="s">
        <v>94</v>
      </c>
      <c r="W34" s="172">
        <v>5</v>
      </c>
      <c r="X34" s="75">
        <v>4</v>
      </c>
      <c r="Y34" s="162" t="s">
        <v>130</v>
      </c>
      <c r="Z34" s="167"/>
      <c r="AA34" s="164"/>
      <c r="AB34" s="173"/>
      <c r="AC34" s="167"/>
      <c r="AD34" s="164"/>
      <c r="AE34" s="166"/>
      <c r="AF34" s="167"/>
      <c r="AG34" s="164"/>
      <c r="AH34" s="166"/>
      <c r="AI34" s="340"/>
      <c r="AJ34" s="174" t="s">
        <v>131</v>
      </c>
      <c r="AK34" s="170">
        <v>3</v>
      </c>
      <c r="AL34" s="171" t="s">
        <v>94</v>
      </c>
      <c r="AM34" s="172">
        <v>8</v>
      </c>
      <c r="AN34" s="170">
        <v>3</v>
      </c>
      <c r="AO34" s="171" t="s">
        <v>94</v>
      </c>
      <c r="AP34" s="172">
        <v>10</v>
      </c>
      <c r="AQ34" s="170">
        <v>3</v>
      </c>
      <c r="AR34" s="171" t="s">
        <v>94</v>
      </c>
      <c r="AS34" s="172">
        <v>12</v>
      </c>
      <c r="AT34" s="340"/>
      <c r="AU34" s="162" t="s">
        <v>130</v>
      </c>
      <c r="AV34" s="163"/>
      <c r="AW34" s="164"/>
      <c r="AX34" s="165"/>
      <c r="AY34" s="169" t="s">
        <v>129</v>
      </c>
      <c r="AZ34" s="170">
        <v>3</v>
      </c>
      <c r="BA34" s="171" t="s">
        <v>94</v>
      </c>
      <c r="BB34" s="172">
        <v>5</v>
      </c>
      <c r="BC34" s="162" t="s">
        <v>130</v>
      </c>
      <c r="BD34" s="167"/>
      <c r="BE34" s="164"/>
      <c r="BF34" s="173"/>
      <c r="BG34" s="174" t="s">
        <v>131</v>
      </c>
      <c r="BH34" s="170">
        <v>3</v>
      </c>
      <c r="BI34" s="171" t="s">
        <v>94</v>
      </c>
      <c r="BJ34" s="172">
        <v>8</v>
      </c>
    </row>
    <row r="35" spans="1:62" ht="18" customHeight="1" x14ac:dyDescent="0.25">
      <c r="A35" s="133"/>
      <c r="B35" s="372"/>
      <c r="C35" s="175" t="s">
        <v>132</v>
      </c>
      <c r="D35" s="176">
        <v>3</v>
      </c>
      <c r="E35" s="177" t="s">
        <v>94</v>
      </c>
      <c r="F35" s="80">
        <v>8</v>
      </c>
      <c r="G35" s="170">
        <v>3</v>
      </c>
      <c r="H35" s="171" t="s">
        <v>94</v>
      </c>
      <c r="I35" s="172">
        <v>10</v>
      </c>
      <c r="J35" s="170">
        <v>3</v>
      </c>
      <c r="K35" s="171" t="s">
        <v>94</v>
      </c>
      <c r="L35" s="172">
        <v>12</v>
      </c>
      <c r="M35" s="340"/>
      <c r="N35" s="128" t="s">
        <v>111</v>
      </c>
      <c r="O35" s="178">
        <v>30</v>
      </c>
      <c r="P35" s="179">
        <v>25</v>
      </c>
      <c r="Q35" s="180">
        <v>25</v>
      </c>
      <c r="R35" s="178">
        <v>30</v>
      </c>
      <c r="S35" s="179">
        <v>30</v>
      </c>
      <c r="T35" s="180">
        <v>25</v>
      </c>
      <c r="U35" s="178">
        <v>30</v>
      </c>
      <c r="V35" s="179">
        <v>30</v>
      </c>
      <c r="W35" s="180">
        <v>25</v>
      </c>
      <c r="X35" s="358"/>
      <c r="Y35" s="181" t="s">
        <v>133</v>
      </c>
      <c r="Z35" s="182">
        <v>3</v>
      </c>
      <c r="AA35" s="182" t="s">
        <v>94</v>
      </c>
      <c r="AB35" s="183" t="s">
        <v>134</v>
      </c>
      <c r="AC35" s="182">
        <v>3</v>
      </c>
      <c r="AD35" s="182" t="s">
        <v>94</v>
      </c>
      <c r="AE35" s="183" t="s">
        <v>134</v>
      </c>
      <c r="AF35" s="182">
        <v>3</v>
      </c>
      <c r="AG35" s="182" t="s">
        <v>94</v>
      </c>
      <c r="AH35" s="183" t="s">
        <v>134</v>
      </c>
      <c r="AI35" s="343"/>
      <c r="AJ35" s="128" t="s">
        <v>111</v>
      </c>
      <c r="AK35" s="184">
        <v>25</v>
      </c>
      <c r="AL35" s="185">
        <v>20</v>
      </c>
      <c r="AM35" s="131"/>
      <c r="AN35" s="184">
        <v>25</v>
      </c>
      <c r="AO35" s="185">
        <v>20</v>
      </c>
      <c r="AP35" s="131"/>
      <c r="AQ35" s="184">
        <v>30</v>
      </c>
      <c r="AR35" s="185">
        <v>25</v>
      </c>
      <c r="AS35" s="131"/>
      <c r="AT35" s="340"/>
      <c r="AU35" s="175" t="s">
        <v>132</v>
      </c>
      <c r="AV35" s="176">
        <v>3</v>
      </c>
      <c r="AW35" s="177" t="s">
        <v>94</v>
      </c>
      <c r="AX35" s="80">
        <v>8</v>
      </c>
      <c r="AY35" s="128" t="s">
        <v>111</v>
      </c>
      <c r="AZ35" s="178">
        <v>30</v>
      </c>
      <c r="BA35" s="179">
        <v>30</v>
      </c>
      <c r="BB35" s="180">
        <v>25</v>
      </c>
      <c r="BC35" s="181" t="s">
        <v>133</v>
      </c>
      <c r="BD35" s="182">
        <v>3</v>
      </c>
      <c r="BE35" s="182" t="s">
        <v>94</v>
      </c>
      <c r="BF35" s="183" t="s">
        <v>134</v>
      </c>
      <c r="BG35" s="128" t="s">
        <v>111</v>
      </c>
      <c r="BH35" s="184">
        <v>25</v>
      </c>
      <c r="BI35" s="185">
        <v>20</v>
      </c>
      <c r="BJ35" s="131"/>
    </row>
    <row r="36" spans="1:62" ht="18" customHeight="1" x14ac:dyDescent="0.25">
      <c r="A36" s="133"/>
      <c r="B36" s="340"/>
      <c r="C36" s="186" t="s">
        <v>135</v>
      </c>
      <c r="D36" s="187">
        <v>3</v>
      </c>
      <c r="E36" s="177" t="s">
        <v>94</v>
      </c>
      <c r="F36" s="80">
        <v>8</v>
      </c>
      <c r="G36" s="176">
        <v>3</v>
      </c>
      <c r="H36" s="177" t="s">
        <v>94</v>
      </c>
      <c r="I36" s="80">
        <v>10</v>
      </c>
      <c r="J36" s="176">
        <v>3</v>
      </c>
      <c r="K36" s="177" t="s">
        <v>94</v>
      </c>
      <c r="L36" s="80">
        <v>12</v>
      </c>
      <c r="M36" s="340"/>
      <c r="N36" s="161" t="s">
        <v>127</v>
      </c>
      <c r="O36" s="176">
        <v>3</v>
      </c>
      <c r="P36" s="177" t="s">
        <v>94</v>
      </c>
      <c r="Q36" s="80">
        <v>8</v>
      </c>
      <c r="R36" s="176">
        <v>3</v>
      </c>
      <c r="S36" s="177" t="s">
        <v>94</v>
      </c>
      <c r="T36" s="80">
        <v>10</v>
      </c>
      <c r="U36" s="176">
        <v>3</v>
      </c>
      <c r="V36" s="177" t="s">
        <v>94</v>
      </c>
      <c r="W36" s="188">
        <v>12</v>
      </c>
      <c r="X36" s="340"/>
      <c r="Y36" s="174" t="s">
        <v>136</v>
      </c>
      <c r="Z36" s="189">
        <v>3</v>
      </c>
      <c r="AA36" s="190" t="s">
        <v>94</v>
      </c>
      <c r="AB36" s="191">
        <v>5</v>
      </c>
      <c r="AC36" s="189">
        <v>3</v>
      </c>
      <c r="AD36" s="190" t="s">
        <v>94</v>
      </c>
      <c r="AE36" s="191">
        <v>5</v>
      </c>
      <c r="AF36" s="189">
        <v>3</v>
      </c>
      <c r="AG36" s="190" t="s">
        <v>94</v>
      </c>
      <c r="AH36" s="191">
        <v>5</v>
      </c>
      <c r="AI36" s="339"/>
      <c r="AJ36" s="367" t="s">
        <v>137</v>
      </c>
      <c r="AK36" s="374" t="s">
        <v>138</v>
      </c>
      <c r="AL36" s="360"/>
      <c r="AM36" s="361"/>
      <c r="AN36" s="374" t="s">
        <v>139</v>
      </c>
      <c r="AO36" s="360"/>
      <c r="AP36" s="361"/>
      <c r="AQ36" s="374" t="s">
        <v>139</v>
      </c>
      <c r="AR36" s="360"/>
      <c r="AS36" s="361"/>
      <c r="AT36" s="340"/>
      <c r="AU36" s="186" t="s">
        <v>135</v>
      </c>
      <c r="AV36" s="187">
        <v>3</v>
      </c>
      <c r="AW36" s="177" t="s">
        <v>94</v>
      </c>
      <c r="AX36" s="80">
        <v>8</v>
      </c>
      <c r="AY36" s="161" t="s">
        <v>127</v>
      </c>
      <c r="AZ36" s="176">
        <v>3</v>
      </c>
      <c r="BA36" s="177" t="s">
        <v>94</v>
      </c>
      <c r="BB36" s="80">
        <v>8</v>
      </c>
      <c r="BC36" s="174" t="s">
        <v>136</v>
      </c>
      <c r="BD36" s="189">
        <v>3</v>
      </c>
      <c r="BE36" s="190" t="s">
        <v>94</v>
      </c>
      <c r="BF36" s="191">
        <v>5</v>
      </c>
      <c r="BG36" s="367" t="s">
        <v>137</v>
      </c>
      <c r="BH36" s="374" t="s">
        <v>138</v>
      </c>
      <c r="BI36" s="360"/>
      <c r="BJ36" s="361"/>
    </row>
    <row r="37" spans="1:62" ht="18" customHeight="1" x14ac:dyDescent="0.25">
      <c r="A37" s="38"/>
      <c r="B37" s="343"/>
      <c r="C37" s="152" t="s">
        <v>111</v>
      </c>
      <c r="D37" s="192">
        <v>50</v>
      </c>
      <c r="E37" s="193">
        <v>50</v>
      </c>
      <c r="F37" s="80"/>
      <c r="G37" s="192">
        <v>60</v>
      </c>
      <c r="H37" s="193">
        <v>60</v>
      </c>
      <c r="I37" s="80"/>
      <c r="J37" s="192">
        <v>60</v>
      </c>
      <c r="K37" s="193">
        <v>60</v>
      </c>
      <c r="L37" s="80"/>
      <c r="M37" s="75">
        <v>4</v>
      </c>
      <c r="N37" s="160" t="s">
        <v>125</v>
      </c>
      <c r="O37" s="176"/>
      <c r="P37" s="177"/>
      <c r="Q37" s="80"/>
      <c r="R37" s="176"/>
      <c r="S37" s="177"/>
      <c r="T37" s="80"/>
      <c r="U37" s="176"/>
      <c r="V37" s="177"/>
      <c r="W37" s="188"/>
      <c r="X37" s="343"/>
      <c r="Y37" s="194" t="s">
        <v>111</v>
      </c>
      <c r="Z37" s="195" t="s">
        <v>112</v>
      </c>
      <c r="AA37" s="196" t="s">
        <v>112</v>
      </c>
      <c r="AB37" s="172"/>
      <c r="AC37" s="195" t="s">
        <v>112</v>
      </c>
      <c r="AD37" s="196" t="s">
        <v>112</v>
      </c>
      <c r="AE37" s="172"/>
      <c r="AF37" s="195" t="s">
        <v>112</v>
      </c>
      <c r="AG37" s="196" t="s">
        <v>112</v>
      </c>
      <c r="AH37" s="172"/>
      <c r="AI37" s="340"/>
      <c r="AJ37" s="340"/>
      <c r="AK37" s="363"/>
      <c r="AL37" s="334"/>
      <c r="AM37" s="342"/>
      <c r="AN37" s="363"/>
      <c r="AO37" s="334"/>
      <c r="AP37" s="342"/>
      <c r="AQ37" s="363"/>
      <c r="AR37" s="334"/>
      <c r="AS37" s="342"/>
      <c r="AT37" s="340"/>
      <c r="AU37" s="152" t="s">
        <v>111</v>
      </c>
      <c r="AV37" s="192">
        <v>60</v>
      </c>
      <c r="AW37" s="193">
        <v>60</v>
      </c>
      <c r="AX37" s="80"/>
      <c r="AY37" s="160" t="s">
        <v>125</v>
      </c>
      <c r="AZ37" s="176"/>
      <c r="BA37" s="177"/>
      <c r="BB37" s="80"/>
      <c r="BC37" s="194" t="s">
        <v>111</v>
      </c>
      <c r="BD37" s="195" t="s">
        <v>112</v>
      </c>
      <c r="BE37" s="196" t="s">
        <v>112</v>
      </c>
      <c r="BF37" s="172"/>
      <c r="BG37" s="340"/>
      <c r="BH37" s="363"/>
      <c r="BI37" s="334"/>
      <c r="BJ37" s="342"/>
    </row>
    <row r="38" spans="1:62" ht="18" customHeight="1" x14ac:dyDescent="0.25">
      <c r="A38" s="38"/>
      <c r="B38" s="339"/>
      <c r="C38" s="197"/>
      <c r="D38" s="198"/>
      <c r="E38" s="199"/>
      <c r="F38" s="200"/>
      <c r="G38" s="198"/>
      <c r="H38" s="199"/>
      <c r="I38" s="200"/>
      <c r="J38" s="198"/>
      <c r="K38" s="199"/>
      <c r="L38" s="200"/>
      <c r="M38" s="201"/>
      <c r="N38" s="174" t="s">
        <v>131</v>
      </c>
      <c r="O38" s="176">
        <v>3</v>
      </c>
      <c r="P38" s="177" t="s">
        <v>94</v>
      </c>
      <c r="Q38" s="80">
        <v>8</v>
      </c>
      <c r="R38" s="176">
        <v>3</v>
      </c>
      <c r="S38" s="177" t="s">
        <v>94</v>
      </c>
      <c r="T38" s="80">
        <v>10</v>
      </c>
      <c r="U38" s="176">
        <v>3</v>
      </c>
      <c r="V38" s="177" t="s">
        <v>94</v>
      </c>
      <c r="W38" s="80">
        <v>12</v>
      </c>
      <c r="X38" s="358"/>
      <c r="Y38" s="202"/>
      <c r="Z38" s="203"/>
      <c r="AA38" s="168"/>
      <c r="AB38" s="204"/>
      <c r="AC38" s="203"/>
      <c r="AD38" s="168"/>
      <c r="AE38" s="204"/>
      <c r="AF38" s="203"/>
      <c r="AG38" s="168"/>
      <c r="AH38" s="204"/>
      <c r="AI38" s="340"/>
      <c r="AJ38" s="343"/>
      <c r="AK38" s="364"/>
      <c r="AL38" s="366"/>
      <c r="AM38" s="345"/>
      <c r="AN38" s="364"/>
      <c r="AO38" s="366"/>
      <c r="AP38" s="345"/>
      <c r="AQ38" s="364"/>
      <c r="AR38" s="366"/>
      <c r="AS38" s="345"/>
      <c r="AT38" s="340"/>
      <c r="AU38" s="197"/>
      <c r="AV38" s="198"/>
      <c r="AW38" s="199"/>
      <c r="AX38" s="200"/>
      <c r="AY38" s="174" t="s">
        <v>131</v>
      </c>
      <c r="AZ38" s="176">
        <v>3</v>
      </c>
      <c r="BA38" s="177" t="s">
        <v>94</v>
      </c>
      <c r="BB38" s="80">
        <v>8</v>
      </c>
      <c r="BC38" s="202"/>
      <c r="BD38" s="203"/>
      <c r="BE38" s="168"/>
      <c r="BF38" s="204"/>
      <c r="BG38" s="343"/>
      <c r="BH38" s="364"/>
      <c r="BI38" s="366"/>
      <c r="BJ38" s="345"/>
    </row>
    <row r="39" spans="1:62" ht="18" customHeight="1" x14ac:dyDescent="0.25">
      <c r="A39" s="38"/>
      <c r="B39" s="340"/>
      <c r="C39" s="367" t="s">
        <v>137</v>
      </c>
      <c r="D39" s="334"/>
      <c r="E39" s="334"/>
      <c r="F39" s="334"/>
      <c r="G39" s="365"/>
      <c r="H39" s="360"/>
      <c r="I39" s="361"/>
      <c r="J39" s="365"/>
      <c r="K39" s="360"/>
      <c r="L39" s="361"/>
      <c r="M39" s="373"/>
      <c r="N39" s="367" t="s">
        <v>137</v>
      </c>
      <c r="O39" s="374" t="s">
        <v>140</v>
      </c>
      <c r="P39" s="360"/>
      <c r="Q39" s="361"/>
      <c r="R39" s="374" t="s">
        <v>141</v>
      </c>
      <c r="S39" s="360"/>
      <c r="T39" s="361"/>
      <c r="U39" s="374" t="s">
        <v>141</v>
      </c>
      <c r="V39" s="360"/>
      <c r="W39" s="361"/>
      <c r="X39" s="340"/>
      <c r="Y39" s="367" t="s">
        <v>137</v>
      </c>
      <c r="Z39" s="374"/>
      <c r="AA39" s="360"/>
      <c r="AB39" s="361"/>
      <c r="AC39" s="378"/>
      <c r="AD39" s="360"/>
      <c r="AE39" s="361"/>
      <c r="AF39" s="374"/>
      <c r="AG39" s="360"/>
      <c r="AH39" s="361"/>
      <c r="AI39" s="340"/>
      <c r="AJ39" s="205" t="s">
        <v>142</v>
      </c>
      <c r="AK39" s="375">
        <v>45034</v>
      </c>
      <c r="AL39" s="336"/>
      <c r="AM39" s="337"/>
      <c r="AN39" s="375">
        <v>45041</v>
      </c>
      <c r="AO39" s="336"/>
      <c r="AP39" s="337"/>
      <c r="AQ39" s="375">
        <v>45048</v>
      </c>
      <c r="AR39" s="336"/>
      <c r="AS39" s="337"/>
      <c r="AT39" s="340"/>
      <c r="AU39" s="367" t="s">
        <v>137</v>
      </c>
      <c r="AV39" s="365"/>
      <c r="AW39" s="360"/>
      <c r="AX39" s="361"/>
      <c r="AY39" s="367" t="s">
        <v>137</v>
      </c>
      <c r="AZ39" s="374" t="s">
        <v>143</v>
      </c>
      <c r="BA39" s="360"/>
      <c r="BB39" s="361"/>
      <c r="BC39" s="367" t="s">
        <v>137</v>
      </c>
      <c r="BD39" s="374"/>
      <c r="BE39" s="360"/>
      <c r="BF39" s="361"/>
      <c r="BG39" s="205" t="s">
        <v>142</v>
      </c>
      <c r="BH39" s="375">
        <v>45034</v>
      </c>
      <c r="BI39" s="336"/>
      <c r="BJ39" s="337"/>
    </row>
    <row r="40" spans="1:62" ht="33.75" customHeight="1" x14ac:dyDescent="0.25">
      <c r="A40" s="38"/>
      <c r="B40" s="340"/>
      <c r="C40" s="340"/>
      <c r="D40" s="334"/>
      <c r="E40" s="334"/>
      <c r="F40" s="334"/>
      <c r="G40" s="363"/>
      <c r="H40" s="334"/>
      <c r="I40" s="342"/>
      <c r="J40" s="363"/>
      <c r="K40" s="334"/>
      <c r="L40" s="342"/>
      <c r="M40" s="340"/>
      <c r="N40" s="340"/>
      <c r="O40" s="363"/>
      <c r="P40" s="334"/>
      <c r="Q40" s="342"/>
      <c r="R40" s="363"/>
      <c r="S40" s="334"/>
      <c r="T40" s="342"/>
      <c r="U40" s="363"/>
      <c r="V40" s="334"/>
      <c r="W40" s="342"/>
      <c r="X40" s="340"/>
      <c r="Y40" s="340"/>
      <c r="Z40" s="363"/>
      <c r="AA40" s="334"/>
      <c r="AB40" s="342"/>
      <c r="AC40" s="363"/>
      <c r="AD40" s="334"/>
      <c r="AE40" s="342"/>
      <c r="AF40" s="363"/>
      <c r="AG40" s="334"/>
      <c r="AH40" s="342"/>
      <c r="AI40" s="340"/>
      <c r="AJ40" s="206" t="s">
        <v>144</v>
      </c>
      <c r="AK40" s="207">
        <v>6</v>
      </c>
      <c r="AL40" s="208"/>
      <c r="AM40" s="209"/>
      <c r="AN40" s="210">
        <v>7</v>
      </c>
      <c r="AO40" s="208"/>
      <c r="AP40" s="209"/>
      <c r="AQ40" s="208">
        <v>8</v>
      </c>
      <c r="AR40" s="208"/>
      <c r="AS40" s="208"/>
      <c r="AT40" s="340"/>
      <c r="AU40" s="340"/>
      <c r="AV40" s="363"/>
      <c r="AW40" s="334"/>
      <c r="AX40" s="342"/>
      <c r="AY40" s="340"/>
      <c r="AZ40" s="363"/>
      <c r="BA40" s="334"/>
      <c r="BB40" s="342"/>
      <c r="BC40" s="340"/>
      <c r="BD40" s="363"/>
      <c r="BE40" s="334"/>
      <c r="BF40" s="342"/>
      <c r="BG40" s="206" t="s">
        <v>144</v>
      </c>
      <c r="BH40" s="207">
        <v>6</v>
      </c>
      <c r="BI40" s="208"/>
      <c r="BJ40" s="209"/>
    </row>
    <row r="41" spans="1:62" ht="18" customHeight="1" x14ac:dyDescent="0.25">
      <c r="A41" s="38"/>
      <c r="B41" s="340"/>
      <c r="C41" s="343"/>
      <c r="D41" s="334"/>
      <c r="E41" s="334"/>
      <c r="F41" s="334"/>
      <c r="G41" s="364"/>
      <c r="H41" s="366"/>
      <c r="I41" s="345"/>
      <c r="J41" s="364"/>
      <c r="K41" s="366"/>
      <c r="L41" s="345"/>
      <c r="M41" s="340"/>
      <c r="N41" s="343"/>
      <c r="O41" s="364"/>
      <c r="P41" s="366"/>
      <c r="Q41" s="345"/>
      <c r="R41" s="364"/>
      <c r="S41" s="366"/>
      <c r="T41" s="345"/>
      <c r="U41" s="364"/>
      <c r="V41" s="366"/>
      <c r="W41" s="345"/>
      <c r="X41" s="340"/>
      <c r="Y41" s="343"/>
      <c r="Z41" s="364"/>
      <c r="AA41" s="366"/>
      <c r="AB41" s="345"/>
      <c r="AC41" s="364"/>
      <c r="AD41" s="366"/>
      <c r="AE41" s="345"/>
      <c r="AF41" s="364"/>
      <c r="AG41" s="366"/>
      <c r="AH41" s="345"/>
      <c r="AI41" s="340"/>
      <c r="AJ41" s="369" t="s">
        <v>145</v>
      </c>
      <c r="AK41" s="377">
        <f>SUM(AK14*AM14*AK15+AL21*AM21+AL27*AM27+AK28*AM28*AK31+AK30*AM30*AL31+AK33*AM33*AK35+AK34*AM34*AL35)</f>
        <v>4820</v>
      </c>
      <c r="AL41" s="334"/>
      <c r="AM41" s="342"/>
      <c r="AN41" s="377">
        <f>SUM(AN14*AP14*AN15+AO21*AP21+AO27*AP27+AN28*AP28*AN31+AN30*AP30*AO31+AN33*AP33*AN35+AN34*AP34*AO35)</f>
        <v>6090</v>
      </c>
      <c r="AO41" s="334"/>
      <c r="AP41" s="342"/>
      <c r="AQ41" s="377">
        <f>SUM(AQ14*AS14*AQ15+AR21*AS21+AR27*AS27+AQ28*AS28*AQ31+AQ30*AS30*AR31+AQ33*AS33*AQ35+AQ34*AS34*AR35)</f>
        <v>8138</v>
      </c>
      <c r="AR41" s="334"/>
      <c r="AS41" s="342"/>
      <c r="AT41" s="340"/>
      <c r="AU41" s="343"/>
      <c r="AV41" s="364"/>
      <c r="AW41" s="366"/>
      <c r="AX41" s="345"/>
      <c r="AY41" s="343"/>
      <c r="AZ41" s="364"/>
      <c r="BA41" s="366"/>
      <c r="BB41" s="345"/>
      <c r="BC41" s="343"/>
      <c r="BD41" s="364"/>
      <c r="BE41" s="366"/>
      <c r="BF41" s="345"/>
      <c r="BG41" s="369" t="s">
        <v>145</v>
      </c>
      <c r="BH41" s="377">
        <f>SUM(BH14*BJ14*BH15+BI21*BJ21+BI27*BJ27+BH28*BJ28*BH31+BH30*BJ30*BI31+BH33*BJ33*BH35+BH34*BJ34*BI35)</f>
        <v>3504</v>
      </c>
      <c r="BI41" s="334"/>
      <c r="BJ41" s="342"/>
    </row>
    <row r="42" spans="1:62" ht="18" customHeight="1" x14ac:dyDescent="0.25">
      <c r="A42" s="38"/>
      <c r="B42" s="340"/>
      <c r="C42" s="212" t="s">
        <v>142</v>
      </c>
      <c r="D42" s="368">
        <v>45040</v>
      </c>
      <c r="E42" s="360"/>
      <c r="F42" s="361"/>
      <c r="G42" s="368">
        <v>45047</v>
      </c>
      <c r="H42" s="360"/>
      <c r="I42" s="361"/>
      <c r="J42" s="368">
        <v>45033</v>
      </c>
      <c r="K42" s="360"/>
      <c r="L42" s="361"/>
      <c r="M42" s="340"/>
      <c r="N42" s="205" t="s">
        <v>142</v>
      </c>
      <c r="O42" s="375">
        <v>45034</v>
      </c>
      <c r="P42" s="336"/>
      <c r="Q42" s="337"/>
      <c r="R42" s="375">
        <v>45041</v>
      </c>
      <c r="S42" s="336"/>
      <c r="T42" s="337"/>
      <c r="U42" s="375">
        <v>45048</v>
      </c>
      <c r="V42" s="336"/>
      <c r="W42" s="337"/>
      <c r="X42" s="340"/>
      <c r="Y42" s="205" t="s">
        <v>142</v>
      </c>
      <c r="Z42" s="376">
        <v>45036</v>
      </c>
      <c r="AA42" s="336"/>
      <c r="AB42" s="337"/>
      <c r="AC42" s="376">
        <v>45043</v>
      </c>
      <c r="AD42" s="336"/>
      <c r="AE42" s="337"/>
      <c r="AF42" s="376">
        <v>45050</v>
      </c>
      <c r="AG42" s="336"/>
      <c r="AH42" s="337"/>
      <c r="AI42" s="343"/>
      <c r="AJ42" s="364"/>
      <c r="AK42" s="364"/>
      <c r="AL42" s="366"/>
      <c r="AM42" s="345"/>
      <c r="AN42" s="364"/>
      <c r="AO42" s="366"/>
      <c r="AP42" s="345"/>
      <c r="AQ42" s="364"/>
      <c r="AR42" s="366"/>
      <c r="AS42" s="345"/>
      <c r="AT42" s="340"/>
      <c r="AU42" s="212" t="s">
        <v>142</v>
      </c>
      <c r="AV42" s="368">
        <v>45040</v>
      </c>
      <c r="AW42" s="360"/>
      <c r="AX42" s="361"/>
      <c r="AY42" s="205" t="s">
        <v>142</v>
      </c>
      <c r="AZ42" s="375">
        <v>45034</v>
      </c>
      <c r="BA42" s="336"/>
      <c r="BB42" s="337"/>
      <c r="BC42" s="205" t="s">
        <v>142</v>
      </c>
      <c r="BD42" s="376">
        <v>45036</v>
      </c>
      <c r="BE42" s="336"/>
      <c r="BF42" s="337"/>
      <c r="BG42" s="364"/>
      <c r="BH42" s="364"/>
      <c r="BI42" s="366"/>
      <c r="BJ42" s="345"/>
    </row>
    <row r="43" spans="1:62" ht="18" customHeight="1" x14ac:dyDescent="0.25">
      <c r="A43" s="38"/>
      <c r="B43" s="340"/>
      <c r="C43" s="206" t="s">
        <v>144</v>
      </c>
      <c r="D43" s="207">
        <v>6</v>
      </c>
      <c r="E43" s="208"/>
      <c r="F43" s="209"/>
      <c r="G43" s="210">
        <v>7</v>
      </c>
      <c r="H43" s="208"/>
      <c r="I43" s="209"/>
      <c r="J43" s="208">
        <v>8</v>
      </c>
      <c r="K43" s="208"/>
      <c r="L43" s="208"/>
      <c r="M43" s="340"/>
      <c r="N43" s="206" t="s">
        <v>144</v>
      </c>
      <c r="O43" s="207">
        <v>6</v>
      </c>
      <c r="P43" s="208"/>
      <c r="Q43" s="209"/>
      <c r="R43" s="210">
        <v>7</v>
      </c>
      <c r="S43" s="208"/>
      <c r="T43" s="209"/>
      <c r="U43" s="208">
        <v>8</v>
      </c>
      <c r="V43" s="208"/>
      <c r="W43" s="208"/>
      <c r="X43" s="340"/>
      <c r="Y43" s="206" t="s">
        <v>144</v>
      </c>
      <c r="Z43" s="207">
        <v>6</v>
      </c>
      <c r="AA43" s="208"/>
      <c r="AB43" s="209"/>
      <c r="AC43" s="210">
        <v>7</v>
      </c>
      <c r="AD43" s="208"/>
      <c r="AE43" s="209"/>
      <c r="AF43" s="208">
        <v>8</v>
      </c>
      <c r="AG43" s="208"/>
      <c r="AH43" s="208"/>
      <c r="AI43" s="348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340"/>
      <c r="AU43" s="206" t="s">
        <v>144</v>
      </c>
      <c r="AV43" s="207">
        <v>6</v>
      </c>
      <c r="AW43" s="208"/>
      <c r="AX43" s="209"/>
      <c r="AY43" s="206" t="s">
        <v>144</v>
      </c>
      <c r="AZ43" s="207">
        <v>6</v>
      </c>
      <c r="BA43" s="208"/>
      <c r="BB43" s="209"/>
      <c r="BC43" s="206" t="s">
        <v>144</v>
      </c>
      <c r="BD43" s="207">
        <v>6</v>
      </c>
      <c r="BE43" s="208"/>
      <c r="BF43" s="208"/>
      <c r="BG43" s="211"/>
      <c r="BH43" s="214"/>
      <c r="BI43" s="214"/>
      <c r="BJ43" s="214"/>
    </row>
    <row r="44" spans="1:62" ht="18" customHeight="1" x14ac:dyDescent="0.25">
      <c r="A44" s="38"/>
      <c r="B44" s="340"/>
      <c r="C44" s="369" t="s">
        <v>145</v>
      </c>
      <c r="D44" s="370">
        <f>SUM(E18*F18+E24*F24+E31*F31+D32*F32*D33+D35*F35*D37+D36*F36*E37)</f>
        <v>3690</v>
      </c>
      <c r="E44" s="360"/>
      <c r="F44" s="361"/>
      <c r="G44" s="370">
        <f>SUM(H18*I18+H24*I24+H31*I31+G32*I32*G33+G35*I35*G37+G36*I36*H37)</f>
        <v>5335</v>
      </c>
      <c r="H44" s="360"/>
      <c r="I44" s="361"/>
      <c r="J44" s="370">
        <f>SUM(K18*L18+K24*L24+K31*L31+J32*L32*J33+J35*L35*J37+J36*L36*K37)</f>
        <v>6320</v>
      </c>
      <c r="K44" s="360"/>
      <c r="L44" s="361"/>
      <c r="M44" s="340"/>
      <c r="N44" s="369" t="s">
        <v>145</v>
      </c>
      <c r="O44" s="377">
        <f>SUM(O14*Q14*O15+P21*Q21+P27*Q27+P33*Q33+O34*Q34*O35+O36*Q36*P35+O38*Q38*Q35)</f>
        <v>4540</v>
      </c>
      <c r="P44" s="334"/>
      <c r="Q44" s="342"/>
      <c r="R44" s="377">
        <f>SUM(R14*T14*R15+S21*T21+S27*T27+S33*T33+R34*T34*R35+R36*T36*S35+R38*T38*T35)</f>
        <v>5870</v>
      </c>
      <c r="S44" s="334"/>
      <c r="T44" s="342"/>
      <c r="U44" s="377">
        <f>SUM(U14*W14*U15+V21*W21+V27*W27+V33*W33+U34*W34*U35+U36*W36*V35+U38*W38*W35)</f>
        <v>6770</v>
      </c>
      <c r="V44" s="334"/>
      <c r="W44" s="342"/>
      <c r="X44" s="340"/>
      <c r="Y44" s="369" t="s">
        <v>145</v>
      </c>
      <c r="Z44" s="377">
        <f>AA18*AB18+AA24*AB24+AA31*AB31</f>
        <v>1150</v>
      </c>
      <c r="AA44" s="334"/>
      <c r="AB44" s="342"/>
      <c r="AC44" s="377">
        <f>AD18*AE18+AD24*AE24+AD31*AE31</f>
        <v>1610</v>
      </c>
      <c r="AD44" s="334"/>
      <c r="AE44" s="342"/>
      <c r="AF44" s="377">
        <f>AG18*AH18+AG24*AH24+AG31*AH31</f>
        <v>1880</v>
      </c>
      <c r="AG44" s="334"/>
      <c r="AH44" s="342"/>
      <c r="AI44" s="340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340"/>
      <c r="AU44" s="369" t="s">
        <v>145</v>
      </c>
      <c r="AV44" s="370">
        <f>SUM(AW18*AX18+AW24*AX24+AW31*AX31+AV32*AX32*AV33+AV35*AX35*AV37+AV36*AX36*AW37)</f>
        <v>4116</v>
      </c>
      <c r="AW44" s="360"/>
      <c r="AX44" s="361"/>
      <c r="AY44" s="369" t="s">
        <v>145</v>
      </c>
      <c r="AZ44" s="377">
        <f>SUM(AZ14*BB14*AZ15+BA21*BB21+BA27*BB27+BA33*BB33+AZ34*BB34*AZ35+AZ36*BB36*BA35+AZ38*BB38*BB35)</f>
        <v>4266</v>
      </c>
      <c r="BA44" s="334"/>
      <c r="BB44" s="342"/>
      <c r="BC44" s="369" t="s">
        <v>145</v>
      </c>
      <c r="BD44" s="377">
        <f>BE18*BF18+BE24*BF24+BE31*BF31</f>
        <v>840</v>
      </c>
      <c r="BE44" s="334"/>
      <c r="BF44" s="342"/>
      <c r="BG44" s="214"/>
      <c r="BH44" s="214"/>
      <c r="BI44" s="214"/>
      <c r="BJ44" s="214"/>
    </row>
    <row r="45" spans="1:62" ht="18" customHeight="1" x14ac:dyDescent="0.25">
      <c r="A45" s="38"/>
      <c r="B45" s="343"/>
      <c r="C45" s="364"/>
      <c r="D45" s="364"/>
      <c r="E45" s="366"/>
      <c r="F45" s="345"/>
      <c r="G45" s="364"/>
      <c r="H45" s="366"/>
      <c r="I45" s="345"/>
      <c r="J45" s="364"/>
      <c r="K45" s="366"/>
      <c r="L45" s="345"/>
      <c r="M45" s="340"/>
      <c r="N45" s="364"/>
      <c r="O45" s="364"/>
      <c r="P45" s="366"/>
      <c r="Q45" s="345"/>
      <c r="R45" s="364"/>
      <c r="S45" s="366"/>
      <c r="T45" s="345"/>
      <c r="U45" s="364"/>
      <c r="V45" s="366"/>
      <c r="W45" s="345"/>
      <c r="X45" s="343"/>
      <c r="Y45" s="364"/>
      <c r="Z45" s="364"/>
      <c r="AA45" s="366"/>
      <c r="AB45" s="345"/>
      <c r="AC45" s="364"/>
      <c r="AD45" s="366"/>
      <c r="AE45" s="345"/>
      <c r="AF45" s="364"/>
      <c r="AG45" s="366"/>
      <c r="AH45" s="345"/>
      <c r="AI45" s="34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343"/>
      <c r="AU45" s="364"/>
      <c r="AV45" s="364"/>
      <c r="AW45" s="366"/>
      <c r="AX45" s="345"/>
      <c r="AY45" s="364"/>
      <c r="AZ45" s="364"/>
      <c r="BA45" s="366"/>
      <c r="BB45" s="345"/>
      <c r="BC45" s="364"/>
      <c r="BD45" s="364"/>
      <c r="BE45" s="366"/>
      <c r="BF45" s="345"/>
      <c r="BG45" s="213"/>
      <c r="BH45" s="213"/>
      <c r="BI45" s="213"/>
      <c r="BJ45" s="213"/>
    </row>
    <row r="46" spans="1:62" ht="18" customHeight="1" x14ac:dyDescent="0.25"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38"/>
      <c r="Y46" s="216"/>
      <c r="Z46" s="217"/>
      <c r="AA46" s="217"/>
      <c r="AB46" s="217"/>
      <c r="AC46" s="217"/>
      <c r="AD46" s="217"/>
      <c r="AE46" s="217"/>
      <c r="AF46" s="217"/>
      <c r="AG46" s="217"/>
      <c r="AH46" s="217"/>
      <c r="AI46" s="38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</row>
    <row r="47" spans="1:62" ht="18" customHeight="1" x14ac:dyDescent="0.25"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X47" s="38"/>
      <c r="Y47" s="218"/>
      <c r="Z47" s="217"/>
      <c r="AA47" s="217"/>
      <c r="AB47" s="217"/>
      <c r="AC47" s="217"/>
      <c r="AD47" s="217"/>
      <c r="AE47" s="217"/>
      <c r="AF47" s="217"/>
      <c r="AG47" s="217"/>
      <c r="AH47" s="217"/>
      <c r="AI47" s="38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</row>
    <row r="48" spans="1:62" ht="18" customHeight="1" x14ac:dyDescent="0.25"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N48" s="4"/>
      <c r="X48" s="38"/>
      <c r="Y48" s="218"/>
      <c r="Z48" s="217"/>
      <c r="AA48" s="217"/>
      <c r="AB48" s="217"/>
      <c r="AC48" s="217"/>
      <c r="AD48" s="217"/>
      <c r="AE48" s="217"/>
      <c r="AF48" s="217"/>
      <c r="AG48" s="217"/>
      <c r="AH48" s="217"/>
      <c r="AI48" s="38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</row>
  </sheetData>
  <mergeCells count="267">
    <mergeCell ref="AV12:AX12"/>
    <mergeCell ref="AZ12:BB12"/>
    <mergeCell ref="BD12:BF12"/>
    <mergeCell ref="BH12:BJ12"/>
    <mergeCell ref="BC14:BC17"/>
    <mergeCell ref="BG16:BG20"/>
    <mergeCell ref="D12:F12"/>
    <mergeCell ref="G12:I12"/>
    <mergeCell ref="J12:L12"/>
    <mergeCell ref="O12:Q12"/>
    <mergeCell ref="R12:T12"/>
    <mergeCell ref="U12:W12"/>
    <mergeCell ref="Z12:AB12"/>
    <mergeCell ref="AC12:AE12"/>
    <mergeCell ref="AT5:AT45"/>
    <mergeCell ref="AK6:AS6"/>
    <mergeCell ref="AU14:AU17"/>
    <mergeCell ref="AU27:AU30"/>
    <mergeCell ref="X35:X37"/>
    <mergeCell ref="AV11:AX11"/>
    <mergeCell ref="AZ11:BB11"/>
    <mergeCell ref="BD11:BF11"/>
    <mergeCell ref="BH11:BJ11"/>
    <mergeCell ref="D11:F11"/>
    <mergeCell ref="G11:I11"/>
    <mergeCell ref="J11:L11"/>
    <mergeCell ref="O11:Q11"/>
    <mergeCell ref="R11:T11"/>
    <mergeCell ref="U11:W11"/>
    <mergeCell ref="Z11:AB11"/>
    <mergeCell ref="AC11:AE11"/>
    <mergeCell ref="AF11:AH11"/>
    <mergeCell ref="AK11:AM11"/>
    <mergeCell ref="AN11:AP11"/>
    <mergeCell ref="AQ11:AS11"/>
    <mergeCell ref="AV10:AX10"/>
    <mergeCell ref="AZ10:BB10"/>
    <mergeCell ref="BD10:BF10"/>
    <mergeCell ref="BH10:BJ10"/>
    <mergeCell ref="D10:F10"/>
    <mergeCell ref="G10:I10"/>
    <mergeCell ref="J10:L10"/>
    <mergeCell ref="O10:Q10"/>
    <mergeCell ref="R10:T10"/>
    <mergeCell ref="U10:W10"/>
    <mergeCell ref="Z10:AB10"/>
    <mergeCell ref="AC10:AE10"/>
    <mergeCell ref="AF10:AH10"/>
    <mergeCell ref="AK10:AM10"/>
    <mergeCell ref="AN10:AP10"/>
    <mergeCell ref="AQ10:AS10"/>
    <mergeCell ref="AV9:AX9"/>
    <mergeCell ref="AZ9:BB9"/>
    <mergeCell ref="BD9:BF9"/>
    <mergeCell ref="BH9:BJ9"/>
    <mergeCell ref="D9:F9"/>
    <mergeCell ref="G9:I9"/>
    <mergeCell ref="J9:L9"/>
    <mergeCell ref="O9:Q9"/>
    <mergeCell ref="R9:T9"/>
    <mergeCell ref="U9:W9"/>
    <mergeCell ref="Z9:AB9"/>
    <mergeCell ref="AC9:AE9"/>
    <mergeCell ref="AF9:AH9"/>
    <mergeCell ref="AK9:AM9"/>
    <mergeCell ref="AN9:AP9"/>
    <mergeCell ref="AQ9:AS9"/>
    <mergeCell ref="U2:X3"/>
    <mergeCell ref="Y2:Y3"/>
    <mergeCell ref="B5:B7"/>
    <mergeCell ref="X5:X7"/>
    <mergeCell ref="U7:V7"/>
    <mergeCell ref="Z7:AA7"/>
    <mergeCell ref="AC7:AD7"/>
    <mergeCell ref="AF7:AG7"/>
    <mergeCell ref="AK7:AL7"/>
    <mergeCell ref="R4:T4"/>
    <mergeCell ref="U4:V4"/>
    <mergeCell ref="AV8:AX8"/>
    <mergeCell ref="AZ8:BB8"/>
    <mergeCell ref="BD8:BF8"/>
    <mergeCell ref="BH8:BJ8"/>
    <mergeCell ref="AP4:AS4"/>
    <mergeCell ref="AK5:AS5"/>
    <mergeCell ref="AU5:BJ6"/>
    <mergeCell ref="AQ7:AR7"/>
    <mergeCell ref="AZ7:BA7"/>
    <mergeCell ref="BD7:BE7"/>
    <mergeCell ref="BH7:BI7"/>
    <mergeCell ref="AN7:AO7"/>
    <mergeCell ref="AK8:AM8"/>
    <mergeCell ref="AN8:AP8"/>
    <mergeCell ref="AQ8:AS8"/>
    <mergeCell ref="AD2:AF3"/>
    <mergeCell ref="AG2:AI3"/>
    <mergeCell ref="AJ2:AJ3"/>
    <mergeCell ref="AK2:AO3"/>
    <mergeCell ref="AP2:AS3"/>
    <mergeCell ref="AV2:AX2"/>
    <mergeCell ref="G2:M3"/>
    <mergeCell ref="D5:L5"/>
    <mergeCell ref="M5:M7"/>
    <mergeCell ref="N5:W6"/>
    <mergeCell ref="Z2:AC3"/>
    <mergeCell ref="Z5:AH5"/>
    <mergeCell ref="AI5:AI7"/>
    <mergeCell ref="AV7:AW7"/>
    <mergeCell ref="D6:L6"/>
    <mergeCell ref="D7:E7"/>
    <mergeCell ref="J7:K7"/>
    <mergeCell ref="G4:I4"/>
    <mergeCell ref="G7:H7"/>
    <mergeCell ref="O7:P7"/>
    <mergeCell ref="R7:S7"/>
    <mergeCell ref="C2:F3"/>
    <mergeCell ref="N2:Q3"/>
    <mergeCell ref="R2:T3"/>
    <mergeCell ref="AG1:AI1"/>
    <mergeCell ref="AK1:AO1"/>
    <mergeCell ref="AP1:AS1"/>
    <mergeCell ref="C1:F1"/>
    <mergeCell ref="G1:M1"/>
    <mergeCell ref="N1:Q1"/>
    <mergeCell ref="R1:T1"/>
    <mergeCell ref="U1:X1"/>
    <mergeCell ref="Z1:AC1"/>
    <mergeCell ref="AD1:AF1"/>
    <mergeCell ref="AV33:AX33"/>
    <mergeCell ref="BD33:BF33"/>
    <mergeCell ref="AF33:AH33"/>
    <mergeCell ref="AI33:AI35"/>
    <mergeCell ref="O39:Q41"/>
    <mergeCell ref="R39:T41"/>
    <mergeCell ref="O42:Q42"/>
    <mergeCell ref="R42:T42"/>
    <mergeCell ref="O44:Q45"/>
    <mergeCell ref="R44:T45"/>
    <mergeCell ref="X32:X33"/>
    <mergeCell ref="Z42:AB42"/>
    <mergeCell ref="AC42:AE42"/>
    <mergeCell ref="AF42:AH42"/>
    <mergeCell ref="AI43:AI45"/>
    <mergeCell ref="AY44:AY45"/>
    <mergeCell ref="AZ44:BB45"/>
    <mergeCell ref="BC44:BC45"/>
    <mergeCell ref="BD44:BF45"/>
    <mergeCell ref="AJ41:AJ42"/>
    <mergeCell ref="AK41:AM42"/>
    <mergeCell ref="AN41:AP42"/>
    <mergeCell ref="AQ41:AS42"/>
    <mergeCell ref="AV42:AX42"/>
    <mergeCell ref="BD42:BF42"/>
    <mergeCell ref="AY39:AY41"/>
    <mergeCell ref="AZ39:BB41"/>
    <mergeCell ref="BC39:BC41"/>
    <mergeCell ref="BH39:BJ39"/>
    <mergeCell ref="BG41:BG42"/>
    <mergeCell ref="BH41:BJ42"/>
    <mergeCell ref="AZ42:BB42"/>
    <mergeCell ref="U44:W45"/>
    <mergeCell ref="Y44:Y45"/>
    <mergeCell ref="Z44:AB45"/>
    <mergeCell ref="AC44:AE45"/>
    <mergeCell ref="X38:X45"/>
    <mergeCell ref="U39:W41"/>
    <mergeCell ref="Y39:Y41"/>
    <mergeCell ref="Z39:AB41"/>
    <mergeCell ref="AC39:AE41"/>
    <mergeCell ref="AF39:AH41"/>
    <mergeCell ref="U42:W42"/>
    <mergeCell ref="AF44:AH45"/>
    <mergeCell ref="AU44:AU45"/>
    <mergeCell ref="AV44:AX45"/>
    <mergeCell ref="AI36:AI42"/>
    <mergeCell ref="AQ36:AS38"/>
    <mergeCell ref="BG36:BG38"/>
    <mergeCell ref="BH36:BJ38"/>
    <mergeCell ref="AJ36:AJ38"/>
    <mergeCell ref="AK36:AM38"/>
    <mergeCell ref="AK39:AM39"/>
    <mergeCell ref="AN39:AP39"/>
    <mergeCell ref="AQ39:AS39"/>
    <mergeCell ref="AU39:AU41"/>
    <mergeCell ref="AV39:AX41"/>
    <mergeCell ref="BD39:BF41"/>
    <mergeCell ref="B32:B33"/>
    <mergeCell ref="B35:B37"/>
    <mergeCell ref="B38:B45"/>
    <mergeCell ref="D39:F41"/>
    <mergeCell ref="G39:I41"/>
    <mergeCell ref="M39:M45"/>
    <mergeCell ref="J42:L42"/>
    <mergeCell ref="J44:L45"/>
    <mergeCell ref="AN36:AP38"/>
    <mergeCell ref="Z33:AB33"/>
    <mergeCell ref="AC33:AE33"/>
    <mergeCell ref="D33:F33"/>
    <mergeCell ref="G33:I33"/>
    <mergeCell ref="J33:L33"/>
    <mergeCell ref="M34:M36"/>
    <mergeCell ref="J39:L41"/>
    <mergeCell ref="N39:N41"/>
    <mergeCell ref="D42:F42"/>
    <mergeCell ref="G42:I42"/>
    <mergeCell ref="C39:C41"/>
    <mergeCell ref="C44:C45"/>
    <mergeCell ref="D44:F45"/>
    <mergeCell ref="G44:I45"/>
    <mergeCell ref="N44:N45"/>
    <mergeCell ref="M28:M32"/>
    <mergeCell ref="AU19:AU23"/>
    <mergeCell ref="AI22:AI27"/>
    <mergeCell ref="AJ22:AJ27"/>
    <mergeCell ref="AY22:AY27"/>
    <mergeCell ref="AV26:AX26"/>
    <mergeCell ref="BC27:BC30"/>
    <mergeCell ref="AY28:AY32"/>
    <mergeCell ref="AI30:AI31"/>
    <mergeCell ref="X25:X26"/>
    <mergeCell ref="Z26:AB26"/>
    <mergeCell ref="AC26:AE26"/>
    <mergeCell ref="N22:N27"/>
    <mergeCell ref="N28:N32"/>
    <mergeCell ref="X27:X30"/>
    <mergeCell ref="Y27:Y30"/>
    <mergeCell ref="AF26:AH26"/>
    <mergeCell ref="B25:B26"/>
    <mergeCell ref="X14:X17"/>
    <mergeCell ref="Y14:Y17"/>
    <mergeCell ref="AI16:AI20"/>
    <mergeCell ref="AJ16:AJ20"/>
    <mergeCell ref="AY16:AY20"/>
    <mergeCell ref="BC19:BC23"/>
    <mergeCell ref="BG22:BG27"/>
    <mergeCell ref="BD26:BF26"/>
    <mergeCell ref="X19:X23"/>
    <mergeCell ref="Y19:Y23"/>
    <mergeCell ref="M16:M20"/>
    <mergeCell ref="N16:N20"/>
    <mergeCell ref="M22:M27"/>
    <mergeCell ref="J26:L26"/>
    <mergeCell ref="D26:F26"/>
    <mergeCell ref="G26:I26"/>
    <mergeCell ref="B27:B30"/>
    <mergeCell ref="C27:C30"/>
    <mergeCell ref="AD4:AF4"/>
    <mergeCell ref="Z6:AH6"/>
    <mergeCell ref="AF12:AH12"/>
    <mergeCell ref="AK12:AM12"/>
    <mergeCell ref="AN12:AP12"/>
    <mergeCell ref="AQ12:AS12"/>
    <mergeCell ref="B14:B17"/>
    <mergeCell ref="C14:C17"/>
    <mergeCell ref="B19:B23"/>
    <mergeCell ref="C19:C23"/>
    <mergeCell ref="O4:P4"/>
    <mergeCell ref="J4:K4"/>
    <mergeCell ref="D4:E4"/>
    <mergeCell ref="D8:F8"/>
    <mergeCell ref="G8:I8"/>
    <mergeCell ref="J8:L8"/>
    <mergeCell ref="O8:Q8"/>
    <mergeCell ref="R8:T8"/>
    <mergeCell ref="U8:W8"/>
    <mergeCell ref="Z8:AB8"/>
    <mergeCell ref="AC8:AE8"/>
    <mergeCell ref="AF8:AH8"/>
  </mergeCells>
  <printOptions horizontalCentered="1"/>
  <pageMargins left="0.05" right="0.05" top="0.05" bottom="0.05" header="0" footer="0"/>
  <pageSetup orientation="landscape"/>
  <headerFooter>
    <oddHeader>&amp;LDiscipline: 1) Delay Gratification       2) Committment to the Truth       3) Responsibility for Actions           4) Balance</oddHeader>
    <oddFooter>&amp;CLove - Principles - Discipline</oddFooter>
  </headerFooter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ErrorMessage="1" xr:uid="{00000000-0002-0000-0000-000000000000}">
          <x14:formula1>
            <xm:f>'Exercise Selection'!$R:$R</xm:f>
          </x14:formula1>
          <xm:sqref>C10:C11 AU10:AU11 Y12 BC12 Y25 BC25 C32 Y32 AU32 BC32 Y35 BC35</xm:sqref>
        </x14:dataValidation>
        <x14:dataValidation type="list" allowBlank="1" showErrorMessage="1" xr:uid="{00000000-0002-0000-0000-000001000000}">
          <x14:formula1>
            <xm:f>'Exercise Selection'!$K:$K</xm:f>
          </x14:formula1>
          <xm:sqref>C27 Y27 AU27 BC27</xm:sqref>
        </x14:dataValidation>
        <x14:dataValidation type="list" allowBlank="1" showErrorMessage="1" xr:uid="{00000000-0002-0000-0000-000002000000}">
          <x14:formula1>
            <xm:f>'Exercise Selection'!$Q:$Q</xm:f>
          </x14:formula1>
          <xm:sqref>AJ8 BG8</xm:sqref>
        </x14:dataValidation>
        <x14:dataValidation type="list" allowBlank="1" showErrorMessage="1" xr:uid="{00000000-0002-0000-0000-000003000000}">
          <x14:formula1>
            <xm:f>'Exercise Selection'!$V:$V</xm:f>
          </x14:formula1>
          <xm:sqref>N10 AJ10 AY10 BG10</xm:sqref>
        </x14:dataValidation>
        <x14:dataValidation type="list" allowBlank="1" showErrorMessage="1" xr:uid="{00000000-0002-0000-0000-000004000000}">
          <x14:formula1>
            <xm:f>'Exercise Selection'!$O:$O</xm:f>
          </x14:formula1>
          <xm:sqref>C25 AU25 C36 Y36 AU36 BC36</xm:sqref>
        </x14:dataValidation>
        <x14:dataValidation type="list" allowBlank="1" showErrorMessage="1" xr:uid="{00000000-0002-0000-0000-000005000000}">
          <x14:formula1>
            <xm:f>'Exercise Selection'!$U:$U</xm:f>
          </x14:formula1>
          <xm:sqref>N9 AJ9 AY9 BG9</xm:sqref>
        </x14:dataValidation>
        <x14:dataValidation type="list" allowBlank="1" showErrorMessage="1" xr:uid="{00000000-0002-0000-0000-000006000000}">
          <x14:formula1>
            <xm:f>'Exercise Selection'!$M:$M</xm:f>
          </x14:formula1>
          <xm:sqref>C35 AU35</xm:sqref>
        </x14:dataValidation>
        <x14:dataValidation type="list" allowBlank="1" showErrorMessage="1" xr:uid="{00000000-0002-0000-0000-000007000000}">
          <x14:formula1>
            <xm:f>'Exercise Selection'!$I:$I</xm:f>
          </x14:formula1>
          <xm:sqref>N16 AJ16 AY16 BG16</xm:sqref>
        </x14:dataValidation>
        <x14:dataValidation type="list" allowBlank="1" showErrorMessage="1" xr:uid="{00000000-0002-0000-0000-000008000000}">
          <x14:formula1>
            <xm:f>'Exercise Selection'!$J:$J</xm:f>
          </x14:formula1>
          <xm:sqref>N28 AY28</xm:sqref>
        </x14:dataValidation>
        <x14:dataValidation type="list" allowBlank="1" showErrorMessage="1" xr:uid="{00000000-0002-0000-0000-000009000000}">
          <x14:formula1>
            <xm:f>'Exercise Selection'!$G:$G</xm:f>
          </x14:formula1>
          <xm:sqref>C19 AU19</xm:sqref>
        </x14:dataValidation>
        <x14:dataValidation type="list" allowBlank="1" showErrorMessage="1" xr:uid="{00000000-0002-0000-0000-00000A000000}">
          <x14:formula1>
            <xm:f>'Exercise Selection'!$AD:$AD</xm:f>
          </x14:formula1>
          <xm:sqref>Y10 BC10 N11:N12 AJ11:AJ12 AY11:AY12 BG11:BG12 AJ30 BG30 N34 AY34</xm:sqref>
        </x14:dataValidation>
        <x14:dataValidation type="list" allowBlank="1" showErrorMessage="1" xr:uid="{00000000-0002-0000-0000-00000B000000}">
          <x14:formula1>
            <xm:f>'Exercise Selection'!$A:$A</xm:f>
          </x14:formula1>
          <xm:sqref>C8 N8 Y8 AU8 AY8 BC8</xm:sqref>
        </x14:dataValidation>
        <x14:dataValidation type="list" allowBlank="1" showErrorMessage="1" xr:uid="{00000000-0002-0000-0000-00000C000000}">
          <x14:formula1>
            <xm:f>'Exercise Selection'!$T:$T</xm:f>
          </x14:formula1>
          <xm:sqref>Y9 BC9 C12 AU12</xm:sqref>
        </x14:dataValidation>
        <x14:dataValidation type="list" allowBlank="1" showErrorMessage="1" xr:uid="{00000000-0002-0000-0000-00000D000000}">
          <x14:formula1>
            <xm:f>'Exercise Selection'!$P:$P</xm:f>
          </x14:formula1>
          <xm:sqref>AJ28 BG28 AJ33:AJ34 BG33:BG34 N36 AY36 N38 AY38</xm:sqref>
        </x14:dataValidation>
        <x14:dataValidation type="list" allowBlank="1" showErrorMessage="1" xr:uid="{00000000-0002-0000-0000-00000E000000}">
          <x14:formula1>
            <xm:f>'Exercise Selection'!$L:$L</xm:f>
          </x14:formula1>
          <xm:sqref>N22 AJ22 AY22 BG22</xm:sqref>
        </x14:dataValidation>
        <x14:dataValidation type="list" allowBlank="1" showErrorMessage="1" xr:uid="{00000000-0002-0000-0000-00000F000000}">
          <x14:formula1>
            <xm:f>'Exercise Selection'!$S:$S</xm:f>
          </x14:formula1>
          <xm:sqref>C9 AU9 Y11 BC11</xm:sqref>
        </x14:dataValidation>
        <x14:dataValidation type="list" allowBlank="1" showErrorMessage="1" xr:uid="{00000000-0002-0000-0000-000010000000}">
          <x14:formula1>
            <xm:f>'Exercise Selection'!$H:$H</xm:f>
          </x14:formula1>
          <xm:sqref>Y19 BC19</xm:sqref>
        </x14:dataValidation>
        <x14:dataValidation type="list" allowBlank="1" showErrorMessage="1" xr:uid="{00000000-0002-0000-0000-000011000000}">
          <x14:formula1>
            <xm:f>'Exercise Selection'!$B:$B</xm:f>
          </x14:formula1>
          <xm:sqref>C14 N14 Y14 AJ14 AU14 AY14 BC14 BG14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Q43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Program'!N7</f>
        <v>Upper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Program'!O42</f>
        <v>45034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0">
        <f>'Training Program'!U42</f>
        <v>45048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Program'!U43</f>
        <v>8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Program'!M8</f>
        <v>C</v>
      </c>
      <c r="C17" s="423" t="str">
        <f>'Training Program'!N8</f>
        <v>Waiter's Walk</v>
      </c>
      <c r="D17" s="336"/>
      <c r="E17" s="336"/>
      <c r="F17" s="336"/>
      <c r="G17" s="336"/>
      <c r="H17" s="336"/>
      <c r="I17" s="337"/>
      <c r="J17" s="423" t="str">
        <f>'Training Program'!U8</f>
        <v>2x 45sec EW @30-40lbs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Program'!M9</f>
        <v>P</v>
      </c>
      <c r="C18" s="423" t="str">
        <f>'Training Program'!N9</f>
        <v>Elevated Push Ups</v>
      </c>
      <c r="D18" s="336"/>
      <c r="E18" s="336"/>
      <c r="F18" s="336"/>
      <c r="G18" s="336"/>
      <c r="H18" s="336"/>
      <c r="I18" s="337"/>
      <c r="J18" s="423" t="str">
        <f>'Training Program'!U9</f>
        <v>2x5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2" t="str">
        <f>'Training Program'!M10</f>
        <v>R</v>
      </c>
      <c r="C19" s="423" t="str">
        <f>'Training Program'!N10</f>
        <v>1 Arm Row</v>
      </c>
      <c r="D19" s="336"/>
      <c r="E19" s="336"/>
      <c r="F19" s="336"/>
      <c r="G19" s="336"/>
      <c r="H19" s="336"/>
      <c r="I19" s="337"/>
      <c r="J19" s="449" t="str">
        <f>'Training Program'!U10</f>
        <v>2x5 @30-40lbs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Program'!M11</f>
        <v>SRC</v>
      </c>
      <c r="C20" s="442" t="str">
        <f>'Training Program'!N11</f>
        <v>Scapular Push Ups</v>
      </c>
      <c r="D20" s="336"/>
      <c r="E20" s="336"/>
      <c r="F20" s="336"/>
      <c r="G20" s="336"/>
      <c r="H20" s="336"/>
      <c r="I20" s="337"/>
      <c r="J20" s="422" t="str">
        <f>'Training Program'!U11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06" t="str">
        <f>'Training Program'!M12</f>
        <v>SRC</v>
      </c>
      <c r="C21" s="442" t="str">
        <f>'Training Program'!N12</f>
        <v>Internal/External Rotation</v>
      </c>
      <c r="D21" s="336"/>
      <c r="E21" s="336"/>
      <c r="F21" s="336"/>
      <c r="G21" s="336"/>
      <c r="H21" s="336"/>
      <c r="I21" s="337"/>
      <c r="J21" s="422" t="str">
        <f>'Training Program'!U12</f>
        <v>2x5 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29">
        <v>1</v>
      </c>
      <c r="C23" s="446" t="s">
        <v>492</v>
      </c>
      <c r="D23" s="336"/>
      <c r="E23" s="337"/>
      <c r="F23" s="275" t="s">
        <v>498</v>
      </c>
      <c r="G23" s="275" t="s">
        <v>94</v>
      </c>
      <c r="H23" s="275" t="s">
        <v>499</v>
      </c>
      <c r="I23" s="275" t="s">
        <v>91</v>
      </c>
      <c r="J23" s="259"/>
      <c r="K23" s="259"/>
      <c r="L23" s="259"/>
      <c r="M23" s="259"/>
      <c r="N23" s="262"/>
      <c r="O23" s="262"/>
      <c r="P23" s="262"/>
      <c r="Q23" s="262"/>
    </row>
    <row r="24" spans="1:17" ht="15.75" customHeight="1" x14ac:dyDescent="0.3">
      <c r="A24" s="276"/>
      <c r="B24" s="343"/>
      <c r="C24" s="432" t="str">
        <f>'Training Program'!N14</f>
        <v>RB DB Bench Press</v>
      </c>
      <c r="D24" s="334"/>
      <c r="E24" s="334"/>
      <c r="F24" s="307">
        <f>'Training Program'!U14</f>
        <v>5</v>
      </c>
      <c r="G24" s="302" t="str">
        <f>'Training Program'!V14</f>
        <v>x</v>
      </c>
      <c r="H24" s="270">
        <f>'Training Program'!W14</f>
        <v>5</v>
      </c>
      <c r="I24" s="307">
        <f>'Training Program'!U15</f>
        <v>30</v>
      </c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308"/>
      <c r="C25" s="447"/>
      <c r="D25" s="360"/>
      <c r="E25" s="360"/>
      <c r="F25" s="303"/>
      <c r="G25" s="303"/>
      <c r="H25" s="303"/>
      <c r="I25" s="303"/>
      <c r="J25" s="259"/>
      <c r="K25" s="259"/>
      <c r="L25" s="259"/>
      <c r="M25" s="259"/>
      <c r="N25" s="262"/>
      <c r="O25" s="262"/>
      <c r="P25" s="262"/>
      <c r="Q25" s="262"/>
    </row>
    <row r="26" spans="1:17" x14ac:dyDescent="0.25">
      <c r="A26" s="269"/>
      <c r="B26" s="419" t="s">
        <v>497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309"/>
      <c r="O27" s="309"/>
      <c r="P27" s="262"/>
      <c r="Q27" s="262"/>
    </row>
    <row r="28" spans="1:17" x14ac:dyDescent="0.25">
      <c r="A28" s="285"/>
      <c r="B28" s="448">
        <v>2</v>
      </c>
      <c r="C28" s="442" t="str">
        <f>'Training Program'!N21</f>
        <v>PRESS - ROW</v>
      </c>
      <c r="D28" s="336"/>
      <c r="E28" s="337"/>
      <c r="F28" s="422" t="s">
        <v>493</v>
      </c>
      <c r="G28" s="337"/>
      <c r="H28" s="423" t="s">
        <v>494</v>
      </c>
      <c r="I28" s="337"/>
      <c r="J28" s="422" t="s">
        <v>495</v>
      </c>
      <c r="K28" s="337"/>
      <c r="L28" s="423" t="s">
        <v>496</v>
      </c>
      <c r="M28" s="337"/>
      <c r="N28" s="423" t="s">
        <v>509</v>
      </c>
      <c r="O28" s="337"/>
      <c r="P28" s="262"/>
      <c r="Q28" s="262"/>
    </row>
    <row r="29" spans="1:17" x14ac:dyDescent="0.25">
      <c r="A29" s="285"/>
      <c r="B29" s="340"/>
      <c r="C29" s="423" t="str">
        <f>'Training Program'!N16</f>
        <v>DB Bench Press</v>
      </c>
      <c r="D29" s="336"/>
      <c r="E29" s="337"/>
      <c r="F29" s="275">
        <f>'Training Program'!W16</f>
        <v>50</v>
      </c>
      <c r="G29" s="287">
        <f>'Training Program'!V16</f>
        <v>5</v>
      </c>
      <c r="H29" s="272">
        <f>'Training Program'!W17</f>
        <v>50</v>
      </c>
      <c r="I29" s="284">
        <f>'Training Program'!V17</f>
        <v>5</v>
      </c>
      <c r="J29" s="275">
        <f>'Training Program'!W18</f>
        <v>60</v>
      </c>
      <c r="K29" s="287">
        <f>'Training Program'!V18</f>
        <v>5</v>
      </c>
      <c r="L29" s="272">
        <f>'Training Program'!W19</f>
        <v>60</v>
      </c>
      <c r="M29" s="310">
        <f>'Training Program'!V19</f>
        <v>5</v>
      </c>
      <c r="N29" s="272">
        <f>'Training Program'!W20</f>
        <v>70</v>
      </c>
      <c r="O29" s="284">
        <f>'Training Program'!V20</f>
        <v>5</v>
      </c>
      <c r="P29" s="262"/>
      <c r="Q29" s="262"/>
    </row>
    <row r="30" spans="1:17" x14ac:dyDescent="0.25">
      <c r="A30" s="285"/>
      <c r="B30" s="343"/>
      <c r="C30" s="449" t="str">
        <f>'Training Program'!N22</f>
        <v>DB Bent Over Row</v>
      </c>
      <c r="D30" s="336"/>
      <c r="E30" s="337"/>
      <c r="F30" s="275">
        <f>'Training Program'!W22</f>
        <v>50</v>
      </c>
      <c r="G30" s="287">
        <f>'Training Program'!V22</f>
        <v>5</v>
      </c>
      <c r="H30" s="272">
        <f>'Training Program'!W23</f>
        <v>50</v>
      </c>
      <c r="I30" s="284">
        <f>'Training Program'!V23</f>
        <v>5</v>
      </c>
      <c r="J30" s="275">
        <f>'Training Program'!W24</f>
        <v>50</v>
      </c>
      <c r="K30" s="287">
        <f>'Training Program'!V24</f>
        <v>5</v>
      </c>
      <c r="L30" s="272">
        <f>'Training Program'!W25</f>
        <v>60</v>
      </c>
      <c r="M30" s="310">
        <f>'Training Program'!V25</f>
        <v>5</v>
      </c>
      <c r="N30" s="272">
        <f>'Training Program'!W26</f>
        <v>60</v>
      </c>
      <c r="O30" s="284">
        <f>'Training Program'!V26</f>
        <v>5</v>
      </c>
      <c r="P30" s="262"/>
      <c r="Q30" s="262"/>
    </row>
    <row r="31" spans="1:17" x14ac:dyDescent="0.25">
      <c r="A31" s="231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</row>
    <row r="32" spans="1:17" x14ac:dyDescent="0.25">
      <c r="A32" s="269"/>
      <c r="B32" s="448">
        <v>3</v>
      </c>
      <c r="C32" s="442" t="str">
        <f>'Training Program'!N33</f>
        <v>PRESS - SCAPULA</v>
      </c>
      <c r="D32" s="336"/>
      <c r="E32" s="337"/>
      <c r="F32" s="422" t="s">
        <v>493</v>
      </c>
      <c r="G32" s="337"/>
      <c r="H32" s="423" t="s">
        <v>494</v>
      </c>
      <c r="I32" s="337"/>
      <c r="J32" s="422" t="s">
        <v>495</v>
      </c>
      <c r="K32" s="337"/>
      <c r="L32" s="423" t="s">
        <v>496</v>
      </c>
      <c r="M32" s="337"/>
      <c r="N32" s="423" t="s">
        <v>509</v>
      </c>
      <c r="O32" s="337"/>
      <c r="P32" s="260"/>
      <c r="Q32" s="260"/>
    </row>
    <row r="33" spans="1:17" x14ac:dyDescent="0.25">
      <c r="A33" s="269"/>
      <c r="B33" s="340"/>
      <c r="C33" s="423" t="str">
        <f>'Training Program'!N28</f>
        <v>DB Military Press</v>
      </c>
      <c r="D33" s="336"/>
      <c r="E33" s="337"/>
      <c r="F33" s="295">
        <f>'Training Program'!W28</f>
        <v>20</v>
      </c>
      <c r="G33" s="287">
        <f>'Training Program'!V28</f>
        <v>4</v>
      </c>
      <c r="H33" s="294">
        <f>'Training Program'!W29</f>
        <v>30</v>
      </c>
      <c r="I33" s="284">
        <f>'Training Program'!V29</f>
        <v>4</v>
      </c>
      <c r="J33" s="296">
        <f>'Training Program'!W30</f>
        <v>30</v>
      </c>
      <c r="K33" s="289">
        <f>'Training Program'!V30</f>
        <v>4</v>
      </c>
      <c r="L33" s="297">
        <f>'Training Program'!W31</f>
        <v>40</v>
      </c>
      <c r="M33" s="290">
        <f>'Training Program'!V31</f>
        <v>4</v>
      </c>
      <c r="N33" s="294">
        <f>'Training Program'!W32</f>
        <v>40</v>
      </c>
      <c r="O33" s="284">
        <f>'Training Program'!V32</f>
        <v>4</v>
      </c>
      <c r="P33" s="260"/>
      <c r="Q33" s="260"/>
    </row>
    <row r="34" spans="1:17" x14ac:dyDescent="0.25">
      <c r="A34" s="269"/>
      <c r="B34" s="340"/>
      <c r="C34" s="421" t="str">
        <f>'Training Program'!N34</f>
        <v>Straight Arm Lat Pulldown</v>
      </c>
      <c r="D34" s="360"/>
      <c r="E34" s="361"/>
      <c r="F34" s="272" t="s">
        <v>498</v>
      </c>
      <c r="G34" s="272" t="s">
        <v>94</v>
      </c>
      <c r="H34" s="272" t="s">
        <v>499</v>
      </c>
      <c r="I34" s="271" t="s">
        <v>91</v>
      </c>
      <c r="J34" s="301"/>
      <c r="K34" s="303"/>
      <c r="L34" s="303"/>
      <c r="M34" s="303"/>
      <c r="N34" s="260"/>
      <c r="O34" s="260"/>
      <c r="P34" s="260"/>
      <c r="Q34" s="260"/>
    </row>
    <row r="35" spans="1:17" x14ac:dyDescent="0.25">
      <c r="A35" s="269"/>
      <c r="B35" s="343"/>
      <c r="C35" s="364"/>
      <c r="D35" s="366"/>
      <c r="E35" s="345"/>
      <c r="F35" s="294">
        <f>'Training Program'!U34</f>
        <v>4</v>
      </c>
      <c r="G35" s="294" t="str">
        <f>'Training Program'!V34</f>
        <v>x</v>
      </c>
      <c r="H35" s="294">
        <f>'Training Program'!W34</f>
        <v>5</v>
      </c>
      <c r="I35" s="294">
        <f>'Training Program'!U35</f>
        <v>30</v>
      </c>
      <c r="J35" s="260"/>
      <c r="K35" s="260"/>
      <c r="L35" s="260"/>
      <c r="M35" s="260"/>
      <c r="N35" s="260"/>
      <c r="O35" s="260"/>
      <c r="P35" s="260"/>
      <c r="Q35" s="260"/>
    </row>
    <row r="36" spans="1:17" x14ac:dyDescent="0.25">
      <c r="A36" s="231"/>
      <c r="B36" s="259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</row>
    <row r="37" spans="1:17" x14ac:dyDescent="0.25">
      <c r="A37" s="264"/>
      <c r="B37" s="429">
        <v>4</v>
      </c>
      <c r="C37" s="422" t="str">
        <f>'Training Program'!N37</f>
        <v>ARMS</v>
      </c>
      <c r="D37" s="336"/>
      <c r="E37" s="337"/>
      <c r="F37" s="275" t="s">
        <v>498</v>
      </c>
      <c r="G37" s="275" t="s">
        <v>94</v>
      </c>
      <c r="H37" s="275" t="s">
        <v>499</v>
      </c>
      <c r="I37" s="275" t="s">
        <v>91</v>
      </c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340"/>
      <c r="C38" s="423" t="str">
        <f>'Training Program'!N36</f>
        <v>DB Bicep Curls</v>
      </c>
      <c r="D38" s="336"/>
      <c r="E38" s="337"/>
      <c r="F38" s="294">
        <f>'Training Program'!U36</f>
        <v>3</v>
      </c>
      <c r="G38" s="283" t="str">
        <f>'Training Program'!V36</f>
        <v>x</v>
      </c>
      <c r="H38" s="272">
        <f>'Training Program'!W36</f>
        <v>12</v>
      </c>
      <c r="I38" s="294">
        <f>'Training Program'!V35</f>
        <v>30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3"/>
      <c r="C39" s="423" t="str">
        <f>'Training Program'!N38</f>
        <v>DB Tricep Extension</v>
      </c>
      <c r="D39" s="336"/>
      <c r="E39" s="337"/>
      <c r="F39" s="294">
        <f>'Training Program'!U38</f>
        <v>3</v>
      </c>
      <c r="G39" s="283" t="str">
        <f>'Training Program'!V38</f>
        <v>x</v>
      </c>
      <c r="H39" s="272">
        <f>'Training Program'!W38</f>
        <v>12</v>
      </c>
      <c r="I39" s="294">
        <f>'Training Program'!W35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252"/>
      <c r="C40" s="252"/>
      <c r="D40" s="252"/>
      <c r="E40" s="252"/>
      <c r="F40" s="252"/>
      <c r="G40" s="252"/>
      <c r="H40" s="252"/>
      <c r="I40" s="260"/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425" t="s">
        <v>507</v>
      </c>
      <c r="C41" s="336"/>
      <c r="D41" s="336"/>
      <c r="E41" s="336"/>
      <c r="F41" s="336"/>
      <c r="G41" s="336"/>
      <c r="H41" s="336"/>
      <c r="I41" s="337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6" t="str">
        <f>'Training Program'!U39</f>
        <v>Cardio: Steady State 12min                                         Elliptical or Bike</v>
      </c>
      <c r="C42" s="360"/>
      <c r="D42" s="360"/>
      <c r="E42" s="360"/>
      <c r="F42" s="360"/>
      <c r="G42" s="360"/>
      <c r="H42" s="360"/>
      <c r="I42" s="361"/>
    </row>
    <row r="43" spans="1:17" ht="22.8" x14ac:dyDescent="0.25">
      <c r="A43" s="269"/>
      <c r="B43" s="364"/>
      <c r="C43" s="366"/>
      <c r="D43" s="366"/>
      <c r="E43" s="366"/>
      <c r="F43" s="366"/>
      <c r="G43" s="366"/>
      <c r="H43" s="366"/>
      <c r="I43" s="345"/>
      <c r="P43" s="260"/>
      <c r="Q43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B41:I41"/>
    <mergeCell ref="B42:I43"/>
    <mergeCell ref="C29:E29"/>
    <mergeCell ref="C30:E30"/>
    <mergeCell ref="B32:B35"/>
    <mergeCell ref="C32:E32"/>
    <mergeCell ref="F32:G32"/>
    <mergeCell ref="H32:I32"/>
    <mergeCell ref="C34:E35"/>
    <mergeCell ref="B37:B39"/>
    <mergeCell ref="C37:E37"/>
    <mergeCell ref="C38:E38"/>
    <mergeCell ref="C39:E39"/>
    <mergeCell ref="B28:B30"/>
    <mergeCell ref="C28:E28"/>
    <mergeCell ref="L32:M32"/>
    <mergeCell ref="N32:O32"/>
    <mergeCell ref="C33:E33"/>
    <mergeCell ref="J32:K32"/>
    <mergeCell ref="F28:G28"/>
    <mergeCell ref="H28:I28"/>
    <mergeCell ref="J28:K28"/>
    <mergeCell ref="L28:M28"/>
    <mergeCell ref="N28:O28"/>
    <mergeCell ref="B23:B24"/>
    <mergeCell ref="C23:E23"/>
    <mergeCell ref="C24:E24"/>
    <mergeCell ref="C25:E25"/>
    <mergeCell ref="B26:M26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Q43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Program'!N7</f>
        <v>Upper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Program'!AZ42</f>
        <v>45034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9">
        <f>'Training Program'!AZ44</f>
        <v>4266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Program'!AZ43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Program'!M8</f>
        <v>C</v>
      </c>
      <c r="C17" s="423" t="str">
        <f>'Training Program'!AY8</f>
        <v>Waiter's Walk</v>
      </c>
      <c r="D17" s="336"/>
      <c r="E17" s="336"/>
      <c r="F17" s="336"/>
      <c r="G17" s="336"/>
      <c r="H17" s="336"/>
      <c r="I17" s="337"/>
      <c r="J17" s="423" t="str">
        <f>'Training Program'!AZ8</f>
        <v>2x 30sec EW @30-40lbs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Program'!M9</f>
        <v>P</v>
      </c>
      <c r="C18" s="423" t="str">
        <f>'Training Program'!AY9</f>
        <v>Elevated Push Ups</v>
      </c>
      <c r="D18" s="336"/>
      <c r="E18" s="336"/>
      <c r="F18" s="336"/>
      <c r="G18" s="336"/>
      <c r="H18" s="336"/>
      <c r="I18" s="337"/>
      <c r="J18" s="423" t="str">
        <f>'Training Program'!AZ9</f>
        <v>2x5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2" t="str">
        <f>'Training Program'!M10</f>
        <v>R</v>
      </c>
      <c r="C19" s="423" t="str">
        <f>'Training Program'!AY10</f>
        <v>1 Arm Row</v>
      </c>
      <c r="D19" s="336"/>
      <c r="E19" s="336"/>
      <c r="F19" s="336"/>
      <c r="G19" s="336"/>
      <c r="H19" s="336"/>
      <c r="I19" s="337"/>
      <c r="J19" s="449" t="str">
        <f>'Training Program'!AZ10</f>
        <v>2x5 @30-40lbs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Program'!M11</f>
        <v>SRC</v>
      </c>
      <c r="C20" s="442" t="str">
        <f>'Training Program'!AY11</f>
        <v>Scapular Push Ups</v>
      </c>
      <c r="D20" s="336"/>
      <c r="E20" s="336"/>
      <c r="F20" s="336"/>
      <c r="G20" s="336"/>
      <c r="H20" s="336"/>
      <c r="I20" s="337"/>
      <c r="J20" s="422" t="str">
        <f>'Training Program'!AZ11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06" t="str">
        <f>'Training Program'!M12</f>
        <v>SRC</v>
      </c>
      <c r="C21" s="442" t="str">
        <f>'Training Program'!AY12</f>
        <v>Internal/External Rotation</v>
      </c>
      <c r="D21" s="336"/>
      <c r="E21" s="336"/>
      <c r="F21" s="336"/>
      <c r="G21" s="336"/>
      <c r="H21" s="336"/>
      <c r="I21" s="337"/>
      <c r="J21" s="422" t="str">
        <f>'Training Program'!AZ12</f>
        <v>2x5 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29">
        <v>1</v>
      </c>
      <c r="C23" s="446" t="s">
        <v>492</v>
      </c>
      <c r="D23" s="336"/>
      <c r="E23" s="337"/>
      <c r="F23" s="275" t="s">
        <v>498</v>
      </c>
      <c r="G23" s="275" t="s">
        <v>94</v>
      </c>
      <c r="H23" s="275" t="s">
        <v>499</v>
      </c>
      <c r="I23" s="275" t="s">
        <v>91</v>
      </c>
      <c r="J23" s="259"/>
      <c r="K23" s="259"/>
      <c r="L23" s="259"/>
      <c r="M23" s="259"/>
      <c r="N23" s="262"/>
      <c r="O23" s="262"/>
      <c r="P23" s="262"/>
      <c r="Q23" s="262"/>
    </row>
    <row r="24" spans="1:17" ht="15.75" customHeight="1" x14ac:dyDescent="0.3">
      <c r="A24" s="276"/>
      <c r="B24" s="343"/>
      <c r="C24" s="432" t="str">
        <f>'Training Program'!AY14</f>
        <v>RB DB Bench Press</v>
      </c>
      <c r="D24" s="334"/>
      <c r="E24" s="334"/>
      <c r="F24" s="307">
        <f>'Training Program'!AZ14</f>
        <v>3</v>
      </c>
      <c r="G24" s="302" t="str">
        <f>'Training Program'!BA14</f>
        <v>x</v>
      </c>
      <c r="H24" s="270">
        <f>'Training Program'!BB14</f>
        <v>5</v>
      </c>
      <c r="I24" s="307">
        <f>'Training Program'!AZ15</f>
        <v>40</v>
      </c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308"/>
      <c r="C25" s="447"/>
      <c r="D25" s="360"/>
      <c r="E25" s="360"/>
      <c r="F25" s="303"/>
      <c r="G25" s="303"/>
      <c r="H25" s="303"/>
      <c r="I25" s="303"/>
      <c r="J25" s="259"/>
      <c r="K25" s="259"/>
      <c r="L25" s="259"/>
      <c r="M25" s="259"/>
      <c r="N25" s="262"/>
      <c r="O25" s="262"/>
      <c r="P25" s="262"/>
      <c r="Q25" s="262"/>
    </row>
    <row r="26" spans="1:17" x14ac:dyDescent="0.25">
      <c r="A26" s="269"/>
      <c r="B26" s="419" t="s">
        <v>497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309"/>
      <c r="O27" s="309"/>
      <c r="P27" s="262"/>
      <c r="Q27" s="262"/>
    </row>
    <row r="28" spans="1:17" x14ac:dyDescent="0.25">
      <c r="A28" s="285"/>
      <c r="B28" s="448">
        <v>2</v>
      </c>
      <c r="C28" s="442" t="str">
        <f>'Training Program'!N21</f>
        <v>PRESS - ROW</v>
      </c>
      <c r="D28" s="336"/>
      <c r="E28" s="337"/>
      <c r="F28" s="422" t="s">
        <v>493</v>
      </c>
      <c r="G28" s="337"/>
      <c r="H28" s="423" t="s">
        <v>494</v>
      </c>
      <c r="I28" s="337"/>
      <c r="J28" s="422" t="s">
        <v>495</v>
      </c>
      <c r="K28" s="337"/>
      <c r="L28" s="423" t="s">
        <v>496</v>
      </c>
      <c r="M28" s="337"/>
      <c r="N28" s="443" t="s">
        <v>509</v>
      </c>
      <c r="O28" s="334"/>
      <c r="P28" s="262"/>
      <c r="Q28" s="262"/>
    </row>
    <row r="29" spans="1:17" x14ac:dyDescent="0.25">
      <c r="A29" s="285"/>
      <c r="B29" s="340"/>
      <c r="C29" s="423" t="str">
        <f>'Training Program'!AY16</f>
        <v>DB Bench Press</v>
      </c>
      <c r="D29" s="336"/>
      <c r="E29" s="337"/>
      <c r="F29" s="275">
        <f>'Training Program'!BB16</f>
        <v>50</v>
      </c>
      <c r="G29" s="287">
        <f>'Training Program'!BA16</f>
        <v>3</v>
      </c>
      <c r="H29" s="272">
        <f>'Training Program'!BB17</f>
        <v>60</v>
      </c>
      <c r="I29" s="284">
        <f>'Training Program'!BA17</f>
        <v>3</v>
      </c>
      <c r="J29" s="275">
        <f>'Training Program'!BB18</f>
        <v>70</v>
      </c>
      <c r="K29" s="287">
        <f>'Training Program'!BA18</f>
        <v>3</v>
      </c>
      <c r="L29" s="272">
        <f>'Training Program'!BB19</f>
        <v>70</v>
      </c>
      <c r="M29" s="310">
        <f>'Training Program'!BA19</f>
        <v>3</v>
      </c>
      <c r="N29" s="286">
        <f>'Training Program'!BB20</f>
        <v>65</v>
      </c>
      <c r="O29" s="291">
        <f>'Training Program'!BA20</f>
        <v>0</v>
      </c>
      <c r="P29" s="262"/>
      <c r="Q29" s="262"/>
    </row>
    <row r="30" spans="1:17" x14ac:dyDescent="0.25">
      <c r="A30" s="285"/>
      <c r="B30" s="343"/>
      <c r="C30" s="449" t="str">
        <f>'Training Program'!AY22</f>
        <v>Bent Over Row</v>
      </c>
      <c r="D30" s="336"/>
      <c r="E30" s="337"/>
      <c r="F30" s="275">
        <f>'Training Program'!BB22</f>
        <v>60</v>
      </c>
      <c r="G30" s="287">
        <f>'Training Program'!BA22</f>
        <v>3</v>
      </c>
      <c r="H30" s="272">
        <f>'Training Program'!BB23</f>
        <v>60</v>
      </c>
      <c r="I30" s="284">
        <f>'Training Program'!BA23</f>
        <v>3</v>
      </c>
      <c r="J30" s="275">
        <f>'Training Program'!BB24</f>
        <v>60</v>
      </c>
      <c r="K30" s="287">
        <f>'Training Program'!BA24</f>
        <v>3</v>
      </c>
      <c r="L30" s="272">
        <f>'Training Program'!BB25</f>
        <v>60</v>
      </c>
      <c r="M30" s="310">
        <f>'Training Program'!BA25</f>
        <v>3</v>
      </c>
      <c r="N30" s="286">
        <f>'Training Program'!BB26</f>
        <v>60</v>
      </c>
      <c r="O30" s="291">
        <f>'Training Program'!BA26</f>
        <v>0</v>
      </c>
      <c r="P30" s="262"/>
      <c r="Q30" s="262"/>
    </row>
    <row r="31" spans="1:17" x14ac:dyDescent="0.25">
      <c r="A31" s="231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</row>
    <row r="32" spans="1:17" x14ac:dyDescent="0.25">
      <c r="A32" s="269"/>
      <c r="B32" s="448">
        <v>3</v>
      </c>
      <c r="C32" s="442" t="str">
        <f>'Training Program'!N33</f>
        <v>PRESS - SCAPULA</v>
      </c>
      <c r="D32" s="336"/>
      <c r="E32" s="337"/>
      <c r="F32" s="422" t="s">
        <v>493</v>
      </c>
      <c r="G32" s="337"/>
      <c r="H32" s="423" t="s">
        <v>494</v>
      </c>
      <c r="I32" s="337"/>
      <c r="J32" s="422" t="s">
        <v>495</v>
      </c>
      <c r="K32" s="337"/>
      <c r="L32" s="423" t="s">
        <v>496</v>
      </c>
      <c r="M32" s="337"/>
      <c r="N32" s="443" t="s">
        <v>509</v>
      </c>
      <c r="O32" s="334"/>
      <c r="P32" s="260"/>
      <c r="Q32" s="260"/>
    </row>
    <row r="33" spans="1:17" x14ac:dyDescent="0.25">
      <c r="A33" s="269"/>
      <c r="B33" s="340"/>
      <c r="C33" s="423" t="str">
        <f>'Training Program'!AY28</f>
        <v>DB Military Press</v>
      </c>
      <c r="D33" s="336"/>
      <c r="E33" s="337"/>
      <c r="F33" s="295">
        <f>'Training Program'!BB28</f>
        <v>30</v>
      </c>
      <c r="G33" s="287">
        <f>'Training Program'!BA28</f>
        <v>3</v>
      </c>
      <c r="H33" s="294">
        <f>'Training Program'!BB29</f>
        <v>30</v>
      </c>
      <c r="I33" s="284">
        <f>'Training Program'!BA29</f>
        <v>3</v>
      </c>
      <c r="J33" s="296">
        <f>'Training Program'!BB30</f>
        <v>40</v>
      </c>
      <c r="K33" s="289">
        <f>'Training Program'!BA30</f>
        <v>3</v>
      </c>
      <c r="L33" s="297">
        <f>'Training Program'!BB31</f>
        <v>40</v>
      </c>
      <c r="M33" s="290">
        <f>'Training Program'!BA31</f>
        <v>3</v>
      </c>
      <c r="N33" s="311">
        <f>'Training Program'!BB32</f>
        <v>35</v>
      </c>
      <c r="O33" s="291">
        <f>'Training Program'!BA32</f>
        <v>0</v>
      </c>
      <c r="P33" s="260"/>
      <c r="Q33" s="260"/>
    </row>
    <row r="34" spans="1:17" x14ac:dyDescent="0.25">
      <c r="A34" s="269"/>
      <c r="B34" s="340"/>
      <c r="C34" s="421" t="str">
        <f>'Training Program'!AY34</f>
        <v>Straight Arm Lat Pulldown</v>
      </c>
      <c r="D34" s="360"/>
      <c r="E34" s="361"/>
      <c r="F34" s="272" t="s">
        <v>498</v>
      </c>
      <c r="G34" s="272" t="s">
        <v>94</v>
      </c>
      <c r="H34" s="272" t="s">
        <v>499</v>
      </c>
      <c r="I34" s="271" t="s">
        <v>91</v>
      </c>
      <c r="J34" s="301"/>
      <c r="K34" s="303"/>
      <c r="L34" s="303"/>
      <c r="M34" s="303"/>
      <c r="N34" s="260"/>
      <c r="O34" s="260"/>
      <c r="P34" s="260"/>
      <c r="Q34" s="260"/>
    </row>
    <row r="35" spans="1:17" x14ac:dyDescent="0.25">
      <c r="A35" s="269"/>
      <c r="B35" s="343"/>
      <c r="C35" s="364"/>
      <c r="D35" s="366"/>
      <c r="E35" s="345"/>
      <c r="F35" s="294">
        <f>'Training Program'!AZ34</f>
        <v>3</v>
      </c>
      <c r="G35" s="294" t="str">
        <f>'Training Program'!BA34</f>
        <v>x</v>
      </c>
      <c r="H35" s="294">
        <f>'Training Program'!BB34</f>
        <v>5</v>
      </c>
      <c r="I35" s="294">
        <f>'Training Program'!AZ35</f>
        <v>30</v>
      </c>
      <c r="J35" s="260"/>
      <c r="K35" s="260"/>
      <c r="L35" s="260"/>
      <c r="M35" s="260"/>
      <c r="N35" s="260"/>
      <c r="O35" s="260"/>
      <c r="P35" s="260"/>
      <c r="Q35" s="260"/>
    </row>
    <row r="36" spans="1:17" x14ac:dyDescent="0.25">
      <c r="A36" s="231"/>
      <c r="B36" s="259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</row>
    <row r="37" spans="1:17" x14ac:dyDescent="0.25">
      <c r="A37" s="264"/>
      <c r="B37" s="429">
        <v>4</v>
      </c>
      <c r="C37" s="422" t="str">
        <f>'Training Program'!N37</f>
        <v>ARMS</v>
      </c>
      <c r="D37" s="336"/>
      <c r="E37" s="337"/>
      <c r="F37" s="275" t="s">
        <v>498</v>
      </c>
      <c r="G37" s="275" t="s">
        <v>94</v>
      </c>
      <c r="H37" s="275" t="s">
        <v>499</v>
      </c>
      <c r="I37" s="275" t="s">
        <v>91</v>
      </c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340"/>
      <c r="C38" s="423" t="str">
        <f>'Training Program'!AY36</f>
        <v>DB Bicep Curls</v>
      </c>
      <c r="D38" s="336"/>
      <c r="E38" s="337"/>
      <c r="F38" s="294">
        <f>'Training Program'!AZ36</f>
        <v>3</v>
      </c>
      <c r="G38" s="283" t="str">
        <f>'Training Program'!BA36</f>
        <v>x</v>
      </c>
      <c r="H38" s="272">
        <f>'Training Program'!BB36</f>
        <v>8</v>
      </c>
      <c r="I38" s="294">
        <f>'Training Program'!BA35</f>
        <v>30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3"/>
      <c r="C39" s="423" t="str">
        <f>'Training Program'!AY38</f>
        <v>DB Tricep Extension</v>
      </c>
      <c r="D39" s="336"/>
      <c r="E39" s="337"/>
      <c r="F39" s="294">
        <f>'Training Program'!AZ38</f>
        <v>3</v>
      </c>
      <c r="G39" s="283" t="str">
        <f>'Training Program'!BA38</f>
        <v>x</v>
      </c>
      <c r="H39" s="272">
        <f>'Training Program'!BB38</f>
        <v>8</v>
      </c>
      <c r="I39" s="294">
        <f>'Training Program'!BB35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252"/>
      <c r="C40" s="252"/>
      <c r="D40" s="252"/>
      <c r="E40" s="252"/>
      <c r="F40" s="252"/>
      <c r="G40" s="252"/>
      <c r="H40" s="252"/>
      <c r="I40" s="260"/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425" t="s">
        <v>507</v>
      </c>
      <c r="C41" s="336"/>
      <c r="D41" s="336"/>
      <c r="E41" s="336"/>
      <c r="F41" s="336"/>
      <c r="G41" s="336"/>
      <c r="H41" s="336"/>
      <c r="I41" s="337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6" t="str">
        <f>'Training Program'!AZ39</f>
        <v>Cardio: Steady State 8min                                         Elliptical or Bike</v>
      </c>
      <c r="C42" s="360"/>
      <c r="D42" s="360"/>
      <c r="E42" s="360"/>
      <c r="F42" s="360"/>
      <c r="G42" s="360"/>
      <c r="H42" s="360"/>
      <c r="I42" s="361"/>
    </row>
    <row r="43" spans="1:17" ht="22.8" x14ac:dyDescent="0.25">
      <c r="A43" s="269"/>
      <c r="B43" s="364"/>
      <c r="C43" s="366"/>
      <c r="D43" s="366"/>
      <c r="E43" s="366"/>
      <c r="F43" s="366"/>
      <c r="G43" s="366"/>
      <c r="H43" s="366"/>
      <c r="I43" s="345"/>
      <c r="P43" s="260"/>
      <c r="Q43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B41:I41"/>
    <mergeCell ref="B42:I43"/>
    <mergeCell ref="C29:E29"/>
    <mergeCell ref="C30:E30"/>
    <mergeCell ref="B32:B35"/>
    <mergeCell ref="C32:E32"/>
    <mergeCell ref="F32:G32"/>
    <mergeCell ref="H32:I32"/>
    <mergeCell ref="C34:E35"/>
    <mergeCell ref="B37:B39"/>
    <mergeCell ref="C37:E37"/>
    <mergeCell ref="C38:E38"/>
    <mergeCell ref="C39:E39"/>
    <mergeCell ref="B28:B30"/>
    <mergeCell ref="C28:E28"/>
    <mergeCell ref="L32:M32"/>
    <mergeCell ref="N32:O32"/>
    <mergeCell ref="C33:E33"/>
    <mergeCell ref="J32:K32"/>
    <mergeCell ref="F28:G28"/>
    <mergeCell ref="H28:I28"/>
    <mergeCell ref="J28:K28"/>
    <mergeCell ref="L28:M28"/>
    <mergeCell ref="N28:O28"/>
    <mergeCell ref="B23:B24"/>
    <mergeCell ref="C23:E23"/>
    <mergeCell ref="C24:E24"/>
    <mergeCell ref="C25:E25"/>
    <mergeCell ref="B26:M26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Program'!Y7</f>
        <v>Power &amp; Lower Hinge/Unilateral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Program'!Z42</f>
        <v>45036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Program'!Z44</f>
        <v>1150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Program'!Z43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Program'!X8</f>
        <v>C</v>
      </c>
      <c r="C17" s="423" t="str">
        <f>'Training Program'!Y8</f>
        <v>Farmers Walk</v>
      </c>
      <c r="D17" s="336"/>
      <c r="E17" s="336"/>
      <c r="F17" s="336"/>
      <c r="G17" s="336"/>
      <c r="H17" s="336"/>
      <c r="I17" s="337"/>
      <c r="J17" s="423" t="str">
        <f>'Training Program'!Z8</f>
        <v>2 x 30sec  @70-90lbs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Program'!X9</f>
        <v>H</v>
      </c>
      <c r="C18" s="423" t="str">
        <f>'Training Program'!Y9</f>
        <v>SL RDL</v>
      </c>
      <c r="D18" s="336"/>
      <c r="E18" s="336"/>
      <c r="F18" s="336"/>
      <c r="G18" s="336"/>
      <c r="H18" s="336"/>
      <c r="I18" s="337"/>
      <c r="J18" s="423" t="str">
        <f>'Training Program'!Z9</f>
        <v>2x5 EL @30-40lbs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312" t="str">
        <f>'Training Program'!X10</f>
        <v>SRC</v>
      </c>
      <c r="C19" s="423" t="str">
        <f>'Training Program'!Y10</f>
        <v>Prone Scapula Pulldowns</v>
      </c>
      <c r="D19" s="336"/>
      <c r="E19" s="336"/>
      <c r="F19" s="336"/>
      <c r="G19" s="336"/>
      <c r="H19" s="336"/>
      <c r="I19" s="337"/>
      <c r="J19" s="449" t="str">
        <f>'Training Program'!Z10</f>
        <v>2x5 @RB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5" t="str">
        <f>'Training Program'!X11</f>
        <v>S</v>
      </c>
      <c r="C20" s="442" t="str">
        <f>'Training Program'!Y11</f>
        <v>SL Touchdowns</v>
      </c>
      <c r="D20" s="336"/>
      <c r="E20" s="336"/>
      <c r="F20" s="336"/>
      <c r="G20" s="336"/>
      <c r="H20" s="336"/>
      <c r="I20" s="337"/>
      <c r="J20" s="422" t="str">
        <f>'Training Program'!Z11</f>
        <v>2x3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3" t="str">
        <f>'Training Program'!X12</f>
        <v>LPHC</v>
      </c>
      <c r="C21" s="442" t="str">
        <f>'Training Program'!Y12</f>
        <v>Bird Dogs</v>
      </c>
      <c r="D21" s="336"/>
      <c r="E21" s="336"/>
      <c r="F21" s="336"/>
      <c r="G21" s="336"/>
      <c r="H21" s="336"/>
      <c r="I21" s="337"/>
      <c r="J21" s="422" t="str">
        <f>'Training Program'!Z12</f>
        <v>2x5EW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Program'!Y14</f>
        <v>RB RDL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Program'!AB14</f>
        <v>0</v>
      </c>
      <c r="G26" s="281">
        <f>'Training Program'!AA14</f>
        <v>3</v>
      </c>
      <c r="H26" s="282">
        <f>'Training Program'!AB15</f>
        <v>0</v>
      </c>
      <c r="I26" s="283">
        <f>'Training Program'!AA15</f>
        <v>3</v>
      </c>
      <c r="J26" s="280">
        <f>'Training Program'!AB16</f>
        <v>0</v>
      </c>
      <c r="K26" s="281">
        <f>'Training Program'!AA16</f>
        <v>3</v>
      </c>
      <c r="L26" s="282">
        <f>'Training Program'!AB17</f>
        <v>0</v>
      </c>
      <c r="M26" s="284">
        <f>'Training Program'!AA17</f>
        <v>0</v>
      </c>
      <c r="N26" s="262"/>
      <c r="O26" s="262"/>
      <c r="P26" s="262"/>
      <c r="Q26" s="262"/>
    </row>
    <row r="27" spans="1:17" x14ac:dyDescent="0.25">
      <c r="A27" s="231"/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59"/>
      <c r="O28" s="259"/>
      <c r="P28" s="259"/>
      <c r="Q28" s="259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</row>
    <row r="30" spans="1:17" ht="15.75" customHeight="1" x14ac:dyDescent="0.3">
      <c r="A30" s="285"/>
      <c r="B30" s="420">
        <v>2</v>
      </c>
      <c r="C30" s="424" t="str">
        <f>'Training Program'!Y24</f>
        <v xml:space="preserve"> PULL - LPHC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43" t="s">
        <v>509</v>
      </c>
      <c r="O30" s="334"/>
      <c r="P30" s="259"/>
      <c r="Q30" s="259"/>
    </row>
    <row r="31" spans="1:17" x14ac:dyDescent="0.25">
      <c r="A31" s="285"/>
      <c r="B31" s="340"/>
      <c r="C31" s="421" t="str">
        <f>'Training Program'!Y19</f>
        <v>DB RDL</v>
      </c>
      <c r="D31" s="360"/>
      <c r="E31" s="361"/>
      <c r="F31" s="295">
        <f>'Training Program'!AB19</f>
        <v>50</v>
      </c>
      <c r="G31" s="281">
        <f>'Training Program'!AA19</f>
        <v>5</v>
      </c>
      <c r="H31" s="294">
        <f>'Training Program'!AB20</f>
        <v>60</v>
      </c>
      <c r="I31" s="283">
        <f>'Training Program'!AA20</f>
        <v>5</v>
      </c>
      <c r="J31" s="296">
        <f>'Training Program'!AB21</f>
        <v>60</v>
      </c>
      <c r="K31" s="313">
        <f>'Training Program'!AA21</f>
        <v>5</v>
      </c>
      <c r="L31" s="297">
        <f>'Training Program'!AB22</f>
        <v>60</v>
      </c>
      <c r="M31" s="314">
        <f>'Training Program'!AA22</f>
        <v>5</v>
      </c>
      <c r="N31" s="311">
        <f>'Training Program'!AB23</f>
        <v>0</v>
      </c>
      <c r="O31" s="315">
        <f>'Training Program'!AA23</f>
        <v>0</v>
      </c>
      <c r="P31" s="259"/>
      <c r="Q31" s="259"/>
    </row>
    <row r="32" spans="1:17" x14ac:dyDescent="0.25">
      <c r="A32" s="285"/>
      <c r="B32" s="340"/>
      <c r="C32" s="421" t="str">
        <f>'Training Program'!Y25</f>
        <v>RB Hip Flexion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59"/>
      <c r="O32" s="259"/>
      <c r="P32" s="259"/>
      <c r="Q32" s="259"/>
    </row>
    <row r="33" spans="1:17" x14ac:dyDescent="0.25">
      <c r="A33" s="285"/>
      <c r="B33" s="343"/>
      <c r="C33" s="364"/>
      <c r="D33" s="366"/>
      <c r="E33" s="345"/>
      <c r="F33" s="282">
        <f>'Training Program'!Z25</f>
        <v>3</v>
      </c>
      <c r="G33" s="284" t="str">
        <f>'Training Program'!AA25</f>
        <v>x</v>
      </c>
      <c r="H33" s="294">
        <f>'Training Program'!AB25</f>
        <v>5</v>
      </c>
      <c r="I33" s="272" t="str">
        <f>'Training Program'!Z26</f>
        <v>RB</v>
      </c>
      <c r="J33" s="260"/>
      <c r="K33" s="260"/>
      <c r="L33" s="260"/>
      <c r="M33" s="260"/>
      <c r="N33" s="259"/>
      <c r="O33" s="259"/>
      <c r="P33" s="259"/>
      <c r="Q33" s="259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</row>
    <row r="35" spans="1:17" ht="15.75" customHeight="1" x14ac:dyDescent="0.3">
      <c r="A35" s="269"/>
      <c r="B35" s="420">
        <v>3</v>
      </c>
      <c r="C35" s="424" t="str">
        <f>'Training Program'!Y31</f>
        <v>SINGLE LEG - CORE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60"/>
      <c r="O35" s="260"/>
      <c r="P35" s="260"/>
      <c r="Q35" s="260"/>
    </row>
    <row r="36" spans="1:17" x14ac:dyDescent="0.25">
      <c r="A36" s="269"/>
      <c r="B36" s="340"/>
      <c r="C36" s="421" t="str">
        <f>'Training Program'!Y27</f>
        <v>Rev Lunge</v>
      </c>
      <c r="D36" s="360"/>
      <c r="E36" s="361"/>
      <c r="F36" s="295">
        <f>'Training Program'!AB27</f>
        <v>0</v>
      </c>
      <c r="G36" s="287">
        <f>'Training Program'!AA27</f>
        <v>3</v>
      </c>
      <c r="H36" s="294">
        <f>'Training Program'!AB28</f>
        <v>0</v>
      </c>
      <c r="I36" s="284">
        <f>'Training Program'!AA28</f>
        <v>3</v>
      </c>
      <c r="J36" s="296">
        <f>'Training Program'!AB29</f>
        <v>0</v>
      </c>
      <c r="K36" s="289">
        <f>'Training Program'!AA29</f>
        <v>3</v>
      </c>
      <c r="L36" s="297">
        <f>'Training Program'!AB30</f>
        <v>0</v>
      </c>
      <c r="M36" s="290">
        <f>'Training Program'!AA30</f>
        <v>3</v>
      </c>
      <c r="N36" s="316"/>
      <c r="O36" s="260"/>
      <c r="P36" s="260"/>
      <c r="Q36" s="260"/>
    </row>
    <row r="37" spans="1:17" x14ac:dyDescent="0.25">
      <c r="A37" s="269"/>
      <c r="B37" s="340"/>
      <c r="C37" s="421" t="str">
        <f>'Training Program'!Y32</f>
        <v>Pallof Press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60"/>
      <c r="O37" s="260"/>
      <c r="P37" s="260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Program'!Z32</f>
        <v>3</v>
      </c>
      <c r="G38" s="284" t="str">
        <f>'Training Program'!AA32</f>
        <v>x</v>
      </c>
      <c r="H38" s="317" t="str">
        <f>'Training Program'!AB32</f>
        <v>10ew</v>
      </c>
      <c r="I38" s="272" t="str">
        <f>'Training Program'!Z33</f>
        <v>RB</v>
      </c>
      <c r="J38" s="260"/>
      <c r="K38" s="260"/>
      <c r="L38" s="260"/>
      <c r="M38" s="260"/>
      <c r="N38" s="260"/>
      <c r="O38" s="260"/>
      <c r="P38" s="260"/>
      <c r="Q38" s="260"/>
    </row>
    <row r="39" spans="1:17" x14ac:dyDescent="0.25">
      <c r="A39" s="231"/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</row>
    <row r="40" spans="1:17" x14ac:dyDescent="0.25">
      <c r="A40" s="264"/>
      <c r="B40" s="429">
        <v>4</v>
      </c>
      <c r="C40" s="422" t="str">
        <f>'Training Program'!Y34</f>
        <v>LPHC - 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Program'!Y35</f>
        <v>Fire Hydrants</v>
      </c>
      <c r="D41" s="336"/>
      <c r="E41" s="337"/>
      <c r="F41" s="272">
        <f>'Training Program'!Z35</f>
        <v>3</v>
      </c>
      <c r="G41" s="272" t="str">
        <f>'Training Program'!AA35</f>
        <v>x</v>
      </c>
      <c r="H41" s="272" t="str">
        <f>'Training Program'!AB35</f>
        <v>5el</v>
      </c>
      <c r="I41" s="294" t="str">
        <f>'Training Program'!Z37</f>
        <v>BW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23" t="str">
        <f>'Training Program'!Y36</f>
        <v>Nordic Quad Extensions</v>
      </c>
      <c r="D42" s="336"/>
      <c r="E42" s="337"/>
      <c r="F42" s="294">
        <f>'Training Program'!Z36</f>
        <v>3</v>
      </c>
      <c r="G42" s="294" t="str">
        <f>'Training Program'!AA36</f>
        <v>x</v>
      </c>
      <c r="H42" s="294">
        <f>'Training Program'!AB36</f>
        <v>5</v>
      </c>
      <c r="I42" s="294" t="str">
        <f>'Training Program'!AA37</f>
        <v>BW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252"/>
      <c r="D43" s="252"/>
      <c r="E43" s="252"/>
      <c r="F43" s="252"/>
      <c r="G43" s="252"/>
      <c r="H43" s="252"/>
      <c r="I43" s="260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Program'!Z39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2">
    <mergeCell ref="C21:I21"/>
    <mergeCell ref="H30:I30"/>
    <mergeCell ref="J30:K30"/>
    <mergeCell ref="N30:O30"/>
    <mergeCell ref="C35:E35"/>
    <mergeCell ref="J18:O18"/>
    <mergeCell ref="C19:I19"/>
    <mergeCell ref="J19:O19"/>
    <mergeCell ref="C20:I20"/>
    <mergeCell ref="J20:O20"/>
    <mergeCell ref="N1:Q1"/>
    <mergeCell ref="M2:Q2"/>
    <mergeCell ref="D3:F3"/>
    <mergeCell ref="I3:J4"/>
    <mergeCell ref="K3:N3"/>
    <mergeCell ref="C4:H4"/>
    <mergeCell ref="J35:K35"/>
    <mergeCell ref="L35:M35"/>
    <mergeCell ref="C37:E38"/>
    <mergeCell ref="K4:N4"/>
    <mergeCell ref="K5:P5"/>
    <mergeCell ref="K6:P6"/>
    <mergeCell ref="C5:J6"/>
    <mergeCell ref="C7:H7"/>
    <mergeCell ref="C8:L9"/>
    <mergeCell ref="C10:L10"/>
    <mergeCell ref="B16:O16"/>
    <mergeCell ref="C17:I17"/>
    <mergeCell ref="J17:O17"/>
    <mergeCell ref="J21:O21"/>
    <mergeCell ref="J22:Q22"/>
    <mergeCell ref="C18:I18"/>
    <mergeCell ref="B44:I44"/>
    <mergeCell ref="B45:I46"/>
    <mergeCell ref="C30:E30"/>
    <mergeCell ref="C31:E31"/>
    <mergeCell ref="F35:G35"/>
    <mergeCell ref="H35:I35"/>
    <mergeCell ref="C36:E36"/>
    <mergeCell ref="B35:B38"/>
    <mergeCell ref="B40:B42"/>
    <mergeCell ref="C40:E40"/>
    <mergeCell ref="C41:E41"/>
    <mergeCell ref="C42:E42"/>
    <mergeCell ref="B23:M23"/>
    <mergeCell ref="B25:B26"/>
    <mergeCell ref="C25:E26"/>
    <mergeCell ref="B28:M28"/>
    <mergeCell ref="B30:B33"/>
    <mergeCell ref="F30:G30"/>
    <mergeCell ref="L30:M30"/>
    <mergeCell ref="C32:E33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Program'!Y7</f>
        <v>Power &amp; Lower Hinge/Unilateral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Program'!AC42</f>
        <v>45043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Program'!AC44</f>
        <v>1610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Program'!AC43</f>
        <v>7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Program'!X8</f>
        <v>C</v>
      </c>
      <c r="C17" s="423" t="str">
        <f>'Training Program'!Y8</f>
        <v>Farmers Walk</v>
      </c>
      <c r="D17" s="336"/>
      <c r="E17" s="336"/>
      <c r="F17" s="336"/>
      <c r="G17" s="336"/>
      <c r="H17" s="336"/>
      <c r="I17" s="337"/>
      <c r="J17" s="423" t="str">
        <f>'Training Program'!AC8</f>
        <v>2 x 45sec  @70-90lbs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Program'!X9</f>
        <v>H</v>
      </c>
      <c r="C18" s="423" t="str">
        <f>'Training Program'!Y9</f>
        <v>SL RDL</v>
      </c>
      <c r="D18" s="336"/>
      <c r="E18" s="336"/>
      <c r="F18" s="336"/>
      <c r="G18" s="336"/>
      <c r="H18" s="336"/>
      <c r="I18" s="337"/>
      <c r="J18" s="423" t="str">
        <f>'Training Program'!AC9</f>
        <v>2x5 EL @30-40lbs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312" t="str">
        <f>'Training Program'!X10</f>
        <v>SRC</v>
      </c>
      <c r="C19" s="423" t="str">
        <f>'Training Program'!Y10</f>
        <v>Prone Scapula Pulldowns</v>
      </c>
      <c r="D19" s="336"/>
      <c r="E19" s="336"/>
      <c r="F19" s="336"/>
      <c r="G19" s="336"/>
      <c r="H19" s="336"/>
      <c r="I19" s="337"/>
      <c r="J19" s="449" t="str">
        <f>'Training Program'!AC10</f>
        <v>2x5 @RB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5" t="str">
        <f>'Training Program'!X11</f>
        <v>S</v>
      </c>
      <c r="C20" s="442" t="str">
        <f>'Training Program'!Y11</f>
        <v>SL Touchdowns</v>
      </c>
      <c r="D20" s="336"/>
      <c r="E20" s="336"/>
      <c r="F20" s="336"/>
      <c r="G20" s="336"/>
      <c r="H20" s="336"/>
      <c r="I20" s="337"/>
      <c r="J20" s="422" t="str">
        <f>'Training Program'!AC11</f>
        <v>2x4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3" t="str">
        <f>'Training Program'!X12</f>
        <v>LPHC</v>
      </c>
      <c r="C21" s="442" t="str">
        <f>'Training Program'!Y12</f>
        <v>Bird Dogs</v>
      </c>
      <c r="D21" s="336"/>
      <c r="E21" s="336"/>
      <c r="F21" s="336"/>
      <c r="G21" s="336"/>
      <c r="H21" s="336"/>
      <c r="I21" s="337"/>
      <c r="J21" s="422" t="str">
        <f>'Training Program'!AC12</f>
        <v>2x5EW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Program'!Y14</f>
        <v>RB RDL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Program'!AE14</f>
        <v>0</v>
      </c>
      <c r="G26" s="281">
        <f>'Training Program'!AD14</f>
        <v>4</v>
      </c>
      <c r="H26" s="282">
        <f>'Training Program'!AE15</f>
        <v>0</v>
      </c>
      <c r="I26" s="283">
        <f>'Training Program'!AD15</f>
        <v>4</v>
      </c>
      <c r="J26" s="280">
        <f>'Training Program'!AE16</f>
        <v>0</v>
      </c>
      <c r="K26" s="281">
        <f>'Training Program'!AD16</f>
        <v>4</v>
      </c>
      <c r="L26" s="282">
        <f>'Training Program'!AE17</f>
        <v>0</v>
      </c>
      <c r="M26" s="284">
        <f>'Training Program'!AD17</f>
        <v>4</v>
      </c>
      <c r="N26" s="262"/>
      <c r="O26" s="262"/>
      <c r="P26" s="262"/>
      <c r="Q26" s="262"/>
    </row>
    <row r="27" spans="1:17" x14ac:dyDescent="0.25">
      <c r="A27" s="231"/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59"/>
      <c r="O28" s="259"/>
      <c r="P28" s="259"/>
      <c r="Q28" s="259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</row>
    <row r="30" spans="1:17" ht="15.75" customHeight="1" x14ac:dyDescent="0.3">
      <c r="A30" s="285"/>
      <c r="B30" s="420">
        <v>2</v>
      </c>
      <c r="C30" s="424" t="str">
        <f>'Training Program'!Y24</f>
        <v xml:space="preserve"> PULL - LPHC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3" t="s">
        <v>509</v>
      </c>
      <c r="O30" s="337"/>
      <c r="P30" s="259"/>
      <c r="Q30" s="259"/>
    </row>
    <row r="31" spans="1:17" x14ac:dyDescent="0.25">
      <c r="A31" s="285"/>
      <c r="B31" s="340"/>
      <c r="C31" s="421" t="str">
        <f>'Training Program'!Y19</f>
        <v>DB RDL</v>
      </c>
      <c r="D31" s="360"/>
      <c r="E31" s="361"/>
      <c r="F31" s="295">
        <f>'Training Program'!AE19</f>
        <v>50</v>
      </c>
      <c r="G31" s="281">
        <f>'Training Program'!AD19</f>
        <v>5</v>
      </c>
      <c r="H31" s="294">
        <f>'Training Program'!AE20</f>
        <v>60</v>
      </c>
      <c r="I31" s="294">
        <f>'Training Program'!AB20</f>
        <v>60</v>
      </c>
      <c r="J31" s="296">
        <f>'Training Program'!AE21</f>
        <v>60</v>
      </c>
      <c r="K31" s="313">
        <f>'Training Program'!AD21</f>
        <v>5</v>
      </c>
      <c r="L31" s="297">
        <f>'Training Program'!AE22</f>
        <v>70</v>
      </c>
      <c r="M31" s="314">
        <f>'Training Program'!AD22</f>
        <v>5</v>
      </c>
      <c r="N31" s="294">
        <f>'Training Program'!AE23</f>
        <v>70</v>
      </c>
      <c r="O31" s="284">
        <f>'Training Program'!AD23</f>
        <v>5</v>
      </c>
      <c r="P31" s="259"/>
      <c r="Q31" s="259"/>
    </row>
    <row r="32" spans="1:17" x14ac:dyDescent="0.25">
      <c r="A32" s="285"/>
      <c r="B32" s="340"/>
      <c r="C32" s="421" t="str">
        <f>'Training Program'!Y25</f>
        <v>RB Hip Flexion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59"/>
      <c r="O32" s="259"/>
      <c r="P32" s="259"/>
      <c r="Q32" s="259"/>
    </row>
    <row r="33" spans="1:17" x14ac:dyDescent="0.25">
      <c r="A33" s="285"/>
      <c r="B33" s="343"/>
      <c r="C33" s="364"/>
      <c r="D33" s="366"/>
      <c r="E33" s="345"/>
      <c r="F33" s="282">
        <f>'Training Program'!AC25</f>
        <v>4</v>
      </c>
      <c r="G33" s="284" t="str">
        <f>'Training Program'!AD25</f>
        <v>x</v>
      </c>
      <c r="H33" s="294">
        <f>'Training Program'!AE25</f>
        <v>5</v>
      </c>
      <c r="I33" s="272" t="str">
        <f>'Training Program'!AC26</f>
        <v>RB</v>
      </c>
      <c r="J33" s="260"/>
      <c r="K33" s="260"/>
      <c r="L33" s="260"/>
      <c r="M33" s="260"/>
      <c r="N33" s="259"/>
      <c r="O33" s="259"/>
      <c r="P33" s="259"/>
      <c r="Q33" s="259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</row>
    <row r="35" spans="1:17" ht="15.75" customHeight="1" x14ac:dyDescent="0.3">
      <c r="A35" s="269"/>
      <c r="B35" s="420">
        <v>3</v>
      </c>
      <c r="C35" s="424" t="str">
        <f>'Training Program'!Y31</f>
        <v>SINGLE LEG - CORE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60"/>
      <c r="O35" s="260"/>
      <c r="P35" s="260"/>
      <c r="Q35" s="260"/>
    </row>
    <row r="36" spans="1:17" x14ac:dyDescent="0.25">
      <c r="A36" s="269"/>
      <c r="B36" s="340"/>
      <c r="C36" s="421" t="str">
        <f>'Training Program'!Y27</f>
        <v>Rev Lunge</v>
      </c>
      <c r="D36" s="360"/>
      <c r="E36" s="361"/>
      <c r="F36" s="295">
        <f>'Training Program'!AE27</f>
        <v>5</v>
      </c>
      <c r="G36" s="287">
        <f>'Training Program'!AD27</f>
        <v>3</v>
      </c>
      <c r="H36" s="294">
        <f>'Training Program'!AE28</f>
        <v>5</v>
      </c>
      <c r="I36" s="284">
        <f>'Training Program'!AD28</f>
        <v>3</v>
      </c>
      <c r="J36" s="296">
        <f>'Training Program'!AE29</f>
        <v>5</v>
      </c>
      <c r="K36" s="289">
        <f>'Training Program'!AD29</f>
        <v>3</v>
      </c>
      <c r="L36" s="297">
        <f>'Training Program'!AE30</f>
        <v>5</v>
      </c>
      <c r="M36" s="290">
        <f>'Training Program'!AD30</f>
        <v>3</v>
      </c>
      <c r="N36" s="316"/>
      <c r="O36" s="260"/>
      <c r="P36" s="260"/>
      <c r="Q36" s="260"/>
    </row>
    <row r="37" spans="1:17" x14ac:dyDescent="0.25">
      <c r="A37" s="269"/>
      <c r="B37" s="340"/>
      <c r="C37" s="421" t="str">
        <f>'Training Program'!Y32</f>
        <v>Pallof Press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60"/>
      <c r="O37" s="260"/>
      <c r="P37" s="260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Program'!AC32</f>
        <v>3</v>
      </c>
      <c r="G38" s="284" t="str">
        <f>'Training Program'!AD32</f>
        <v>x</v>
      </c>
      <c r="H38" s="317" t="str">
        <f>'Training Program'!AE32</f>
        <v>10ew</v>
      </c>
      <c r="I38" s="272" t="str">
        <f>'Training Program'!AC33</f>
        <v>RB</v>
      </c>
      <c r="J38" s="260"/>
      <c r="K38" s="260"/>
      <c r="L38" s="260"/>
      <c r="M38" s="260"/>
      <c r="N38" s="260"/>
      <c r="O38" s="260"/>
      <c r="P38" s="260"/>
      <c r="Q38" s="260"/>
    </row>
    <row r="39" spans="1:17" x14ac:dyDescent="0.25">
      <c r="A39" s="231"/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</row>
    <row r="40" spans="1:17" x14ac:dyDescent="0.25">
      <c r="A40" s="264"/>
      <c r="B40" s="429">
        <v>4</v>
      </c>
      <c r="C40" s="422" t="str">
        <f>'Training Program'!Y34</f>
        <v>LPHC - 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Program'!Y35</f>
        <v>Fire Hydrants</v>
      </c>
      <c r="D41" s="336"/>
      <c r="E41" s="337"/>
      <c r="F41" s="272">
        <f>'Training Program'!AC35</f>
        <v>3</v>
      </c>
      <c r="G41" s="272" t="str">
        <f>'Training Program'!AD35</f>
        <v>x</v>
      </c>
      <c r="H41" s="272" t="str">
        <f>'Training Program'!AE35</f>
        <v>5el</v>
      </c>
      <c r="I41" s="294" t="str">
        <f>'Training Program'!AC37</f>
        <v>BW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23" t="str">
        <f>'Training Program'!Y36</f>
        <v>Nordic Quad Extensions</v>
      </c>
      <c r="D42" s="336"/>
      <c r="E42" s="337"/>
      <c r="F42" s="294">
        <f>'Training Program'!AC36</f>
        <v>3</v>
      </c>
      <c r="G42" s="294" t="str">
        <f>'Training Program'!AD36</f>
        <v>x</v>
      </c>
      <c r="H42" s="294">
        <f>'Training Program'!AE36</f>
        <v>5</v>
      </c>
      <c r="I42" s="294" t="str">
        <f>'Training Program'!AD37</f>
        <v>BW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252"/>
      <c r="D43" s="252"/>
      <c r="E43" s="252"/>
      <c r="F43" s="252"/>
      <c r="G43" s="252"/>
      <c r="H43" s="252"/>
      <c r="I43" s="260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Program'!AC39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2">
    <mergeCell ref="C21:I21"/>
    <mergeCell ref="H30:I30"/>
    <mergeCell ref="J30:K30"/>
    <mergeCell ref="N30:O30"/>
    <mergeCell ref="C35:E35"/>
    <mergeCell ref="J18:O18"/>
    <mergeCell ref="C19:I19"/>
    <mergeCell ref="J19:O19"/>
    <mergeCell ref="C20:I20"/>
    <mergeCell ref="J20:O20"/>
    <mergeCell ref="N1:Q1"/>
    <mergeCell ref="M2:Q2"/>
    <mergeCell ref="D3:F3"/>
    <mergeCell ref="I3:J4"/>
    <mergeCell ref="K3:N3"/>
    <mergeCell ref="C4:H4"/>
    <mergeCell ref="J35:K35"/>
    <mergeCell ref="L35:M35"/>
    <mergeCell ref="C37:E38"/>
    <mergeCell ref="K4:N4"/>
    <mergeCell ref="K5:P5"/>
    <mergeCell ref="K6:P6"/>
    <mergeCell ref="C5:J6"/>
    <mergeCell ref="C7:H7"/>
    <mergeCell ref="C8:L9"/>
    <mergeCell ref="C10:L10"/>
    <mergeCell ref="B16:O16"/>
    <mergeCell ref="C17:I17"/>
    <mergeCell ref="J17:O17"/>
    <mergeCell ref="J21:O21"/>
    <mergeCell ref="J22:Q22"/>
    <mergeCell ref="C18:I18"/>
    <mergeCell ref="B44:I44"/>
    <mergeCell ref="B45:I46"/>
    <mergeCell ref="C30:E30"/>
    <mergeCell ref="C31:E31"/>
    <mergeCell ref="F35:G35"/>
    <mergeCell ref="H35:I35"/>
    <mergeCell ref="C36:E36"/>
    <mergeCell ref="B35:B38"/>
    <mergeCell ref="B40:B42"/>
    <mergeCell ref="C40:E40"/>
    <mergeCell ref="C41:E41"/>
    <mergeCell ref="C42:E42"/>
    <mergeCell ref="B23:M23"/>
    <mergeCell ref="B25:B26"/>
    <mergeCell ref="C25:E26"/>
    <mergeCell ref="B28:M28"/>
    <mergeCell ref="B30:B33"/>
    <mergeCell ref="F30:G30"/>
    <mergeCell ref="L30:M30"/>
    <mergeCell ref="C32:E33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Program'!Y7</f>
        <v>Power &amp; Lower Hinge/Unilateral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Program'!AF42</f>
        <v>45050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Program'!AF44</f>
        <v>1880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Program'!AF43</f>
        <v>8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Program'!X8</f>
        <v>C</v>
      </c>
      <c r="C17" s="423" t="str">
        <f>'Training Program'!Y8</f>
        <v>Farmers Walk</v>
      </c>
      <c r="D17" s="336"/>
      <c r="E17" s="336"/>
      <c r="F17" s="336"/>
      <c r="G17" s="336"/>
      <c r="H17" s="336"/>
      <c r="I17" s="337"/>
      <c r="J17" s="423" t="str">
        <f>'Training Program'!AF8</f>
        <v>2 x 60sec  @70-90lbs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Program'!X9</f>
        <v>H</v>
      </c>
      <c r="C18" s="423" t="str">
        <f>'Training Program'!Y9</f>
        <v>SL RDL</v>
      </c>
      <c r="D18" s="336"/>
      <c r="E18" s="336"/>
      <c r="F18" s="336"/>
      <c r="G18" s="336"/>
      <c r="H18" s="336"/>
      <c r="I18" s="337"/>
      <c r="J18" s="423" t="str">
        <f>'Training Program'!AF9</f>
        <v>2x5 EL @30-40lbs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312" t="str">
        <f>'Training Program'!X10</f>
        <v>SRC</v>
      </c>
      <c r="C19" s="423" t="str">
        <f>'Training Program'!Y10</f>
        <v>Prone Scapula Pulldowns</v>
      </c>
      <c r="D19" s="336"/>
      <c r="E19" s="336"/>
      <c r="F19" s="336"/>
      <c r="G19" s="336"/>
      <c r="H19" s="336"/>
      <c r="I19" s="337"/>
      <c r="J19" s="449" t="str">
        <f>'Training Program'!AF10</f>
        <v>2x5 @RB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5" t="str">
        <f>'Training Program'!X11</f>
        <v>S</v>
      </c>
      <c r="C20" s="442" t="str">
        <f>'Training Program'!Y11</f>
        <v>SL Touchdowns</v>
      </c>
      <c r="D20" s="336"/>
      <c r="E20" s="336"/>
      <c r="F20" s="336"/>
      <c r="G20" s="336"/>
      <c r="H20" s="336"/>
      <c r="I20" s="337"/>
      <c r="J20" s="422" t="str">
        <f>'Training Program'!AF11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3" t="str">
        <f>'Training Program'!X12</f>
        <v>LPHC</v>
      </c>
      <c r="C21" s="442" t="str">
        <f>'Training Program'!Y12</f>
        <v>Bird Dogs</v>
      </c>
      <c r="D21" s="336"/>
      <c r="E21" s="336"/>
      <c r="F21" s="336"/>
      <c r="G21" s="336"/>
      <c r="H21" s="336"/>
      <c r="I21" s="337"/>
      <c r="J21" s="422" t="str">
        <f>'Training Program'!AF12</f>
        <v>2x5EW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Program'!Y14</f>
        <v>RB RDL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Program'!AH14</f>
        <v>0</v>
      </c>
      <c r="G26" s="281">
        <f>'Training Program'!AG14</f>
        <v>5</v>
      </c>
      <c r="H26" s="283">
        <f>'Training Program'!AG15</f>
        <v>5</v>
      </c>
      <c r="I26" s="282">
        <f>'Training Program'!AH15</f>
        <v>0</v>
      </c>
      <c r="J26" s="281">
        <f>'Training Program'!AG16</f>
        <v>5</v>
      </c>
      <c r="K26" s="280">
        <f>'Training Program'!AH16</f>
        <v>0</v>
      </c>
      <c r="L26" s="284">
        <f>'Training Program'!AG17</f>
        <v>5</v>
      </c>
      <c r="M26" s="282">
        <f>'Training Program'!AH17</f>
        <v>0</v>
      </c>
      <c r="N26" s="262"/>
      <c r="O26" s="262"/>
      <c r="P26" s="262"/>
      <c r="Q26" s="262"/>
    </row>
    <row r="27" spans="1:17" x14ac:dyDescent="0.25">
      <c r="A27" s="231"/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59"/>
      <c r="O28" s="259"/>
      <c r="P28" s="259"/>
      <c r="Q28" s="259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</row>
    <row r="30" spans="1:17" ht="15.75" customHeight="1" x14ac:dyDescent="0.3">
      <c r="A30" s="285"/>
      <c r="B30" s="420">
        <v>2</v>
      </c>
      <c r="C30" s="424" t="str">
        <f>'Training Program'!Y24</f>
        <v xml:space="preserve"> PULL - LPHC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3" t="s">
        <v>509</v>
      </c>
      <c r="O30" s="337"/>
      <c r="P30" s="259"/>
      <c r="Q30" s="259"/>
    </row>
    <row r="31" spans="1:17" x14ac:dyDescent="0.25">
      <c r="A31" s="285"/>
      <c r="B31" s="340"/>
      <c r="C31" s="421" t="str">
        <f>'Training Program'!Y19</f>
        <v>DB RDL</v>
      </c>
      <c r="D31" s="360"/>
      <c r="E31" s="361"/>
      <c r="F31" s="295">
        <f>'Training Program'!AH19</f>
        <v>60</v>
      </c>
      <c r="G31" s="281">
        <f>'Training Program'!AG19</f>
        <v>5</v>
      </c>
      <c r="H31" s="294">
        <f>'Training Program'!AH20</f>
        <v>70</v>
      </c>
      <c r="I31" s="283">
        <f>'Training Program'!AG20</f>
        <v>5</v>
      </c>
      <c r="J31" s="296">
        <f>'Training Program'!AH21</f>
        <v>70</v>
      </c>
      <c r="K31" s="313">
        <f>'Training Program'!AG21</f>
        <v>5</v>
      </c>
      <c r="L31" s="297">
        <f>'Training Program'!AH22</f>
        <v>80</v>
      </c>
      <c r="M31" s="314">
        <f>'Training Program'!AG22</f>
        <v>5</v>
      </c>
      <c r="N31" s="294">
        <f>'Training Program'!AH23</f>
        <v>80</v>
      </c>
      <c r="O31" s="283">
        <f>'Training Program'!AG23</f>
        <v>5</v>
      </c>
      <c r="P31" s="259"/>
      <c r="Q31" s="259"/>
    </row>
    <row r="32" spans="1:17" x14ac:dyDescent="0.25">
      <c r="A32" s="285"/>
      <c r="B32" s="340"/>
      <c r="C32" s="421" t="str">
        <f>'Training Program'!Y25</f>
        <v>RB Hip Flexion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59"/>
      <c r="O32" s="259"/>
      <c r="P32" s="259"/>
      <c r="Q32" s="259"/>
    </row>
    <row r="33" spans="1:17" x14ac:dyDescent="0.25">
      <c r="A33" s="285"/>
      <c r="B33" s="343"/>
      <c r="C33" s="364"/>
      <c r="D33" s="366"/>
      <c r="E33" s="345"/>
      <c r="F33" s="282">
        <f>'Training Program'!AF25</f>
        <v>4</v>
      </c>
      <c r="G33" s="284" t="str">
        <f>'Training Program'!AG25</f>
        <v>x</v>
      </c>
      <c r="H33" s="294">
        <f>'Training Program'!AH25</f>
        <v>5</v>
      </c>
      <c r="I33" s="272" t="str">
        <f>'Training Program'!AF26</f>
        <v>RB</v>
      </c>
      <c r="J33" s="260"/>
      <c r="K33" s="260"/>
      <c r="L33" s="260"/>
      <c r="M33" s="260"/>
      <c r="N33" s="259"/>
      <c r="O33" s="259"/>
      <c r="P33" s="259"/>
      <c r="Q33" s="259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</row>
    <row r="35" spans="1:17" ht="15.75" customHeight="1" x14ac:dyDescent="0.3">
      <c r="A35" s="269"/>
      <c r="B35" s="420">
        <v>3</v>
      </c>
      <c r="C35" s="424" t="str">
        <f>'Training Program'!Y31</f>
        <v>SINGLE LEG - CORE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60"/>
      <c r="O35" s="260"/>
      <c r="P35" s="260"/>
      <c r="Q35" s="260"/>
    </row>
    <row r="36" spans="1:17" x14ac:dyDescent="0.25">
      <c r="A36" s="269"/>
      <c r="B36" s="340"/>
      <c r="C36" s="421" t="str">
        <f>'Training Program'!Y27</f>
        <v>Rev Lunge</v>
      </c>
      <c r="D36" s="360"/>
      <c r="E36" s="361"/>
      <c r="F36" s="295">
        <f>'Training Program'!AH27</f>
        <v>5</v>
      </c>
      <c r="G36" s="287">
        <f>'Training Program'!AG27</f>
        <v>4</v>
      </c>
      <c r="H36" s="294">
        <f>'Training Program'!AH28</f>
        <v>5</v>
      </c>
      <c r="I36" s="284">
        <f>'Training Program'!AG28</f>
        <v>4</v>
      </c>
      <c r="J36" s="296">
        <f>'Training Program'!AH29</f>
        <v>5</v>
      </c>
      <c r="K36" s="289">
        <f>'Training Program'!AG29</f>
        <v>4</v>
      </c>
      <c r="L36" s="297">
        <f>'Training Program'!AH30</f>
        <v>5</v>
      </c>
      <c r="M36" s="290">
        <f>'Training Program'!AG30</f>
        <v>4</v>
      </c>
      <c r="N36" s="316"/>
      <c r="O36" s="260"/>
      <c r="P36" s="260"/>
      <c r="Q36" s="260"/>
    </row>
    <row r="37" spans="1:17" x14ac:dyDescent="0.25">
      <c r="A37" s="269"/>
      <c r="B37" s="340"/>
      <c r="C37" s="421" t="str">
        <f>'Training Program'!Y32</f>
        <v>Pallof Press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60"/>
      <c r="O37" s="260"/>
      <c r="P37" s="260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Program'!AF32</f>
        <v>3</v>
      </c>
      <c r="G38" s="284" t="str">
        <f>'Training Program'!AG32</f>
        <v>x</v>
      </c>
      <c r="H38" s="317" t="str">
        <f>'Training Program'!AH32</f>
        <v>10ew</v>
      </c>
      <c r="I38" s="272" t="str">
        <f>'Training Program'!AF33</f>
        <v>RB</v>
      </c>
      <c r="J38" s="260"/>
      <c r="K38" s="260"/>
      <c r="L38" s="260"/>
      <c r="M38" s="260"/>
      <c r="N38" s="260"/>
      <c r="O38" s="260"/>
      <c r="P38" s="260"/>
      <c r="Q38" s="260"/>
    </row>
    <row r="39" spans="1:17" x14ac:dyDescent="0.25">
      <c r="A39" s="231"/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</row>
    <row r="40" spans="1:17" x14ac:dyDescent="0.25">
      <c r="A40" s="264"/>
      <c r="B40" s="429">
        <v>4</v>
      </c>
      <c r="C40" s="422" t="str">
        <f>'Training Program'!Y34</f>
        <v>LPHC - 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Program'!Y35</f>
        <v>Fire Hydrants</v>
      </c>
      <c r="D41" s="336"/>
      <c r="E41" s="337"/>
      <c r="F41" s="272">
        <f>'Training Program'!AF35</f>
        <v>3</v>
      </c>
      <c r="G41" s="272" t="str">
        <f>'Training Program'!AG35</f>
        <v>x</v>
      </c>
      <c r="H41" s="272" t="str">
        <f>'Training Program'!AH35</f>
        <v>5el</v>
      </c>
      <c r="I41" s="294" t="str">
        <f>'Training Program'!AC37</f>
        <v>BW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23" t="str">
        <f>'Training Program'!Y36</f>
        <v>Nordic Quad Extensions</v>
      </c>
      <c r="D42" s="336"/>
      <c r="E42" s="337"/>
      <c r="F42" s="294">
        <f>'Training Program'!AF36</f>
        <v>3</v>
      </c>
      <c r="G42" s="294" t="str">
        <f>'Training Program'!AG36</f>
        <v>x</v>
      </c>
      <c r="H42" s="294">
        <f>'Training Program'!AH36</f>
        <v>5</v>
      </c>
      <c r="I42" s="294" t="str">
        <f>'Training Program'!AG37</f>
        <v>BW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252"/>
      <c r="D43" s="252"/>
      <c r="E43" s="252"/>
      <c r="F43" s="252"/>
      <c r="G43" s="252"/>
      <c r="H43" s="252"/>
      <c r="I43" s="260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Program'!AF39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2">
    <mergeCell ref="C21:I21"/>
    <mergeCell ref="H30:I30"/>
    <mergeCell ref="J30:K30"/>
    <mergeCell ref="N30:O30"/>
    <mergeCell ref="C35:E35"/>
    <mergeCell ref="J18:O18"/>
    <mergeCell ref="C19:I19"/>
    <mergeCell ref="J19:O19"/>
    <mergeCell ref="C20:I20"/>
    <mergeCell ref="J20:O20"/>
    <mergeCell ref="N1:Q1"/>
    <mergeCell ref="M2:Q2"/>
    <mergeCell ref="D3:F3"/>
    <mergeCell ref="I3:J4"/>
    <mergeCell ref="K3:N3"/>
    <mergeCell ref="C4:H4"/>
    <mergeCell ref="J35:K35"/>
    <mergeCell ref="L35:M35"/>
    <mergeCell ref="C37:E38"/>
    <mergeCell ref="K4:N4"/>
    <mergeCell ref="K5:P5"/>
    <mergeCell ref="K6:P6"/>
    <mergeCell ref="C5:J6"/>
    <mergeCell ref="C7:H7"/>
    <mergeCell ref="C8:L9"/>
    <mergeCell ref="C10:L10"/>
    <mergeCell ref="B16:O16"/>
    <mergeCell ref="C17:I17"/>
    <mergeCell ref="J17:O17"/>
    <mergeCell ref="J21:O21"/>
    <mergeCell ref="J22:Q22"/>
    <mergeCell ref="C18:I18"/>
    <mergeCell ref="B44:I44"/>
    <mergeCell ref="B45:I46"/>
    <mergeCell ref="C30:E30"/>
    <mergeCell ref="C31:E31"/>
    <mergeCell ref="F35:G35"/>
    <mergeCell ref="H35:I35"/>
    <mergeCell ref="C36:E36"/>
    <mergeCell ref="B35:B38"/>
    <mergeCell ref="B40:B42"/>
    <mergeCell ref="C40:E40"/>
    <mergeCell ref="C41:E41"/>
    <mergeCell ref="C42:E42"/>
    <mergeCell ref="B23:M23"/>
    <mergeCell ref="B25:B26"/>
    <mergeCell ref="C25:E26"/>
    <mergeCell ref="B28:M28"/>
    <mergeCell ref="B30:B33"/>
    <mergeCell ref="F30:G30"/>
    <mergeCell ref="L30:M30"/>
    <mergeCell ref="C32:E33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Program'!Y7</f>
        <v>Power &amp; Lower Hinge/Unilateral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Program'!BD42</f>
        <v>45036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Program'!BD44</f>
        <v>840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Program'!BD43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Program'!X8</f>
        <v>C</v>
      </c>
      <c r="C17" s="423" t="str">
        <f>'Training Program'!BC8</f>
        <v>Farmers Walk</v>
      </c>
      <c r="D17" s="336"/>
      <c r="E17" s="336"/>
      <c r="F17" s="336"/>
      <c r="G17" s="336"/>
      <c r="H17" s="336"/>
      <c r="I17" s="337"/>
      <c r="J17" s="423" t="str">
        <f>'Training Program'!BD8</f>
        <v>2 x 30sec  @70-90lbs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Program'!X9</f>
        <v>H</v>
      </c>
      <c r="C18" s="423" t="str">
        <f>'Training Program'!BC9</f>
        <v>SL RDL</v>
      </c>
      <c r="D18" s="336"/>
      <c r="E18" s="336"/>
      <c r="F18" s="336"/>
      <c r="G18" s="336"/>
      <c r="H18" s="336"/>
      <c r="I18" s="337"/>
      <c r="J18" s="423" t="str">
        <f>'Training Program'!BD9</f>
        <v>2x5 EL @30-40lbs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312" t="str">
        <f>'Training Program'!X10</f>
        <v>SRC</v>
      </c>
      <c r="C19" s="423" t="str">
        <f>'Training Program'!BC10</f>
        <v>Prone Scapula Pulldowns</v>
      </c>
      <c r="D19" s="336"/>
      <c r="E19" s="336"/>
      <c r="F19" s="336"/>
      <c r="G19" s="336"/>
      <c r="H19" s="336"/>
      <c r="I19" s="337"/>
      <c r="J19" s="449" t="str">
        <f>'Training Program'!BD10</f>
        <v>2x5 @RB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5" t="str">
        <f>'Training Program'!X11</f>
        <v>S</v>
      </c>
      <c r="C20" s="442" t="str">
        <f>'Training Program'!BC11</f>
        <v>SL Touchdowns</v>
      </c>
      <c r="D20" s="336"/>
      <c r="E20" s="336"/>
      <c r="F20" s="336"/>
      <c r="G20" s="336"/>
      <c r="H20" s="336"/>
      <c r="I20" s="337"/>
      <c r="J20" s="422" t="str">
        <f>'Training Program'!BD11</f>
        <v>2x3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3" t="str">
        <f>'Training Program'!X12</f>
        <v>LPHC</v>
      </c>
      <c r="C21" s="442" t="str">
        <f>'Training Program'!BC12</f>
        <v>Bird Dogs</v>
      </c>
      <c r="D21" s="336"/>
      <c r="E21" s="336"/>
      <c r="F21" s="336"/>
      <c r="G21" s="336"/>
      <c r="H21" s="336"/>
      <c r="I21" s="337"/>
      <c r="J21" s="422" t="str">
        <f>'Training Program'!BD12</f>
        <v>2x5EW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Program'!BC14</f>
        <v>RB RDL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Program'!BF14</f>
        <v>0</v>
      </c>
      <c r="G26" s="281">
        <f>'Training Program'!BE14</f>
        <v>3</v>
      </c>
      <c r="H26" s="282">
        <f>'Training Program'!BF15</f>
        <v>0</v>
      </c>
      <c r="I26" s="283">
        <f>'Training Program'!BE15</f>
        <v>3</v>
      </c>
      <c r="J26" s="280">
        <f>'Training Program'!BF16</f>
        <v>0</v>
      </c>
      <c r="K26" s="281">
        <f>'Training Program'!BE16</f>
        <v>3</v>
      </c>
      <c r="L26" s="282">
        <f>'Training Program'!BF17</f>
        <v>0</v>
      </c>
      <c r="M26" s="284">
        <f>'Training Program'!BE17</f>
        <v>0</v>
      </c>
      <c r="N26" s="262"/>
      <c r="O26" s="262"/>
      <c r="P26" s="262"/>
      <c r="Q26" s="262"/>
    </row>
    <row r="27" spans="1:17" x14ac:dyDescent="0.25">
      <c r="A27" s="231"/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59"/>
      <c r="O28" s="259"/>
      <c r="P28" s="259"/>
      <c r="Q28" s="259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</row>
    <row r="30" spans="1:17" ht="15.75" customHeight="1" x14ac:dyDescent="0.3">
      <c r="A30" s="285"/>
      <c r="B30" s="420">
        <v>2</v>
      </c>
      <c r="C30" s="424" t="str">
        <f>'Training Program'!Y24</f>
        <v xml:space="preserve"> PULL - LPHC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43" t="s">
        <v>509</v>
      </c>
      <c r="O30" s="334"/>
      <c r="P30" s="259"/>
      <c r="Q30" s="259"/>
    </row>
    <row r="31" spans="1:17" x14ac:dyDescent="0.25">
      <c r="A31" s="285"/>
      <c r="B31" s="340"/>
      <c r="C31" s="421" t="str">
        <f>'Training Program'!BC19</f>
        <v>DB RDL</v>
      </c>
      <c r="D31" s="360"/>
      <c r="E31" s="361"/>
      <c r="F31" s="295">
        <f>'Training Program'!BF19</f>
        <v>50</v>
      </c>
      <c r="G31" s="281">
        <f>'Training Program'!BE19</f>
        <v>3</v>
      </c>
      <c r="H31" s="294">
        <f>'Training Program'!BF20</f>
        <v>60</v>
      </c>
      <c r="I31" s="283">
        <f>'Training Program'!BE20</f>
        <v>3</v>
      </c>
      <c r="J31" s="296">
        <f>'Training Program'!BF21</f>
        <v>70</v>
      </c>
      <c r="K31" s="313">
        <f>'Training Program'!BE21</f>
        <v>3</v>
      </c>
      <c r="L31" s="297">
        <f>'Training Program'!BF22</f>
        <v>80</v>
      </c>
      <c r="M31" s="314">
        <f>'Training Program'!BE22</f>
        <v>3</v>
      </c>
      <c r="N31" s="311">
        <f>'Training Program'!BF23</f>
        <v>0</v>
      </c>
      <c r="O31" s="315">
        <f>'Training Program'!BE23</f>
        <v>0</v>
      </c>
      <c r="P31" s="259"/>
      <c r="Q31" s="259"/>
    </row>
    <row r="32" spans="1:17" x14ac:dyDescent="0.25">
      <c r="A32" s="285"/>
      <c r="B32" s="340"/>
      <c r="C32" s="421" t="str">
        <f>'Training Program'!BC25</f>
        <v>RB Hip Flexion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59"/>
      <c r="O32" s="259"/>
      <c r="P32" s="259"/>
      <c r="Q32" s="259"/>
    </row>
    <row r="33" spans="1:17" x14ac:dyDescent="0.25">
      <c r="A33" s="285"/>
      <c r="B33" s="343"/>
      <c r="C33" s="364"/>
      <c r="D33" s="366"/>
      <c r="E33" s="345"/>
      <c r="F33" s="282">
        <f>'Training Program'!BD25</f>
        <v>3</v>
      </c>
      <c r="G33" s="284" t="str">
        <f>'Training Program'!BE25</f>
        <v>x</v>
      </c>
      <c r="H33" s="294">
        <f>'Training Program'!BF25</f>
        <v>5</v>
      </c>
      <c r="I33" s="272" t="str">
        <f>'Training Program'!BD26</f>
        <v>RB</v>
      </c>
      <c r="J33" s="260"/>
      <c r="K33" s="260"/>
      <c r="L33" s="260"/>
      <c r="M33" s="260"/>
      <c r="N33" s="259"/>
      <c r="O33" s="259"/>
      <c r="P33" s="259"/>
      <c r="Q33" s="259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</row>
    <row r="35" spans="1:17" ht="15.75" customHeight="1" x14ac:dyDescent="0.3">
      <c r="A35" s="269"/>
      <c r="B35" s="420">
        <v>3</v>
      </c>
      <c r="C35" s="424" t="str">
        <f>'Training Program'!Y31</f>
        <v>SINGLE LEG - CORE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60"/>
      <c r="O35" s="260"/>
      <c r="P35" s="260"/>
      <c r="Q35" s="260"/>
    </row>
    <row r="36" spans="1:17" x14ac:dyDescent="0.25">
      <c r="A36" s="269"/>
      <c r="B36" s="340"/>
      <c r="C36" s="421" t="str">
        <f>'Training Program'!BC27</f>
        <v>Rev Lunge</v>
      </c>
      <c r="D36" s="360"/>
      <c r="E36" s="361"/>
      <c r="F36" s="295">
        <f>'Training Program'!BF27</f>
        <v>5</v>
      </c>
      <c r="G36" s="287">
        <f>'Training Program'!BE27</f>
        <v>3</v>
      </c>
      <c r="H36" s="294">
        <f>'Training Program'!BF28</f>
        <v>5</v>
      </c>
      <c r="I36" s="284">
        <f>'Training Program'!BE28</f>
        <v>3</v>
      </c>
      <c r="J36" s="296">
        <f>'Training Program'!BF29</f>
        <v>5</v>
      </c>
      <c r="K36" s="289">
        <f>'Training Program'!BE29</f>
        <v>3</v>
      </c>
      <c r="L36" s="297">
        <f>'Training Program'!BF30</f>
        <v>5</v>
      </c>
      <c r="M36" s="290">
        <f>'Training Program'!BE30</f>
        <v>3</v>
      </c>
      <c r="N36" s="316"/>
      <c r="O36" s="260"/>
      <c r="P36" s="260"/>
      <c r="Q36" s="260"/>
    </row>
    <row r="37" spans="1:17" x14ac:dyDescent="0.25">
      <c r="A37" s="269"/>
      <c r="B37" s="340"/>
      <c r="C37" s="421" t="str">
        <f>'Training Program'!BC32</f>
        <v>Pallof Press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60"/>
      <c r="O37" s="260"/>
      <c r="P37" s="260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Program'!BD32</f>
        <v>3</v>
      </c>
      <c r="G38" s="284" t="str">
        <f>'Training Program'!BE32</f>
        <v>x</v>
      </c>
      <c r="H38" s="317" t="str">
        <f>'Training Program'!BF32</f>
        <v>10ew</v>
      </c>
      <c r="I38" s="272" t="str">
        <f>'Training Program'!BD33</f>
        <v>RB</v>
      </c>
      <c r="J38" s="260"/>
      <c r="K38" s="260"/>
      <c r="L38" s="260"/>
      <c r="M38" s="260"/>
      <c r="N38" s="260"/>
      <c r="O38" s="260"/>
      <c r="P38" s="260"/>
      <c r="Q38" s="260"/>
    </row>
    <row r="39" spans="1:17" x14ac:dyDescent="0.25">
      <c r="A39" s="231"/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</row>
    <row r="40" spans="1:17" x14ac:dyDescent="0.25">
      <c r="A40" s="264"/>
      <c r="B40" s="429">
        <v>4</v>
      </c>
      <c r="C40" s="422" t="str">
        <f>'Training Program'!Y34</f>
        <v>LPHC - 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Program'!BC35</f>
        <v>Fire Hydrants</v>
      </c>
      <c r="D41" s="336"/>
      <c r="E41" s="337"/>
      <c r="F41" s="272">
        <f>'Training Program'!BD35</f>
        <v>3</v>
      </c>
      <c r="G41" s="272" t="str">
        <f>'Training Program'!BE35</f>
        <v>x</v>
      </c>
      <c r="H41" s="272" t="str">
        <f>'Training Program'!BF35</f>
        <v>5el</v>
      </c>
      <c r="I41" s="294" t="str">
        <f>'Training Program'!BD37</f>
        <v>BW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23" t="str">
        <f>'Training Program'!BC36</f>
        <v>Nordic Quad Extensions</v>
      </c>
      <c r="D42" s="336"/>
      <c r="E42" s="337"/>
      <c r="F42" s="294">
        <f>'Training Program'!BD36</f>
        <v>3</v>
      </c>
      <c r="G42" s="294" t="str">
        <f>'Training Program'!BE36</f>
        <v>x</v>
      </c>
      <c r="H42" s="294">
        <f>'Training Program'!BF36</f>
        <v>5</v>
      </c>
      <c r="I42" s="294" t="str">
        <f>'Training Program'!BE37</f>
        <v>BW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252"/>
      <c r="D43" s="252"/>
      <c r="E43" s="252"/>
      <c r="F43" s="252"/>
      <c r="G43" s="252"/>
      <c r="H43" s="252"/>
      <c r="I43" s="260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Program'!BD39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2">
    <mergeCell ref="C21:I21"/>
    <mergeCell ref="H30:I30"/>
    <mergeCell ref="J30:K30"/>
    <mergeCell ref="N30:O30"/>
    <mergeCell ref="C35:E35"/>
    <mergeCell ref="J18:O18"/>
    <mergeCell ref="C19:I19"/>
    <mergeCell ref="J19:O19"/>
    <mergeCell ref="C20:I20"/>
    <mergeCell ref="J20:O20"/>
    <mergeCell ref="N1:Q1"/>
    <mergeCell ref="M2:Q2"/>
    <mergeCell ref="D3:F3"/>
    <mergeCell ref="I3:J4"/>
    <mergeCell ref="K3:N3"/>
    <mergeCell ref="C4:H4"/>
    <mergeCell ref="J35:K35"/>
    <mergeCell ref="L35:M35"/>
    <mergeCell ref="C37:E38"/>
    <mergeCell ref="K4:N4"/>
    <mergeCell ref="K5:P5"/>
    <mergeCell ref="K6:P6"/>
    <mergeCell ref="C5:J6"/>
    <mergeCell ref="C7:H7"/>
    <mergeCell ref="C8:L9"/>
    <mergeCell ref="C10:L10"/>
    <mergeCell ref="B16:O16"/>
    <mergeCell ref="C17:I17"/>
    <mergeCell ref="J17:O17"/>
    <mergeCell ref="J21:O21"/>
    <mergeCell ref="J22:Q22"/>
    <mergeCell ref="C18:I18"/>
    <mergeCell ref="B44:I44"/>
    <mergeCell ref="B45:I46"/>
    <mergeCell ref="C30:E30"/>
    <mergeCell ref="C31:E31"/>
    <mergeCell ref="F35:G35"/>
    <mergeCell ref="H35:I35"/>
    <mergeCell ref="C36:E36"/>
    <mergeCell ref="B35:B38"/>
    <mergeCell ref="B40:B42"/>
    <mergeCell ref="C40:E40"/>
    <mergeCell ref="C41:E41"/>
    <mergeCell ref="C42:E42"/>
    <mergeCell ref="B23:M23"/>
    <mergeCell ref="B25:B26"/>
    <mergeCell ref="C25:E26"/>
    <mergeCell ref="B28:M28"/>
    <mergeCell ref="B30:B33"/>
    <mergeCell ref="F30:G30"/>
    <mergeCell ref="L30:M30"/>
    <mergeCell ref="C32:E33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Q44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Program'!AJ7</f>
        <v>Upper Unilateral Strength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Program'!AN39</f>
        <v>45041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Program'!AN41</f>
        <v>6090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Program'!AN40</f>
        <v>7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318" t="str">
        <f>'Training Program'!AI8</f>
        <v>Core</v>
      </c>
      <c r="C17" s="423" t="str">
        <f>'Training Program'!AJ8</f>
        <v>Straight Plank</v>
      </c>
      <c r="D17" s="336"/>
      <c r="E17" s="336"/>
      <c r="F17" s="336"/>
      <c r="G17" s="336"/>
      <c r="H17" s="336"/>
      <c r="I17" s="337"/>
      <c r="J17" s="423" t="str">
        <f>'Training Program'!AK8</f>
        <v>2x30sec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Program'!AI9</f>
        <v>P</v>
      </c>
      <c r="C18" s="423" t="str">
        <f>'Training Program'!AJ9</f>
        <v>1 Arm Incline Press</v>
      </c>
      <c r="D18" s="336"/>
      <c r="E18" s="336"/>
      <c r="F18" s="336"/>
      <c r="G18" s="336"/>
      <c r="H18" s="336"/>
      <c r="I18" s="337"/>
      <c r="J18" s="423" t="str">
        <f>'Training Program'!AK9</f>
        <v>2x5EA @ 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5" t="str">
        <f>'Training Program'!AI10</f>
        <v>R</v>
      </c>
      <c r="C19" s="422" t="str">
        <f>'Training Program'!AJ10</f>
        <v>DB Pull Over</v>
      </c>
      <c r="D19" s="336"/>
      <c r="E19" s="336"/>
      <c r="F19" s="336"/>
      <c r="G19" s="336"/>
      <c r="H19" s="336"/>
      <c r="I19" s="337"/>
      <c r="J19" s="442" t="str">
        <f>'Training Program'!AK10</f>
        <v>2x5@25-30lbs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Program'!AI11</f>
        <v>SRC</v>
      </c>
      <c r="C20" s="442" t="str">
        <f>'Training Program'!AJ11</f>
        <v>RB Pull Aparts</v>
      </c>
      <c r="D20" s="336"/>
      <c r="E20" s="336"/>
      <c r="F20" s="336"/>
      <c r="G20" s="336"/>
      <c r="H20" s="336"/>
      <c r="I20" s="337"/>
      <c r="J20" s="422" t="str">
        <f>'Training Program'!AK11</f>
        <v>2x5@ RB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19" t="str">
        <f>'Training Program'!AI12</f>
        <v>SRC</v>
      </c>
      <c r="C21" s="454" t="str">
        <f>'Training Program'!AJ12</f>
        <v>Prone L</v>
      </c>
      <c r="D21" s="336"/>
      <c r="E21" s="336"/>
      <c r="F21" s="336"/>
      <c r="G21" s="336"/>
      <c r="H21" s="336"/>
      <c r="I21" s="337"/>
      <c r="J21" s="453" t="str">
        <f>'Training Program'!AK12</f>
        <v>2x5 @5-10lbs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428"/>
      <c r="D24" s="334"/>
      <c r="E24" s="334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9">
        <v>1</v>
      </c>
      <c r="C25" s="446" t="s">
        <v>492</v>
      </c>
      <c r="D25" s="336"/>
      <c r="E25" s="337"/>
      <c r="F25" s="275" t="s">
        <v>498</v>
      </c>
      <c r="G25" s="275" t="s">
        <v>94</v>
      </c>
      <c r="H25" s="275" t="s">
        <v>499</v>
      </c>
      <c r="I25" s="274" t="s">
        <v>91</v>
      </c>
      <c r="J25" s="320"/>
      <c r="K25" s="259"/>
      <c r="L25" s="259"/>
      <c r="M25" s="259"/>
      <c r="N25" s="262"/>
      <c r="O25" s="262"/>
      <c r="P25" s="262"/>
      <c r="Q25" s="262"/>
    </row>
    <row r="26" spans="1:17" ht="15.75" customHeight="1" x14ac:dyDescent="0.3">
      <c r="A26" s="269"/>
      <c r="B26" s="343"/>
      <c r="C26" s="452" t="str">
        <f>'Training Program'!AJ14</f>
        <v>DB Speed Bench</v>
      </c>
      <c r="D26" s="366"/>
      <c r="E26" s="366"/>
      <c r="F26" s="282">
        <f>'Training Program'!AK14</f>
        <v>3</v>
      </c>
      <c r="G26" s="283" t="str">
        <f>'Training Program'!AL14</f>
        <v>x</v>
      </c>
      <c r="H26" s="272">
        <f>'Training Program'!AM14</f>
        <v>3</v>
      </c>
      <c r="I26" s="321">
        <f>'Training Program'!AK15</f>
        <v>30</v>
      </c>
      <c r="J26" s="320"/>
      <c r="K26" s="259"/>
      <c r="L26" s="259"/>
      <c r="M26" s="259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62"/>
      <c r="O28" s="262"/>
      <c r="P28" s="262"/>
      <c r="Q28" s="262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x14ac:dyDescent="0.25">
      <c r="A30" s="285"/>
      <c r="B30" s="448">
        <v>2</v>
      </c>
      <c r="C30" s="442" t="str">
        <f>'Training Program'!AJ21</f>
        <v>PRESS - ROW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43" t="s">
        <v>509</v>
      </c>
      <c r="O30" s="334"/>
      <c r="P30" s="262"/>
      <c r="Q30" s="262"/>
    </row>
    <row r="31" spans="1:17" x14ac:dyDescent="0.25">
      <c r="A31" s="231"/>
      <c r="B31" s="340"/>
      <c r="C31" s="423" t="str">
        <f>'Training Program'!AJ16</f>
        <v>DB Incline Press</v>
      </c>
      <c r="D31" s="336"/>
      <c r="E31" s="337"/>
      <c r="F31" s="275">
        <f>'Training Program'!AM16</f>
        <v>40</v>
      </c>
      <c r="G31" s="287">
        <f>'Training Program'!AL16</f>
        <v>5</v>
      </c>
      <c r="H31" s="272">
        <f>'Training Program'!AM17</f>
        <v>40</v>
      </c>
      <c r="I31" s="284">
        <f>'Training Program'!AL17</f>
        <v>5</v>
      </c>
      <c r="J31" s="275">
        <f>'Training Program'!AM18</f>
        <v>50</v>
      </c>
      <c r="K31" s="287">
        <f>'Training Program'!AL18</f>
        <v>5</v>
      </c>
      <c r="L31" s="272">
        <f>'Training Program'!AM19</f>
        <v>50</v>
      </c>
      <c r="M31" s="310">
        <f>'Training Program'!AL19</f>
        <v>5</v>
      </c>
      <c r="N31" s="286">
        <f>'Training Program'!AM20</f>
        <v>50</v>
      </c>
      <c r="O31" s="291">
        <f>'Training Program'!AL20</f>
        <v>0</v>
      </c>
      <c r="P31" s="260"/>
      <c r="Q31" s="260"/>
    </row>
    <row r="32" spans="1:17" x14ac:dyDescent="0.25">
      <c r="A32" s="269"/>
      <c r="B32" s="343"/>
      <c r="C32" s="449" t="str">
        <f>'Training Program'!AJ22</f>
        <v>Lat Pulldown</v>
      </c>
      <c r="D32" s="336"/>
      <c r="E32" s="337"/>
      <c r="F32" s="275">
        <f>'Training Program'!AM22</f>
        <v>60</v>
      </c>
      <c r="G32" s="287">
        <f>'Training Program'!AL22</f>
        <v>5</v>
      </c>
      <c r="H32" s="272">
        <f>'Training Program'!AM23</f>
        <v>60</v>
      </c>
      <c r="I32" s="284">
        <f>'Training Program'!AL23</f>
        <v>5</v>
      </c>
      <c r="J32" s="275">
        <f>'Training Program'!AM24</f>
        <v>70</v>
      </c>
      <c r="K32" s="287">
        <f>'Training Program'!AL24</f>
        <v>5</v>
      </c>
      <c r="L32" s="272">
        <f>'Training Program'!AM25</f>
        <v>70</v>
      </c>
      <c r="M32" s="310">
        <f>'Training Program'!AL25</f>
        <v>5</v>
      </c>
      <c r="N32" s="286">
        <f>'Training Program'!AM26</f>
        <v>70</v>
      </c>
      <c r="O32" s="291">
        <f>'Training Program'!AL26</f>
        <v>5</v>
      </c>
      <c r="P32" s="259"/>
      <c r="Q32" s="259"/>
    </row>
    <row r="33" spans="1:17" x14ac:dyDescent="0.25">
      <c r="A33" s="26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60"/>
    </row>
    <row r="34" spans="1:17" x14ac:dyDescent="0.25">
      <c r="A34" s="269"/>
      <c r="B34" s="429">
        <v>3</v>
      </c>
      <c r="C34" s="442" t="str">
        <f>'Training Program'!AJ29</f>
        <v>UPPER ISO - SCAP RETRACTION</v>
      </c>
      <c r="D34" s="336"/>
      <c r="E34" s="337"/>
      <c r="F34" s="275" t="s">
        <v>498</v>
      </c>
      <c r="G34" s="275" t="s">
        <v>94</v>
      </c>
      <c r="H34" s="275" t="s">
        <v>499</v>
      </c>
      <c r="I34" s="275" t="s">
        <v>91</v>
      </c>
      <c r="J34" s="259"/>
      <c r="K34" s="259"/>
      <c r="L34" s="259"/>
      <c r="M34" s="259"/>
      <c r="N34" s="259"/>
      <c r="O34" s="259"/>
      <c r="P34" s="259"/>
      <c r="Q34" s="260"/>
    </row>
    <row r="35" spans="1:17" x14ac:dyDescent="0.25">
      <c r="A35" s="269"/>
      <c r="B35" s="340"/>
      <c r="C35" s="423" t="str">
        <f>'Training Program'!AJ28</f>
        <v>3 way shoulder</v>
      </c>
      <c r="D35" s="336"/>
      <c r="E35" s="337"/>
      <c r="F35" s="282">
        <f>'Training Program'!AK28</f>
        <v>3</v>
      </c>
      <c r="G35" s="284" t="str">
        <f>'Training Program'!AL28</f>
        <v>x</v>
      </c>
      <c r="H35" s="294">
        <f>'Training Program'!AM28</f>
        <v>15</v>
      </c>
      <c r="I35" s="282">
        <f>'Training Program'!AK31</f>
        <v>10</v>
      </c>
      <c r="J35" s="259"/>
      <c r="K35" s="259"/>
      <c r="L35" s="259"/>
      <c r="M35" s="259"/>
      <c r="N35" s="259"/>
      <c r="O35" s="259"/>
      <c r="P35" s="259"/>
      <c r="Q35" s="260"/>
    </row>
    <row r="36" spans="1:17" x14ac:dyDescent="0.25">
      <c r="A36" s="231"/>
      <c r="B36" s="343"/>
      <c r="C36" s="423" t="str">
        <f>'Training Program'!AJ30</f>
        <v>Horizontal Shrugs</v>
      </c>
      <c r="D36" s="336"/>
      <c r="E36" s="337"/>
      <c r="F36" s="282">
        <f>'Training Program'!AK30</f>
        <v>3</v>
      </c>
      <c r="G36" s="284" t="str">
        <f>'Training Program'!AL30</f>
        <v>x</v>
      </c>
      <c r="H36" s="294">
        <f>'Training Program'!AM30</f>
        <v>5</v>
      </c>
      <c r="I36" s="282">
        <f>'Training Program'!AL31</f>
        <v>30</v>
      </c>
      <c r="J36" s="259"/>
      <c r="K36" s="259"/>
      <c r="L36" s="259"/>
      <c r="M36" s="259"/>
      <c r="N36" s="259"/>
      <c r="O36" s="259"/>
      <c r="P36" s="259"/>
      <c r="Q36" s="260"/>
    </row>
    <row r="37" spans="1:17" x14ac:dyDescent="0.25">
      <c r="A37" s="264"/>
      <c r="B37" s="258"/>
      <c r="I37" s="258"/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429">
        <v>4</v>
      </c>
      <c r="C38" s="422" t="str">
        <f>'Training Program'!AJ32</f>
        <v>ARMS</v>
      </c>
      <c r="D38" s="336"/>
      <c r="E38" s="337"/>
      <c r="F38" s="275" t="s">
        <v>498</v>
      </c>
      <c r="G38" s="275" t="s">
        <v>94</v>
      </c>
      <c r="H38" s="275" t="s">
        <v>499</v>
      </c>
      <c r="I38" s="275" t="s">
        <v>91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0"/>
      <c r="C39" s="423" t="str">
        <f>'Training Program'!AJ33</f>
        <v>DB Bicep Curls</v>
      </c>
      <c r="D39" s="336"/>
      <c r="E39" s="337"/>
      <c r="F39" s="282">
        <f>'Training Program'!AK33</f>
        <v>3</v>
      </c>
      <c r="G39" s="282" t="str">
        <f>'Training Program'!AL33</f>
        <v>x</v>
      </c>
      <c r="H39" s="294">
        <f>'Training Program'!AM33</f>
        <v>8</v>
      </c>
      <c r="I39" s="294">
        <f>'Training Program'!AN35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343"/>
      <c r="C40" s="423" t="str">
        <f>'Training Program'!AJ34</f>
        <v>DB Tricep Extension</v>
      </c>
      <c r="D40" s="336"/>
      <c r="E40" s="337"/>
      <c r="F40" s="294">
        <f>'Training Program'!AK34</f>
        <v>3</v>
      </c>
      <c r="G40" s="294" t="str">
        <f>'Training Program'!AL34</f>
        <v>x</v>
      </c>
      <c r="H40" s="294">
        <f>'Training Program'!AM34</f>
        <v>8</v>
      </c>
      <c r="I40" s="294">
        <f>'Training Program'!AL35</f>
        <v>20</v>
      </c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252"/>
      <c r="C41" s="252"/>
      <c r="D41" s="252"/>
      <c r="E41" s="252"/>
      <c r="F41" s="252"/>
      <c r="G41" s="252"/>
      <c r="H41" s="252"/>
      <c r="I41" s="260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5" t="s">
        <v>507</v>
      </c>
      <c r="C42" s="336"/>
      <c r="D42" s="336"/>
      <c r="E42" s="336"/>
      <c r="F42" s="336"/>
      <c r="G42" s="336"/>
      <c r="H42" s="336"/>
      <c r="I42" s="337"/>
    </row>
    <row r="43" spans="1:17" ht="22.8" x14ac:dyDescent="0.25">
      <c r="A43" s="269"/>
      <c r="B43" s="426" t="str">
        <f>'Training Program'!AK36</f>
        <v>Battle Rope/Air Squats                                     x1Tabata Cycle</v>
      </c>
      <c r="C43" s="360"/>
      <c r="D43" s="360"/>
      <c r="E43" s="360"/>
      <c r="F43" s="360"/>
      <c r="G43" s="360"/>
      <c r="H43" s="360"/>
      <c r="I43" s="361"/>
      <c r="P43" s="260"/>
      <c r="Q43" s="260"/>
    </row>
    <row r="44" spans="1:17" ht="22.8" x14ac:dyDescent="0.25">
      <c r="A44" s="269"/>
      <c r="B44" s="364"/>
      <c r="C44" s="366"/>
      <c r="D44" s="366"/>
      <c r="E44" s="366"/>
      <c r="F44" s="366"/>
      <c r="G44" s="366"/>
      <c r="H44" s="366"/>
      <c r="I44" s="345"/>
      <c r="P44" s="260"/>
      <c r="Q44" s="260"/>
    </row>
  </sheetData>
  <mergeCells count="50">
    <mergeCell ref="N30:O30"/>
    <mergeCell ref="C39:E39"/>
    <mergeCell ref="C40:E40"/>
    <mergeCell ref="B42:I42"/>
    <mergeCell ref="B43:I44"/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36:E36"/>
    <mergeCell ref="C38:E38"/>
    <mergeCell ref="B30:B32"/>
    <mergeCell ref="C31:E31"/>
    <mergeCell ref="C32:E32"/>
    <mergeCell ref="B34:B36"/>
    <mergeCell ref="C34:E34"/>
    <mergeCell ref="C35:E35"/>
    <mergeCell ref="B38:B40"/>
    <mergeCell ref="C30:E30"/>
    <mergeCell ref="F30:G30"/>
    <mergeCell ref="B23:M23"/>
    <mergeCell ref="C24:E24"/>
    <mergeCell ref="B25:B26"/>
    <mergeCell ref="C25:E25"/>
    <mergeCell ref="C26:E26"/>
    <mergeCell ref="B28:M28"/>
    <mergeCell ref="L30:M30"/>
    <mergeCell ref="H30:I30"/>
    <mergeCell ref="J30:K30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Q44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Program'!AJ7</f>
        <v>Upper Unilateral Strength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Program'!AK39</f>
        <v>45034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Program'!AK41</f>
        <v>4820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Program'!AK40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318" t="str">
        <f>'Training Program'!AI8</f>
        <v>Core</v>
      </c>
      <c r="C17" s="423" t="str">
        <f>'Training Program'!AJ8</f>
        <v>Straight Plank</v>
      </c>
      <c r="D17" s="336"/>
      <c r="E17" s="336"/>
      <c r="F17" s="336"/>
      <c r="G17" s="336"/>
      <c r="H17" s="336"/>
      <c r="I17" s="337"/>
      <c r="J17" s="423" t="str">
        <f>'Training Program'!AN8</f>
        <v>2x45sec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Program'!AI9</f>
        <v>P</v>
      </c>
      <c r="C18" s="423" t="str">
        <f>'Training Program'!AJ9</f>
        <v>1 Arm Incline Press</v>
      </c>
      <c r="D18" s="336"/>
      <c r="E18" s="336"/>
      <c r="F18" s="336"/>
      <c r="G18" s="336"/>
      <c r="H18" s="336"/>
      <c r="I18" s="337"/>
      <c r="J18" s="423" t="str">
        <f>'Training Program'!AN9</f>
        <v>2x5EA @ 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5" t="str">
        <f>'Training Program'!AI10</f>
        <v>R</v>
      </c>
      <c r="C19" s="422" t="str">
        <f>'Training Program'!AJ10</f>
        <v>DB Pull Over</v>
      </c>
      <c r="D19" s="336"/>
      <c r="E19" s="336"/>
      <c r="F19" s="336"/>
      <c r="G19" s="336"/>
      <c r="H19" s="336"/>
      <c r="I19" s="337"/>
      <c r="J19" s="442" t="str">
        <f>'Training Program'!AN10</f>
        <v>2x5@25-30lbs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Program'!AI11</f>
        <v>SRC</v>
      </c>
      <c r="C20" s="442" t="str">
        <f>'Training Program'!AJ11</f>
        <v>RB Pull Aparts</v>
      </c>
      <c r="D20" s="336"/>
      <c r="E20" s="336"/>
      <c r="F20" s="336"/>
      <c r="G20" s="336"/>
      <c r="H20" s="336"/>
      <c r="I20" s="337"/>
      <c r="J20" s="422" t="str">
        <f>'Training Program'!AN11</f>
        <v>2x5@ RB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19" t="str">
        <f>'Training Program'!AI12</f>
        <v>SRC</v>
      </c>
      <c r="C21" s="454" t="str">
        <f>'Training Program'!AJ12</f>
        <v>Prone L</v>
      </c>
      <c r="D21" s="336"/>
      <c r="E21" s="336"/>
      <c r="F21" s="336"/>
      <c r="G21" s="336"/>
      <c r="H21" s="336"/>
      <c r="I21" s="337"/>
      <c r="J21" s="453" t="str">
        <f>'Training Program'!AN12</f>
        <v>2x5 @5-10lbs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428"/>
      <c r="D24" s="334"/>
      <c r="E24" s="334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9">
        <v>1</v>
      </c>
      <c r="C25" s="446" t="s">
        <v>492</v>
      </c>
      <c r="D25" s="336"/>
      <c r="E25" s="337"/>
      <c r="F25" s="275" t="s">
        <v>498</v>
      </c>
      <c r="G25" s="275" t="s">
        <v>94</v>
      </c>
      <c r="H25" s="275" t="s">
        <v>499</v>
      </c>
      <c r="I25" s="274" t="s">
        <v>91</v>
      </c>
      <c r="J25" s="320"/>
      <c r="K25" s="259"/>
      <c r="L25" s="259"/>
      <c r="M25" s="259"/>
      <c r="N25" s="262"/>
      <c r="O25" s="262"/>
      <c r="P25" s="262"/>
      <c r="Q25" s="262"/>
    </row>
    <row r="26" spans="1:17" ht="15.75" customHeight="1" x14ac:dyDescent="0.3">
      <c r="A26" s="269"/>
      <c r="B26" s="343"/>
      <c r="C26" s="452" t="str">
        <f>'Training Program'!AJ14</f>
        <v>DB Speed Bench</v>
      </c>
      <c r="D26" s="366"/>
      <c r="E26" s="366"/>
      <c r="F26" s="282">
        <f>'Training Program'!AN14</f>
        <v>4</v>
      </c>
      <c r="G26" s="283" t="str">
        <f>'Training Program'!AO14</f>
        <v>x</v>
      </c>
      <c r="H26" s="272">
        <f>'Training Program'!AP14</f>
        <v>3</v>
      </c>
      <c r="I26" s="321">
        <f>'Training Program'!AN15</f>
        <v>40</v>
      </c>
      <c r="J26" s="320"/>
      <c r="K26" s="259"/>
      <c r="L26" s="259"/>
      <c r="M26" s="259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62"/>
      <c r="O28" s="262"/>
      <c r="P28" s="262"/>
      <c r="Q28" s="262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x14ac:dyDescent="0.25">
      <c r="A30" s="285"/>
      <c r="B30" s="448">
        <v>2</v>
      </c>
      <c r="C30" s="442" t="str">
        <f>'Training Program'!AJ21</f>
        <v>PRESS - ROW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3" t="s">
        <v>509</v>
      </c>
      <c r="O30" s="337"/>
      <c r="P30" s="262"/>
      <c r="Q30" s="262"/>
    </row>
    <row r="31" spans="1:17" x14ac:dyDescent="0.25">
      <c r="A31" s="231"/>
      <c r="B31" s="340"/>
      <c r="C31" s="423" t="str">
        <f>'Training Program'!AJ16</f>
        <v>DB Incline Press</v>
      </c>
      <c r="D31" s="336"/>
      <c r="E31" s="337"/>
      <c r="F31" s="275">
        <f>'Training Program'!AP16</f>
        <v>40</v>
      </c>
      <c r="G31" s="287">
        <f>'Training Program'!AO16</f>
        <v>5</v>
      </c>
      <c r="H31" s="272">
        <f>'Training Program'!AP17</f>
        <v>50</v>
      </c>
      <c r="I31" s="284">
        <f>'Training Program'!AO17</f>
        <v>5</v>
      </c>
      <c r="J31" s="275">
        <f>'Training Program'!AP18</f>
        <v>50</v>
      </c>
      <c r="K31" s="287">
        <f>'Training Program'!AO18</f>
        <v>5</v>
      </c>
      <c r="L31" s="272">
        <f>'Training Program'!AP19</f>
        <v>50</v>
      </c>
      <c r="M31" s="310">
        <f>'Training Program'!AO19</f>
        <v>5</v>
      </c>
      <c r="N31" s="272">
        <f>'Training Program'!AP20</f>
        <v>50</v>
      </c>
      <c r="O31" s="284">
        <f>'Training Program'!AO20</f>
        <v>5</v>
      </c>
      <c r="P31" s="260"/>
      <c r="Q31" s="260"/>
    </row>
    <row r="32" spans="1:17" x14ac:dyDescent="0.25">
      <c r="A32" s="269"/>
      <c r="B32" s="343"/>
      <c r="C32" s="449" t="str">
        <f>'Training Program'!AJ22</f>
        <v>Lat Pulldown</v>
      </c>
      <c r="D32" s="336"/>
      <c r="E32" s="337"/>
      <c r="F32" s="275">
        <f>'Training Program'!AP22</f>
        <v>60</v>
      </c>
      <c r="G32" s="287">
        <f>'Training Program'!AO22</f>
        <v>5</v>
      </c>
      <c r="H32" s="272">
        <f>'Training Program'!AP23</f>
        <v>70</v>
      </c>
      <c r="I32" s="284">
        <f>'Training Program'!AO23</f>
        <v>5</v>
      </c>
      <c r="J32" s="275">
        <f>'Training Program'!AP24</f>
        <v>70</v>
      </c>
      <c r="K32" s="287">
        <f>'Training Program'!AO24</f>
        <v>5</v>
      </c>
      <c r="L32" s="272">
        <f>'Training Program'!AP25</f>
        <v>80</v>
      </c>
      <c r="M32" s="310">
        <f>'Training Program'!AO25</f>
        <v>5</v>
      </c>
      <c r="N32" s="272">
        <f>'Training Program'!AP26</f>
        <v>80</v>
      </c>
      <c r="O32" s="284">
        <f>'Training Program'!AO26</f>
        <v>5</v>
      </c>
      <c r="P32" s="259"/>
      <c r="Q32" s="259"/>
    </row>
    <row r="33" spans="1:17" x14ac:dyDescent="0.25">
      <c r="A33" s="26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60"/>
    </row>
    <row r="34" spans="1:17" x14ac:dyDescent="0.25">
      <c r="A34" s="269"/>
      <c r="B34" s="429">
        <v>3</v>
      </c>
      <c r="C34" s="442" t="str">
        <f>'Training Program'!AJ29</f>
        <v>UPPER ISO - SCAP RETRACTION</v>
      </c>
      <c r="D34" s="336"/>
      <c r="E34" s="337"/>
      <c r="F34" s="275" t="s">
        <v>498</v>
      </c>
      <c r="G34" s="275" t="s">
        <v>94</v>
      </c>
      <c r="H34" s="275" t="s">
        <v>499</v>
      </c>
      <c r="I34" s="275" t="s">
        <v>91</v>
      </c>
      <c r="J34" s="259"/>
      <c r="K34" s="259"/>
      <c r="L34" s="259"/>
      <c r="M34" s="259"/>
      <c r="N34" s="259"/>
      <c r="O34" s="259"/>
      <c r="P34" s="259"/>
      <c r="Q34" s="260"/>
    </row>
    <row r="35" spans="1:17" x14ac:dyDescent="0.25">
      <c r="A35" s="269"/>
      <c r="B35" s="340"/>
      <c r="C35" s="423" t="str">
        <f>'Training Program'!AJ28</f>
        <v>3 way shoulder</v>
      </c>
      <c r="D35" s="336"/>
      <c r="E35" s="337"/>
      <c r="F35" s="282">
        <f>'Training Program'!AK28</f>
        <v>3</v>
      </c>
      <c r="G35" s="284" t="str">
        <f>'Training Program'!AL28</f>
        <v>x</v>
      </c>
      <c r="H35" s="294">
        <f>'Training Program'!AM28</f>
        <v>15</v>
      </c>
      <c r="I35" s="282">
        <f>'Training Program'!AK31</f>
        <v>10</v>
      </c>
      <c r="J35" s="259"/>
      <c r="K35" s="259"/>
      <c r="L35" s="259"/>
      <c r="M35" s="259"/>
      <c r="N35" s="259"/>
      <c r="O35" s="259"/>
      <c r="P35" s="259"/>
      <c r="Q35" s="260"/>
    </row>
    <row r="36" spans="1:17" x14ac:dyDescent="0.25">
      <c r="A36" s="231"/>
      <c r="B36" s="343"/>
      <c r="C36" s="423" t="str">
        <f>'Training Program'!AJ30</f>
        <v>Horizontal Shrugs</v>
      </c>
      <c r="D36" s="336"/>
      <c r="E36" s="337"/>
      <c r="F36" s="282">
        <f>'Training Program'!AK30</f>
        <v>3</v>
      </c>
      <c r="G36" s="284" t="str">
        <f>'Training Program'!AL30</f>
        <v>x</v>
      </c>
      <c r="H36" s="294">
        <f>'Training Program'!AM30</f>
        <v>5</v>
      </c>
      <c r="I36" s="282">
        <f>'Training Program'!AL31</f>
        <v>30</v>
      </c>
      <c r="J36" s="259"/>
      <c r="K36" s="259"/>
      <c r="L36" s="259"/>
      <c r="M36" s="259"/>
      <c r="N36" s="259"/>
      <c r="O36" s="259"/>
      <c r="P36" s="259"/>
      <c r="Q36" s="260"/>
    </row>
    <row r="37" spans="1:17" x14ac:dyDescent="0.25">
      <c r="A37" s="264"/>
      <c r="B37" s="258"/>
      <c r="I37" s="258"/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429">
        <v>4</v>
      </c>
      <c r="C38" s="422" t="str">
        <f>'Training Program'!AJ32</f>
        <v>ARMS</v>
      </c>
      <c r="D38" s="336"/>
      <c r="E38" s="337"/>
      <c r="F38" s="275" t="s">
        <v>498</v>
      </c>
      <c r="G38" s="275" t="s">
        <v>94</v>
      </c>
      <c r="H38" s="275" t="s">
        <v>499</v>
      </c>
      <c r="I38" s="275" t="s">
        <v>91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0"/>
      <c r="C39" s="423" t="str">
        <f>'Training Program'!AJ33</f>
        <v>DB Bicep Curls</v>
      </c>
      <c r="D39" s="336"/>
      <c r="E39" s="337"/>
      <c r="F39" s="282">
        <f>'Training Program'!AK33</f>
        <v>3</v>
      </c>
      <c r="G39" s="282" t="str">
        <f>'Training Program'!AL33</f>
        <v>x</v>
      </c>
      <c r="H39" s="294">
        <f>'Training Program'!AM33</f>
        <v>8</v>
      </c>
      <c r="I39" s="294">
        <f>'Training Program'!AK35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343"/>
      <c r="C40" s="423" t="str">
        <f>'Training Program'!AJ34</f>
        <v>DB Tricep Extension</v>
      </c>
      <c r="D40" s="336"/>
      <c r="E40" s="337"/>
      <c r="F40" s="294">
        <f>'Training Program'!AK34</f>
        <v>3</v>
      </c>
      <c r="G40" s="294" t="str">
        <f>'Training Program'!AL34</f>
        <v>x</v>
      </c>
      <c r="H40" s="294">
        <f>'Training Program'!AM34</f>
        <v>8</v>
      </c>
      <c r="I40" s="294">
        <f>'Training Program'!AL35</f>
        <v>20</v>
      </c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252"/>
      <c r="C41" s="252"/>
      <c r="D41" s="252"/>
      <c r="E41" s="252"/>
      <c r="F41" s="252"/>
      <c r="G41" s="252"/>
      <c r="H41" s="252"/>
      <c r="I41" s="260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5" t="s">
        <v>507</v>
      </c>
      <c r="C42" s="336"/>
      <c r="D42" s="336"/>
      <c r="E42" s="336"/>
      <c r="F42" s="336"/>
      <c r="G42" s="336"/>
      <c r="H42" s="336"/>
      <c r="I42" s="337"/>
    </row>
    <row r="43" spans="1:17" ht="22.8" x14ac:dyDescent="0.25">
      <c r="A43" s="269"/>
      <c r="B43" s="426" t="str">
        <f>'Training Program'!AK36</f>
        <v>Battle Rope/Air Squats                                     x1Tabata Cycle</v>
      </c>
      <c r="C43" s="360"/>
      <c r="D43" s="360"/>
      <c r="E43" s="360"/>
      <c r="F43" s="360"/>
      <c r="G43" s="360"/>
      <c r="H43" s="360"/>
      <c r="I43" s="361"/>
      <c r="P43" s="260"/>
      <c r="Q43" s="260"/>
    </row>
    <row r="44" spans="1:17" ht="22.8" x14ac:dyDescent="0.25">
      <c r="A44" s="269"/>
      <c r="B44" s="364"/>
      <c r="C44" s="366"/>
      <c r="D44" s="366"/>
      <c r="E44" s="366"/>
      <c r="F44" s="366"/>
      <c r="G44" s="366"/>
      <c r="H44" s="366"/>
      <c r="I44" s="345"/>
      <c r="P44" s="260"/>
      <c r="Q44" s="260"/>
    </row>
  </sheetData>
  <mergeCells count="50">
    <mergeCell ref="N30:O30"/>
    <mergeCell ref="C39:E39"/>
    <mergeCell ref="C40:E40"/>
    <mergeCell ref="B42:I42"/>
    <mergeCell ref="B43:I44"/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36:E36"/>
    <mergeCell ref="C38:E38"/>
    <mergeCell ref="B30:B32"/>
    <mergeCell ref="C31:E31"/>
    <mergeCell ref="C32:E32"/>
    <mergeCell ref="B34:B36"/>
    <mergeCell ref="C34:E34"/>
    <mergeCell ref="C35:E35"/>
    <mergeCell ref="B38:B40"/>
    <mergeCell ref="C30:E30"/>
    <mergeCell ref="F30:G30"/>
    <mergeCell ref="B23:M23"/>
    <mergeCell ref="C24:E24"/>
    <mergeCell ref="B25:B26"/>
    <mergeCell ref="C25:E25"/>
    <mergeCell ref="C26:E26"/>
    <mergeCell ref="B28:M28"/>
    <mergeCell ref="L30:M30"/>
    <mergeCell ref="H30:I30"/>
    <mergeCell ref="J30:K30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Q44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Program'!AJ7</f>
        <v>Upper Unilateral Strength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Program'!AQ39</f>
        <v>45048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Program'!AQ41</f>
        <v>8138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Program'!AQ40</f>
        <v>8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318" t="str">
        <f>'Training Program'!AI8</f>
        <v>Core</v>
      </c>
      <c r="C17" s="423" t="str">
        <f>'Training Program'!AJ8</f>
        <v>Straight Plank</v>
      </c>
      <c r="D17" s="336"/>
      <c r="E17" s="336"/>
      <c r="F17" s="336"/>
      <c r="G17" s="336"/>
      <c r="H17" s="336"/>
      <c r="I17" s="337"/>
      <c r="J17" s="423" t="str">
        <f>'Training Program'!AQ8</f>
        <v>2x60sec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Program'!AI9</f>
        <v>P</v>
      </c>
      <c r="C18" s="423" t="str">
        <f>'Training Program'!AJ9</f>
        <v>1 Arm Incline Press</v>
      </c>
      <c r="D18" s="336"/>
      <c r="E18" s="336"/>
      <c r="F18" s="336"/>
      <c r="G18" s="336"/>
      <c r="H18" s="336"/>
      <c r="I18" s="337"/>
      <c r="J18" s="423" t="str">
        <f>'Training Program'!AQ9</f>
        <v>2x5EA @ 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5" t="str">
        <f>'Training Program'!AI10</f>
        <v>R</v>
      </c>
      <c r="C19" s="422" t="str">
        <f>'Training Program'!AJ10</f>
        <v>DB Pull Over</v>
      </c>
      <c r="D19" s="336"/>
      <c r="E19" s="336"/>
      <c r="F19" s="336"/>
      <c r="G19" s="336"/>
      <c r="H19" s="336"/>
      <c r="I19" s="337"/>
      <c r="J19" s="442" t="str">
        <f>'Training Program'!AQ10</f>
        <v>2x5@25-30lbs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Program'!AI11</f>
        <v>SRC</v>
      </c>
      <c r="C20" s="442" t="str">
        <f>'Training Program'!AJ11</f>
        <v>RB Pull Aparts</v>
      </c>
      <c r="D20" s="336"/>
      <c r="E20" s="336"/>
      <c r="F20" s="336"/>
      <c r="G20" s="336"/>
      <c r="H20" s="336"/>
      <c r="I20" s="337"/>
      <c r="J20" s="422" t="str">
        <f>'Training Program'!AQ11</f>
        <v>2x5@ RB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19" t="str">
        <f>'Training Program'!AI12</f>
        <v>SRC</v>
      </c>
      <c r="C21" s="454" t="str">
        <f>'Training Program'!AJ12</f>
        <v>Prone L</v>
      </c>
      <c r="D21" s="336"/>
      <c r="E21" s="336"/>
      <c r="F21" s="336"/>
      <c r="G21" s="336"/>
      <c r="H21" s="336"/>
      <c r="I21" s="337"/>
      <c r="J21" s="453" t="str">
        <f>'Training Program'!AQ12</f>
        <v>2x5 @5-10lbs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428"/>
      <c r="D24" s="334"/>
      <c r="E24" s="334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9">
        <v>1</v>
      </c>
      <c r="C25" s="446" t="s">
        <v>492</v>
      </c>
      <c r="D25" s="336"/>
      <c r="E25" s="337"/>
      <c r="F25" s="275" t="s">
        <v>498</v>
      </c>
      <c r="G25" s="275" t="s">
        <v>94</v>
      </c>
      <c r="H25" s="275" t="s">
        <v>499</v>
      </c>
      <c r="I25" s="274" t="s">
        <v>91</v>
      </c>
      <c r="J25" s="320"/>
      <c r="K25" s="259"/>
      <c r="L25" s="259"/>
      <c r="M25" s="259"/>
      <c r="N25" s="262"/>
      <c r="O25" s="262"/>
      <c r="P25" s="262"/>
      <c r="Q25" s="262"/>
    </row>
    <row r="26" spans="1:17" ht="15.75" customHeight="1" x14ac:dyDescent="0.3">
      <c r="A26" s="269"/>
      <c r="B26" s="343"/>
      <c r="C26" s="452" t="str">
        <f>'Training Program'!AJ14</f>
        <v>DB Speed Bench</v>
      </c>
      <c r="D26" s="366"/>
      <c r="E26" s="366"/>
      <c r="F26" s="282">
        <f>'Training Program'!AQ14</f>
        <v>5</v>
      </c>
      <c r="G26" s="283" t="str">
        <f>'Training Program'!AR14</f>
        <v>x</v>
      </c>
      <c r="H26" s="272">
        <f>'Training Program'!AS14</f>
        <v>3</v>
      </c>
      <c r="I26" s="321">
        <f>'Training Program'!AQ15</f>
        <v>40</v>
      </c>
      <c r="J26" s="320"/>
      <c r="K26" s="259"/>
      <c r="L26" s="259"/>
      <c r="M26" s="259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62"/>
      <c r="O28" s="262"/>
      <c r="P28" s="262"/>
      <c r="Q28" s="262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x14ac:dyDescent="0.25">
      <c r="A30" s="285"/>
      <c r="B30" s="448">
        <v>2</v>
      </c>
      <c r="C30" s="442" t="str">
        <f>'Training Program'!AJ21</f>
        <v>PRESS - ROW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3" t="s">
        <v>509</v>
      </c>
      <c r="O30" s="337"/>
      <c r="P30" s="262"/>
      <c r="Q30" s="262"/>
    </row>
    <row r="31" spans="1:17" x14ac:dyDescent="0.25">
      <c r="A31" s="231"/>
      <c r="B31" s="340"/>
      <c r="C31" s="423" t="str">
        <f>'Training Program'!AJ16</f>
        <v>DB Incline Press</v>
      </c>
      <c r="D31" s="336"/>
      <c r="E31" s="337"/>
      <c r="F31" s="275">
        <f>'Training Program'!AS16</f>
        <v>50</v>
      </c>
      <c r="G31" s="287">
        <f>'Training Program'!AR16</f>
        <v>5</v>
      </c>
      <c r="H31" s="272">
        <f>'Training Program'!AS17</f>
        <v>50</v>
      </c>
      <c r="I31" s="284">
        <f>'Training Program'!AR17</f>
        <v>5</v>
      </c>
      <c r="J31" s="275">
        <f>'Training Program'!AS18</f>
        <v>60</v>
      </c>
      <c r="K31" s="287">
        <f>'Training Program'!AR18</f>
        <v>5</v>
      </c>
      <c r="L31" s="272">
        <f>'Training Program'!AS19</f>
        <v>60</v>
      </c>
      <c r="M31" s="310">
        <f>'Training Program'!AR19</f>
        <v>5</v>
      </c>
      <c r="N31" s="272">
        <f>'Training Program'!AS20</f>
        <v>60</v>
      </c>
      <c r="O31" s="284">
        <f>'Training Program'!AR20</f>
        <v>5</v>
      </c>
      <c r="P31" s="260"/>
      <c r="Q31" s="260"/>
    </row>
    <row r="32" spans="1:17" x14ac:dyDescent="0.25">
      <c r="A32" s="269"/>
      <c r="B32" s="343"/>
      <c r="C32" s="449" t="str">
        <f>'Training Program'!AJ22</f>
        <v>Lat Pulldown</v>
      </c>
      <c r="D32" s="336"/>
      <c r="E32" s="337"/>
      <c r="F32" s="275">
        <f>'Training Program'!AS22</f>
        <v>70</v>
      </c>
      <c r="G32" s="287">
        <f>'Training Program'!AR22</f>
        <v>5</v>
      </c>
      <c r="H32" s="272">
        <f>'Training Program'!AS23</f>
        <v>70</v>
      </c>
      <c r="I32" s="284">
        <f>'Training Program'!AR23</f>
        <v>5</v>
      </c>
      <c r="J32" s="275">
        <f>'Training Program'!AS24</f>
        <v>80</v>
      </c>
      <c r="K32" s="287">
        <f>'Training Program'!AR24</f>
        <v>5</v>
      </c>
      <c r="L32" s="272">
        <f>'Training Program'!AS25</f>
        <v>80</v>
      </c>
      <c r="M32" s="310">
        <f>'Training Program'!AR25</f>
        <v>5</v>
      </c>
      <c r="N32" s="272">
        <f>'Training Program'!AS26</f>
        <v>90</v>
      </c>
      <c r="O32" s="284">
        <f>'Training Program'!AR26</f>
        <v>5</v>
      </c>
      <c r="P32" s="259"/>
      <c r="Q32" s="259"/>
    </row>
    <row r="33" spans="1:17" x14ac:dyDescent="0.25">
      <c r="A33" s="26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60"/>
    </row>
    <row r="34" spans="1:17" x14ac:dyDescent="0.25">
      <c r="A34" s="269"/>
      <c r="B34" s="429">
        <v>3</v>
      </c>
      <c r="C34" s="442" t="str">
        <f>'Training Program'!AJ29</f>
        <v>UPPER ISO - SCAP RETRACTION</v>
      </c>
      <c r="D34" s="336"/>
      <c r="E34" s="337"/>
      <c r="F34" s="275" t="s">
        <v>498</v>
      </c>
      <c r="G34" s="275" t="s">
        <v>94</v>
      </c>
      <c r="H34" s="275" t="s">
        <v>499</v>
      </c>
      <c r="I34" s="275" t="s">
        <v>91</v>
      </c>
      <c r="J34" s="259"/>
      <c r="K34" s="259"/>
      <c r="L34" s="259"/>
      <c r="M34" s="259"/>
      <c r="N34" s="259"/>
      <c r="O34" s="259"/>
      <c r="P34" s="259"/>
      <c r="Q34" s="260"/>
    </row>
    <row r="35" spans="1:17" x14ac:dyDescent="0.25">
      <c r="A35" s="269"/>
      <c r="B35" s="340"/>
      <c r="C35" s="423" t="str">
        <f>'Training Program'!AJ28</f>
        <v>3 way shoulder</v>
      </c>
      <c r="D35" s="336"/>
      <c r="E35" s="337"/>
      <c r="F35" s="282">
        <f>'Training Program'!AQ28</f>
        <v>3</v>
      </c>
      <c r="G35" s="284" t="str">
        <f>'Training Program'!AR28</f>
        <v>x</v>
      </c>
      <c r="H35" s="294">
        <f>'Training Program'!AS28</f>
        <v>21</v>
      </c>
      <c r="I35" s="282">
        <f>'Training Program'!AQ31</f>
        <v>16</v>
      </c>
      <c r="J35" s="259"/>
      <c r="K35" s="259"/>
      <c r="L35" s="259"/>
      <c r="M35" s="259"/>
      <c r="N35" s="259"/>
      <c r="O35" s="259"/>
      <c r="P35" s="259"/>
      <c r="Q35" s="260"/>
    </row>
    <row r="36" spans="1:17" x14ac:dyDescent="0.25">
      <c r="A36" s="231"/>
      <c r="B36" s="343"/>
      <c r="C36" s="423" t="str">
        <f>'Training Program'!AJ30</f>
        <v>Horizontal Shrugs</v>
      </c>
      <c r="D36" s="336"/>
      <c r="E36" s="337"/>
      <c r="F36" s="282">
        <f>'Training Program'!AQ30</f>
        <v>3</v>
      </c>
      <c r="G36" s="284" t="str">
        <f>'Training Program'!AR30</f>
        <v>x</v>
      </c>
      <c r="H36" s="294">
        <f>'Training Program'!AS30</f>
        <v>10</v>
      </c>
      <c r="I36" s="282">
        <f>'Training Program'!AR31</f>
        <v>40</v>
      </c>
      <c r="J36" s="259"/>
      <c r="K36" s="259"/>
      <c r="L36" s="259"/>
      <c r="M36" s="259"/>
      <c r="N36" s="259"/>
      <c r="O36" s="259"/>
      <c r="P36" s="259"/>
      <c r="Q36" s="260"/>
    </row>
    <row r="37" spans="1:17" x14ac:dyDescent="0.25">
      <c r="A37" s="264"/>
      <c r="B37" s="258"/>
      <c r="I37" s="258"/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429">
        <v>4</v>
      </c>
      <c r="C38" s="422" t="str">
        <f>'Training Program'!AJ32</f>
        <v>ARMS</v>
      </c>
      <c r="D38" s="336"/>
      <c r="E38" s="337"/>
      <c r="F38" s="275" t="s">
        <v>498</v>
      </c>
      <c r="G38" s="275" t="s">
        <v>94</v>
      </c>
      <c r="H38" s="275" t="s">
        <v>499</v>
      </c>
      <c r="I38" s="275" t="s">
        <v>91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0"/>
      <c r="C39" s="423" t="str">
        <f>'Training Program'!AJ33</f>
        <v>DB Bicep Curls</v>
      </c>
      <c r="D39" s="336"/>
      <c r="E39" s="337"/>
      <c r="F39" s="282">
        <f>'Training Program'!AQ33</f>
        <v>3</v>
      </c>
      <c r="G39" s="282" t="str">
        <f>'Training Program'!AR33</f>
        <v>x</v>
      </c>
      <c r="H39" s="294">
        <f>'Training Program'!AS33</f>
        <v>12</v>
      </c>
      <c r="I39" s="294">
        <f>'Training Program'!AQ35</f>
        <v>30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343"/>
      <c r="C40" s="423" t="str">
        <f>'Training Program'!AJ34</f>
        <v>DB Tricep Extension</v>
      </c>
      <c r="D40" s="336"/>
      <c r="E40" s="337"/>
      <c r="F40" s="294">
        <f>'Training Program'!AQ34</f>
        <v>3</v>
      </c>
      <c r="G40" s="294" t="str">
        <f>'Training Program'!AR34</f>
        <v>x</v>
      </c>
      <c r="H40" s="294">
        <f>'Training Program'!AS34</f>
        <v>12</v>
      </c>
      <c r="I40" s="294">
        <f>'Training Program'!AR35</f>
        <v>25</v>
      </c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252"/>
      <c r="C41" s="252"/>
      <c r="D41" s="252"/>
      <c r="E41" s="252"/>
      <c r="F41" s="252"/>
      <c r="G41" s="252"/>
      <c r="H41" s="252"/>
      <c r="I41" s="260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5" t="s">
        <v>507</v>
      </c>
      <c r="C42" s="336"/>
      <c r="D42" s="336"/>
      <c r="E42" s="336"/>
      <c r="F42" s="336"/>
      <c r="G42" s="336"/>
      <c r="H42" s="336"/>
      <c r="I42" s="337"/>
    </row>
    <row r="43" spans="1:17" ht="22.8" x14ac:dyDescent="0.25">
      <c r="A43" s="269"/>
      <c r="B43" s="426" t="str">
        <f>'Training Program'!AQ36</f>
        <v>Battle Rope/Air Squats                                     x2Tabata Cycles</v>
      </c>
      <c r="C43" s="360"/>
      <c r="D43" s="360"/>
      <c r="E43" s="360"/>
      <c r="F43" s="360"/>
      <c r="G43" s="360"/>
      <c r="H43" s="360"/>
      <c r="I43" s="361"/>
      <c r="P43" s="260"/>
      <c r="Q43" s="260"/>
    </row>
    <row r="44" spans="1:17" ht="22.8" x14ac:dyDescent="0.25">
      <c r="A44" s="269"/>
      <c r="B44" s="364"/>
      <c r="C44" s="366"/>
      <c r="D44" s="366"/>
      <c r="E44" s="366"/>
      <c r="F44" s="366"/>
      <c r="G44" s="366"/>
      <c r="H44" s="366"/>
      <c r="I44" s="345"/>
      <c r="P44" s="260"/>
      <c r="Q44" s="260"/>
    </row>
  </sheetData>
  <mergeCells count="50">
    <mergeCell ref="N30:O30"/>
    <mergeCell ref="C39:E39"/>
    <mergeCell ref="C40:E40"/>
    <mergeCell ref="B42:I42"/>
    <mergeCell ref="B43:I44"/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36:E36"/>
    <mergeCell ref="C38:E38"/>
    <mergeCell ref="B30:B32"/>
    <mergeCell ref="C31:E31"/>
    <mergeCell ref="C32:E32"/>
    <mergeCell ref="B34:B36"/>
    <mergeCell ref="C34:E34"/>
    <mergeCell ref="C35:E35"/>
    <mergeCell ref="B38:B40"/>
    <mergeCell ref="C30:E30"/>
    <mergeCell ref="F30:G30"/>
    <mergeCell ref="B23:M23"/>
    <mergeCell ref="C24:E24"/>
    <mergeCell ref="B25:B26"/>
    <mergeCell ref="C25:E25"/>
    <mergeCell ref="C26:E26"/>
    <mergeCell ref="B28:M28"/>
    <mergeCell ref="L30:M30"/>
    <mergeCell ref="H30:I30"/>
    <mergeCell ref="J30:K30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Q44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Program'!AJ7</f>
        <v>Upper Unilateral Strength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Program'!BH39</f>
        <v>45034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51">
        <f>'Training Program'!BH41</f>
        <v>3504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Program'!BH40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318" t="str">
        <f>'Training Program'!AI8</f>
        <v>Core</v>
      </c>
      <c r="C17" s="423" t="str">
        <f>'Training Program'!BG8</f>
        <v>Straight Plank</v>
      </c>
      <c r="D17" s="336"/>
      <c r="E17" s="336"/>
      <c r="F17" s="336"/>
      <c r="G17" s="336"/>
      <c r="H17" s="336"/>
      <c r="I17" s="337"/>
      <c r="J17" s="423" t="str">
        <f>'Training Program'!BH8</f>
        <v>2x30sec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Program'!AI9</f>
        <v>P</v>
      </c>
      <c r="C18" s="423" t="str">
        <f>'Training Program'!BG9</f>
        <v>1 Arm Incline Press</v>
      </c>
      <c r="D18" s="336"/>
      <c r="E18" s="336"/>
      <c r="F18" s="336"/>
      <c r="G18" s="336"/>
      <c r="H18" s="336"/>
      <c r="I18" s="337"/>
      <c r="J18" s="423" t="str">
        <f>'Training Program'!BH9</f>
        <v>2x5EA @ 30-40lbs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5" t="str">
        <f>'Training Program'!AI10</f>
        <v>R</v>
      </c>
      <c r="C19" s="422" t="str">
        <f>'Training Program'!BG10</f>
        <v>DB Pull Over</v>
      </c>
      <c r="D19" s="336"/>
      <c r="E19" s="336"/>
      <c r="F19" s="336"/>
      <c r="G19" s="336"/>
      <c r="H19" s="336"/>
      <c r="I19" s="337"/>
      <c r="J19" s="442" t="str">
        <f>'Training Program'!BH10</f>
        <v>2x5@25-30lbs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Program'!AI11</f>
        <v>SRC</v>
      </c>
      <c r="C20" s="442" t="str">
        <f>'Training Program'!BG11</f>
        <v>RB Pull Aparts</v>
      </c>
      <c r="D20" s="336"/>
      <c r="E20" s="336"/>
      <c r="F20" s="336"/>
      <c r="G20" s="336"/>
      <c r="H20" s="336"/>
      <c r="I20" s="337"/>
      <c r="J20" s="422" t="str">
        <f>'Training Program'!BH11</f>
        <v>2x5@ RB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19" t="str">
        <f>'Training Program'!AI12</f>
        <v>SRC</v>
      </c>
      <c r="C21" s="454" t="str">
        <f>'Training Program'!BG12</f>
        <v>Prone L</v>
      </c>
      <c r="D21" s="336"/>
      <c r="E21" s="336"/>
      <c r="F21" s="336"/>
      <c r="G21" s="336"/>
      <c r="H21" s="336"/>
      <c r="I21" s="337"/>
      <c r="J21" s="453" t="str">
        <f>'Training Program'!BH12</f>
        <v>2x5 @5-10lbs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69"/>
      <c r="B24" s="259"/>
      <c r="C24" s="428"/>
      <c r="D24" s="334"/>
      <c r="E24" s="334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9">
        <v>1</v>
      </c>
      <c r="C25" s="446" t="s">
        <v>492</v>
      </c>
      <c r="D25" s="336"/>
      <c r="E25" s="337"/>
      <c r="F25" s="275" t="s">
        <v>498</v>
      </c>
      <c r="G25" s="275" t="s">
        <v>94</v>
      </c>
      <c r="H25" s="275" t="s">
        <v>499</v>
      </c>
      <c r="I25" s="274" t="s">
        <v>91</v>
      </c>
      <c r="J25" s="320"/>
      <c r="K25" s="259"/>
      <c r="L25" s="259"/>
      <c r="M25" s="259"/>
      <c r="N25" s="262"/>
      <c r="O25" s="262"/>
      <c r="P25" s="262"/>
      <c r="Q25" s="262"/>
    </row>
    <row r="26" spans="1:17" ht="15.75" customHeight="1" x14ac:dyDescent="0.3">
      <c r="A26" s="269"/>
      <c r="B26" s="343"/>
      <c r="C26" s="452" t="str">
        <f>'Training Program'!BG14</f>
        <v>DB Speed Bench</v>
      </c>
      <c r="D26" s="366"/>
      <c r="E26" s="366"/>
      <c r="F26" s="282">
        <f>'Training Program'!BH14</f>
        <v>3</v>
      </c>
      <c r="G26" s="283" t="str">
        <f>'Training Program'!BI14</f>
        <v>x</v>
      </c>
      <c r="H26" s="272">
        <f>'Training Program'!BJ14</f>
        <v>3</v>
      </c>
      <c r="I26" s="321">
        <f>'Training Program'!BH15</f>
        <v>20</v>
      </c>
      <c r="J26" s="320"/>
      <c r="K26" s="259"/>
      <c r="L26" s="259"/>
      <c r="M26" s="259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85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62"/>
      <c r="O28" s="262"/>
      <c r="P28" s="262"/>
      <c r="Q28" s="262"/>
    </row>
    <row r="29" spans="1:17" x14ac:dyDescent="0.25">
      <c r="A29" s="285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x14ac:dyDescent="0.25">
      <c r="A30" s="285"/>
      <c r="B30" s="448">
        <v>2</v>
      </c>
      <c r="C30" s="442" t="str">
        <f>'Training Program'!BG21</f>
        <v>PRESS - ROW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3" t="s">
        <v>509</v>
      </c>
      <c r="O30" s="337"/>
      <c r="P30" s="262"/>
      <c r="Q30" s="262"/>
    </row>
    <row r="31" spans="1:17" x14ac:dyDescent="0.25">
      <c r="A31" s="231"/>
      <c r="B31" s="340"/>
      <c r="C31" s="423" t="str">
        <f>'Training Program'!BG16</f>
        <v>DB Incline Press</v>
      </c>
      <c r="D31" s="336"/>
      <c r="E31" s="337"/>
      <c r="F31" s="275">
        <f>'Training Program'!BJ16</f>
        <v>40</v>
      </c>
      <c r="G31" s="287">
        <f>'Training Program'!BI16</f>
        <v>3</v>
      </c>
      <c r="H31" s="272">
        <f>'Training Program'!BJ17</f>
        <v>40</v>
      </c>
      <c r="I31" s="284">
        <f>'Training Program'!BI17</f>
        <v>3</v>
      </c>
      <c r="J31" s="275">
        <f>'Training Program'!BJ18</f>
        <v>50</v>
      </c>
      <c r="K31" s="287">
        <f>'Training Program'!BI18</f>
        <v>3</v>
      </c>
      <c r="L31" s="272">
        <f>'Training Program'!BJ19</f>
        <v>50</v>
      </c>
      <c r="M31" s="310">
        <f>'Training Program'!BI19</f>
        <v>3</v>
      </c>
      <c r="N31" s="272">
        <f>'Training Program'!BJ20</f>
        <v>50</v>
      </c>
      <c r="O31" s="284">
        <f>'Training Program'!BI20</f>
        <v>0</v>
      </c>
      <c r="P31" s="260"/>
      <c r="Q31" s="260"/>
    </row>
    <row r="32" spans="1:17" x14ac:dyDescent="0.25">
      <c r="A32" s="269"/>
      <c r="B32" s="343"/>
      <c r="C32" s="449" t="str">
        <f>'Training Program'!BG22</f>
        <v>Lat Pulldown</v>
      </c>
      <c r="D32" s="336"/>
      <c r="E32" s="337"/>
      <c r="F32" s="275">
        <f>'Training Program'!BJ22</f>
        <v>60</v>
      </c>
      <c r="G32" s="287">
        <f>'Training Program'!BI22</f>
        <v>3</v>
      </c>
      <c r="H32" s="272">
        <f>'Training Program'!BJ23</f>
        <v>60</v>
      </c>
      <c r="I32" s="284">
        <f>'Training Program'!BI23</f>
        <v>3</v>
      </c>
      <c r="J32" s="275">
        <f>'Training Program'!BJ24</f>
        <v>70</v>
      </c>
      <c r="K32" s="287">
        <f>'Training Program'!BI24</f>
        <v>3</v>
      </c>
      <c r="L32" s="272">
        <f>'Training Program'!BJ25</f>
        <v>70</v>
      </c>
      <c r="M32" s="310">
        <f>'Training Program'!BI25</f>
        <v>3</v>
      </c>
      <c r="N32" s="272">
        <f>'Training Program'!BJ26</f>
        <v>70</v>
      </c>
      <c r="O32" s="284">
        <f>'Training Program'!BI26</f>
        <v>0</v>
      </c>
      <c r="P32" s="259"/>
      <c r="Q32" s="259"/>
    </row>
    <row r="33" spans="1:17" x14ac:dyDescent="0.25">
      <c r="A33" s="26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60"/>
    </row>
    <row r="34" spans="1:17" x14ac:dyDescent="0.25">
      <c r="A34" s="269"/>
      <c r="B34" s="429">
        <v>3</v>
      </c>
      <c r="C34" s="442" t="str">
        <f>'Training Program'!BG29</f>
        <v>UPPER ISO - SCAP RETRACTION</v>
      </c>
      <c r="D34" s="336"/>
      <c r="E34" s="337"/>
      <c r="F34" s="275" t="s">
        <v>498</v>
      </c>
      <c r="G34" s="275" t="s">
        <v>94</v>
      </c>
      <c r="H34" s="275" t="s">
        <v>499</v>
      </c>
      <c r="I34" s="275" t="s">
        <v>91</v>
      </c>
      <c r="J34" s="259"/>
      <c r="K34" s="259"/>
      <c r="L34" s="259"/>
      <c r="M34" s="259"/>
      <c r="N34" s="259"/>
      <c r="O34" s="259"/>
      <c r="P34" s="259"/>
      <c r="Q34" s="260"/>
    </row>
    <row r="35" spans="1:17" x14ac:dyDescent="0.25">
      <c r="A35" s="269"/>
      <c r="B35" s="340"/>
      <c r="C35" s="423" t="str">
        <f>'Training Program'!BG28</f>
        <v>3 way shoulder</v>
      </c>
      <c r="D35" s="336"/>
      <c r="E35" s="337"/>
      <c r="F35" s="282">
        <f>'Training Program'!BH28</f>
        <v>3</v>
      </c>
      <c r="G35" s="284" t="str">
        <f>'Training Program'!BI28</f>
        <v>x</v>
      </c>
      <c r="H35" s="294">
        <f>'Training Program'!BJ28</f>
        <v>15</v>
      </c>
      <c r="I35" s="282">
        <f>'Training Program'!BH31</f>
        <v>10</v>
      </c>
      <c r="J35" s="259"/>
      <c r="K35" s="259"/>
      <c r="L35" s="259"/>
      <c r="M35" s="259"/>
      <c r="N35" s="259"/>
      <c r="O35" s="259"/>
      <c r="P35" s="259"/>
      <c r="Q35" s="260"/>
    </row>
    <row r="36" spans="1:17" x14ac:dyDescent="0.25">
      <c r="A36" s="231"/>
      <c r="B36" s="343"/>
      <c r="C36" s="423" t="str">
        <f>'Training Program'!BG30</f>
        <v>Horizontal Shrugs</v>
      </c>
      <c r="D36" s="336"/>
      <c r="E36" s="337"/>
      <c r="F36" s="282">
        <f>'Training Program'!BH30</f>
        <v>3</v>
      </c>
      <c r="G36" s="284" t="str">
        <f>'Training Program'!BI30</f>
        <v>x</v>
      </c>
      <c r="H36" s="294">
        <f>'Training Program'!BJ30</f>
        <v>5</v>
      </c>
      <c r="I36" s="282">
        <f>'Training Program'!BI31</f>
        <v>30</v>
      </c>
      <c r="J36" s="259"/>
      <c r="K36" s="259"/>
      <c r="L36" s="259"/>
      <c r="M36" s="259"/>
      <c r="N36" s="259"/>
      <c r="O36" s="259"/>
      <c r="P36" s="259"/>
      <c r="Q36" s="260"/>
    </row>
    <row r="37" spans="1:17" x14ac:dyDescent="0.25">
      <c r="A37" s="264"/>
      <c r="B37" s="258"/>
      <c r="I37" s="258"/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429">
        <v>4</v>
      </c>
      <c r="C38" s="422" t="str">
        <f>'Training Program'!AJ32</f>
        <v>ARMS</v>
      </c>
      <c r="D38" s="336"/>
      <c r="E38" s="337"/>
      <c r="F38" s="275" t="s">
        <v>498</v>
      </c>
      <c r="G38" s="275" t="s">
        <v>94</v>
      </c>
      <c r="H38" s="275" t="s">
        <v>499</v>
      </c>
      <c r="I38" s="275" t="s">
        <v>91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0"/>
      <c r="C39" s="423" t="str">
        <f>'Training Program'!BG33</f>
        <v>DB Bicep Curls</v>
      </c>
      <c r="D39" s="336"/>
      <c r="E39" s="337"/>
      <c r="F39" s="282">
        <f>'Training Program'!BH33</f>
        <v>3</v>
      </c>
      <c r="G39" s="282" t="str">
        <f>'Training Program'!BI33</f>
        <v>x</v>
      </c>
      <c r="H39" s="294">
        <f>'Training Program'!BJ33</f>
        <v>8</v>
      </c>
      <c r="I39" s="294">
        <f>'Training Program'!BH35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343"/>
      <c r="C40" s="423" t="str">
        <f>'Training Program'!AJ34</f>
        <v>DB Tricep Extension</v>
      </c>
      <c r="D40" s="336"/>
      <c r="E40" s="337"/>
      <c r="F40" s="294">
        <f>'Training Program'!BH34</f>
        <v>3</v>
      </c>
      <c r="G40" s="294" t="str">
        <f>'Training Program'!BI34</f>
        <v>x</v>
      </c>
      <c r="H40" s="294">
        <f>'Training Program'!BJ34</f>
        <v>8</v>
      </c>
      <c r="I40" s="294">
        <f>'Training Program'!BI35</f>
        <v>20</v>
      </c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252"/>
      <c r="C41" s="252"/>
      <c r="D41" s="252"/>
      <c r="E41" s="252"/>
      <c r="F41" s="252"/>
      <c r="G41" s="252"/>
      <c r="H41" s="252"/>
      <c r="I41" s="260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5" t="s">
        <v>507</v>
      </c>
      <c r="C42" s="336"/>
      <c r="D42" s="336"/>
      <c r="E42" s="336"/>
      <c r="F42" s="336"/>
      <c r="G42" s="336"/>
      <c r="H42" s="336"/>
      <c r="I42" s="337"/>
    </row>
    <row r="43" spans="1:17" ht="22.8" x14ac:dyDescent="0.25">
      <c r="A43" s="269"/>
      <c r="B43" s="426" t="str">
        <f>'Training Program'!BH36</f>
        <v>Battle Rope/Air Squats                                     x1Tabata Cycle</v>
      </c>
      <c r="C43" s="360"/>
      <c r="D43" s="360"/>
      <c r="E43" s="360"/>
      <c r="F43" s="360"/>
      <c r="G43" s="360"/>
      <c r="H43" s="360"/>
      <c r="I43" s="361"/>
      <c r="P43" s="260"/>
      <c r="Q43" s="260"/>
    </row>
    <row r="44" spans="1:17" ht="22.8" x14ac:dyDescent="0.25">
      <c r="A44" s="269"/>
      <c r="B44" s="364"/>
      <c r="C44" s="366"/>
      <c r="D44" s="366"/>
      <c r="E44" s="366"/>
      <c r="F44" s="366"/>
      <c r="G44" s="366"/>
      <c r="H44" s="366"/>
      <c r="I44" s="345"/>
      <c r="P44" s="260"/>
      <c r="Q44" s="260"/>
    </row>
  </sheetData>
  <mergeCells count="50">
    <mergeCell ref="N30:O30"/>
    <mergeCell ref="C39:E39"/>
    <mergeCell ref="C40:E40"/>
    <mergeCell ref="B42:I42"/>
    <mergeCell ref="B43:I44"/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36:E36"/>
    <mergeCell ref="C38:E38"/>
    <mergeCell ref="B30:B32"/>
    <mergeCell ref="C31:E31"/>
    <mergeCell ref="C32:E32"/>
    <mergeCell ref="B34:B36"/>
    <mergeCell ref="C34:E34"/>
    <mergeCell ref="C35:E35"/>
    <mergeCell ref="B38:B40"/>
    <mergeCell ref="C30:E30"/>
    <mergeCell ref="F30:G30"/>
    <mergeCell ref="B23:M23"/>
    <mergeCell ref="C24:E24"/>
    <mergeCell ref="B25:B26"/>
    <mergeCell ref="C25:E25"/>
    <mergeCell ref="C26:E26"/>
    <mergeCell ref="B28:M28"/>
    <mergeCell ref="L30:M30"/>
    <mergeCell ref="H30:I30"/>
    <mergeCell ref="J30:K30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4"/>
  <sheetViews>
    <sheetView workbookViewId="0"/>
  </sheetViews>
  <sheetFormatPr defaultColWidth="12.6640625" defaultRowHeight="15.75" customHeight="1" x14ac:dyDescent="0.25"/>
  <cols>
    <col min="3" max="3" width="25.109375" customWidth="1"/>
    <col min="4" max="5" width="18.44140625" customWidth="1"/>
    <col min="6" max="6" width="18" customWidth="1"/>
    <col min="7" max="8" width="18.21875" customWidth="1"/>
  </cols>
  <sheetData>
    <row r="1" spans="1:27" x14ac:dyDescent="0.25">
      <c r="A1" s="386" t="s">
        <v>146</v>
      </c>
      <c r="B1" s="334"/>
      <c r="C1" s="334"/>
      <c r="D1" s="334"/>
      <c r="E1" s="334"/>
    </row>
    <row r="2" spans="1:27" x14ac:dyDescent="0.25">
      <c r="A2" s="219" t="s">
        <v>147</v>
      </c>
      <c r="B2" s="4" t="s">
        <v>148</v>
      </c>
      <c r="C2" s="220" t="s">
        <v>149</v>
      </c>
      <c r="D2" s="221" t="s">
        <v>150</v>
      </c>
      <c r="E2" s="221" t="s">
        <v>151</v>
      </c>
      <c r="F2" s="221" t="s">
        <v>152</v>
      </c>
      <c r="G2" s="221" t="s">
        <v>153</v>
      </c>
      <c r="H2" s="221" t="s">
        <v>154</v>
      </c>
      <c r="I2" s="222"/>
      <c r="J2" s="222"/>
      <c r="K2" s="222"/>
    </row>
    <row r="3" spans="1:27" x14ac:dyDescent="0.25">
      <c r="A3" s="223" t="s">
        <v>8</v>
      </c>
      <c r="B3" s="224">
        <f>C3/C11</f>
        <v>9.7852028639618144E-2</v>
      </c>
      <c r="C3" s="225">
        <f>SUM('Training Program'!E24+'Training Program'!H24+'Training Program'!K24+'Training Program'!AW24)</f>
        <v>82</v>
      </c>
      <c r="D3" s="226">
        <f>SUM('Training Program'!E24*'Training Program'!F24)</f>
        <v>1140</v>
      </c>
      <c r="E3" s="226">
        <f>SUM('Training Program'!H24*'Training Program'!I24)</f>
        <v>1475</v>
      </c>
      <c r="F3" s="226">
        <f>'Training Program'!K24*'Training Program'!L24</f>
        <v>1500</v>
      </c>
      <c r="G3" s="226">
        <f>'Training Program'!AW24*'Training Program'!AX24</f>
        <v>816</v>
      </c>
      <c r="H3" s="226">
        <f t="shared" ref="H3:H8" si="0">SUM(D3:G3)</f>
        <v>4931</v>
      </c>
    </row>
    <row r="4" spans="1:27" x14ac:dyDescent="0.25">
      <c r="A4" s="227" t="s">
        <v>155</v>
      </c>
      <c r="B4" s="224">
        <f>C4/C11</f>
        <v>0.25775656324582341</v>
      </c>
      <c r="C4" s="225">
        <f>SUM('Training Program'!E18+'Training Program'!H18+'Training Program'!K18+'Training Program'!O14*'Training Program'!Q14+'Training Program'!R14*'Training Program'!T14+'Training Program'!U14*'Training Program'!W14+'Training Program'!AA18+'Training Program'!AD18+'Training Program'!AG18+'Training Program'!AK14*'Training Program'!AM14+'Training Program'!AN14*'Training Program'!AP14+'Training Program'!AQ14*'Training Program'!AS14+'Training Program'!AW18+'Training Program'!AZ14*'Training Program'!BB14+'Training Program'!BE18+'Training Program'!BH14*'Training Program'!BJ14)</f>
        <v>216</v>
      </c>
      <c r="D4" s="228">
        <f>'Training Program'!E18*'Training Program'!F18+'Training Program'!O14*'Training Program'!O15+'Training Program'!AA18*'Training Program'!AB18+'Training Program'!AK14*'Training Program'!AM14*'Training Program'!AK15</f>
        <v>330</v>
      </c>
      <c r="E4" s="228">
        <f>SUM('Training Program'!H18*'Training Program'!I18+'Training Program'!R14*'Training Program'!T14*'Training Program'!R15+'Training Program'!AD18*'Training Program'!AE18+'Training Program'!AN14*'Training Program'!AN15)</f>
        <v>760</v>
      </c>
      <c r="F4" s="228">
        <f>SUM('Training Program'!K18*'Training Program'!L18+'Training Program'!U14*'Training Program'!W14*'Training Program'!U15+'Training Program'!AG18*'Training Program'!AH18+'Training Program'!AQ14*'Training Program'!AS14*'Training Program'!AQ15)</f>
        <v>1350</v>
      </c>
      <c r="G4" s="228">
        <f>SUM('Training Program'!AW18*'Training Program'!AX18+'Training Program'!AZ14*'Training Program'!BB14*'Training Program'!AZ15+'Training Program'!BE18*'Training Program'!BF18+'Training Program'!BH14*'Training Program'!BJ14*'Training Program'!BH15)</f>
        <v>780</v>
      </c>
      <c r="H4" s="228">
        <f t="shared" si="0"/>
        <v>3220</v>
      </c>
    </row>
    <row r="5" spans="1:27" x14ac:dyDescent="0.25">
      <c r="A5" s="229" t="s">
        <v>156</v>
      </c>
      <c r="B5" s="224">
        <f>C5/C11</f>
        <v>9.7852028639618144E-2</v>
      </c>
      <c r="C5" s="225">
        <f>SUM('Training Program'!AA24+'Training Program'!AD24+'Training Program'!AG24+'Training Program'!BE24)</f>
        <v>82</v>
      </c>
      <c r="D5" s="230">
        <f>'Training Program'!AA24*'Training Program'!AB24</f>
        <v>1150</v>
      </c>
      <c r="E5" s="230">
        <f>SUM('Training Program'!AD24*'Training Program'!AE24)</f>
        <v>1550</v>
      </c>
      <c r="F5" s="230">
        <f>SUM('Training Program'!AG24*'Training Program'!AH24)</f>
        <v>1800</v>
      </c>
      <c r="G5" s="230">
        <f>SUM('Training Program'!BE24*'Training Program'!BF24)</f>
        <v>780</v>
      </c>
      <c r="H5" s="230">
        <f t="shared" si="0"/>
        <v>5280</v>
      </c>
    </row>
    <row r="6" spans="1:27" x14ac:dyDescent="0.25">
      <c r="A6" s="231" t="s">
        <v>157</v>
      </c>
      <c r="B6" s="224">
        <f>C6/C11</f>
        <v>0.13603818615751789</v>
      </c>
      <c r="C6" s="220">
        <f>SUM('Training Program'!D35*'Training Program'!F35+'Training Program'!G35*'Training Program'!I35+'Training Program'!J35*'Training Program'!L35+'Training Program'!AV35*'Training Program'!AX35)</f>
        <v>114</v>
      </c>
      <c r="D6" s="232">
        <f>SUM('Training Program'!D35*'Training Program'!F35*'Training Program'!D37)</f>
        <v>1200</v>
      </c>
      <c r="E6" s="232">
        <f>SUM('Training Program'!G35*'Training Program'!I35*'Training Program'!G37)</f>
        <v>1800</v>
      </c>
      <c r="F6" s="232">
        <f>SUM('Training Program'!J35*'Training Program'!L35*'Training Program'!J37)</f>
        <v>2160</v>
      </c>
      <c r="G6" s="232">
        <f>SUM('Training Program'!AV35*'Training Program'!AX35*'Training Program'!AV37)</f>
        <v>1440</v>
      </c>
      <c r="H6" s="232">
        <f t="shared" si="0"/>
        <v>6600</v>
      </c>
    </row>
    <row r="7" spans="1:27" x14ac:dyDescent="0.25">
      <c r="A7" s="233" t="s">
        <v>158</v>
      </c>
      <c r="B7" s="224">
        <f>C7/C11</f>
        <v>0.28162291169451076</v>
      </c>
      <c r="C7" s="225">
        <f>SUM('Training Program'!P21+'Training Program'!S21+'Training Program'!V21+'Training Program'!P33+'Training Program'!S33+'Training Program'!V33+'Training Program'!AL21+'Training Program'!AO21+'Training Program'!AR21+'Training Program'!BA21+'Training Program'!BA33+'Training Program'!BI21)</f>
        <v>236</v>
      </c>
      <c r="D7" s="234">
        <f>SUM('Training Program'!P21*'Training Program'!Q21+'Training Program'!P33*'Training Program'!Q33+'Training Program'!AL21*'Training Program'!AM21)</f>
        <v>2360</v>
      </c>
      <c r="E7" s="234">
        <f>SUM('Training Program'!S21*'Training Program'!T21+'Training Program'!S33*'Training Program'!T33+'Training Program'!AO21*'Training Program'!AP21)</f>
        <v>3020</v>
      </c>
      <c r="F7" s="234">
        <f>SUM('Training Program'!V21*'Training Program'!W21+'Training Program'!V33*'Training Program'!W33+'Training Program'!AR21*'Training Program'!AS21)</f>
        <v>3490</v>
      </c>
      <c r="G7" s="234">
        <f>SUM('Training Program'!BA21*'Training Program'!BB21+'Training Program'!BA33*'Training Program'!BB33+'Training Program'!BI21*'Training Program'!BJ21)</f>
        <v>1728</v>
      </c>
      <c r="H7" s="234">
        <f t="shared" si="0"/>
        <v>10598</v>
      </c>
    </row>
    <row r="8" spans="1:27" x14ac:dyDescent="0.25">
      <c r="A8" s="235" t="s">
        <v>159</v>
      </c>
      <c r="B8" s="224">
        <f>C8/C11</f>
        <v>0.12887828162291171</v>
      </c>
      <c r="C8" s="225">
        <f>SUM('Training Program'!E31+'Training Program'!H31+'Training Program'!K31+'Training Program'!AA31+'Training Program'!AD31+'Training Program'!AG31+'Training Program'!AW31+'Training Program'!BE31)</f>
        <v>108</v>
      </c>
      <c r="D8" s="236">
        <f>'Training Program'!E31*'Training Program'!F31+'Training Program'!AA31*'Training Program'!AB31</f>
        <v>0</v>
      </c>
      <c r="E8" s="236">
        <f>SUM('Training Program'!H31*'Training Program'!I31+'Training Program'!AD31*'Training Program'!AE31)</f>
        <v>140</v>
      </c>
      <c r="F8" s="236">
        <f>SUM('Training Program'!K31*'Training Program'!L31+'Training Program'!AG31*'Training Program'!AH31)</f>
        <v>160</v>
      </c>
      <c r="G8" s="236">
        <f>SUM('Training Program'!AW31*'Training Program'!AX31+'Training Program'!BE31*'Training Program'!BF31)</f>
        <v>180</v>
      </c>
      <c r="H8" s="236">
        <f t="shared" si="0"/>
        <v>480</v>
      </c>
    </row>
    <row r="9" spans="1:27" x14ac:dyDescent="0.25">
      <c r="A9" s="237" t="s">
        <v>160</v>
      </c>
      <c r="B9" s="224">
        <f>C9/C11</f>
        <v>0</v>
      </c>
      <c r="C9" s="220"/>
      <c r="D9" s="238"/>
      <c r="E9" s="238"/>
      <c r="F9" s="238"/>
      <c r="G9" s="238"/>
      <c r="H9" s="238"/>
    </row>
    <row r="10" spans="1:27" x14ac:dyDescent="0.25">
      <c r="A10" s="239" t="s">
        <v>161</v>
      </c>
      <c r="B10" s="240">
        <f>C10/C11</f>
        <v>0.20763723150357996</v>
      </c>
      <c r="C10" s="225">
        <f>'Training Program'!P27+'Training Program'!S27+'Training Program'!V27+'Training Program'!AL27+'Training Program'!AO27+'Training Program'!AR27+'Training Program'!BA27+'Training Program'!BI27</f>
        <v>174</v>
      </c>
      <c r="D10" s="241">
        <f>SUM('Training Program'!P27*'Training Program'!Q27+'Training Program'!AL27*'Training Program'!AM27)</f>
        <v>2800</v>
      </c>
      <c r="E10" s="241">
        <f>SUM('Training Program'!S27*'Training Program'!T27+'Training Program'!AO27*'Training Program'!AP27)</f>
        <v>3000</v>
      </c>
      <c r="F10" s="241">
        <f>SUM('Training Program'!V27*'Training Program'!W27+'Training Program'!AR27*'Training Program'!AS27)</f>
        <v>3300</v>
      </c>
      <c r="G10" s="241">
        <f>SUM('Training Program'!BA27*'Training Program'!BB27+'Training Program'!BI27*'Training Program'!BJ27)</f>
        <v>1512</v>
      </c>
      <c r="H10" s="241">
        <f>SUM(D10:G10)</f>
        <v>10612</v>
      </c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</row>
    <row r="11" spans="1:27" x14ac:dyDescent="0.25">
      <c r="A11" s="242" t="s">
        <v>162</v>
      </c>
      <c r="B11" s="243">
        <f>SUM(B3+B4+B5+B6+B7+B8+B9)</f>
        <v>1.0000000000000002</v>
      </c>
      <c r="C11" s="244">
        <f>SUM(C3:C9)</f>
        <v>838</v>
      </c>
      <c r="D11" s="245">
        <f t="shared" ref="D11:H11" si="1">SUM(D3:D10)</f>
        <v>8980</v>
      </c>
      <c r="E11" s="245">
        <f t="shared" si="1"/>
        <v>11745</v>
      </c>
      <c r="F11" s="245">
        <f t="shared" si="1"/>
        <v>13760</v>
      </c>
      <c r="G11" s="245">
        <f t="shared" si="1"/>
        <v>7236</v>
      </c>
      <c r="H11" s="245">
        <f t="shared" si="1"/>
        <v>41721</v>
      </c>
    </row>
    <row r="12" spans="1:27" x14ac:dyDescent="0.25">
      <c r="D12" s="222">
        <f>D11/H11</f>
        <v>0.21523932791639702</v>
      </c>
      <c r="E12" s="222">
        <f>E11/H11</f>
        <v>0.28151290716905153</v>
      </c>
      <c r="F12" s="246">
        <f>F11/H11</f>
        <v>0.32980992785407826</v>
      </c>
      <c r="G12" s="246">
        <f>G11/H11</f>
        <v>0.17343783706047314</v>
      </c>
      <c r="H12" s="222">
        <f>SUM(D12:G12)</f>
        <v>0.99999999999999989</v>
      </c>
    </row>
    <row r="14" spans="1:27" x14ac:dyDescent="0.25">
      <c r="A14" s="247"/>
    </row>
  </sheetData>
  <mergeCells count="1">
    <mergeCell ref="A1:E1"/>
  </mergeCells>
  <printOptions horizontalCentered="1"/>
  <pageMargins left="0.05" right="0.05" top="0.05" bottom="0.05" header="0" footer="0"/>
  <pageSetup scale="80" orientation="landscape"/>
  <headerFooter>
    <oddFooter>&amp;CLove Strengthens Will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L35"/>
  <sheetViews>
    <sheetView workbookViewId="0"/>
  </sheetViews>
  <sheetFormatPr defaultColWidth="12.6640625" defaultRowHeight="15.75" customHeight="1" x14ac:dyDescent="0.25"/>
  <cols>
    <col min="1" max="1" width="13.33203125" customWidth="1"/>
    <col min="2" max="2" width="14.6640625" customWidth="1"/>
    <col min="8" max="8" width="15.109375" customWidth="1"/>
  </cols>
  <sheetData>
    <row r="1" spans="1:12" x14ac:dyDescent="0.25">
      <c r="A1" s="322"/>
    </row>
    <row r="2" spans="1:12" x14ac:dyDescent="0.25">
      <c r="A2" s="4" t="s">
        <v>511</v>
      </c>
      <c r="B2" s="4">
        <v>5</v>
      </c>
      <c r="C2" s="4"/>
      <c r="D2" s="4"/>
      <c r="F2" s="386" t="s">
        <v>512</v>
      </c>
      <c r="G2" s="334"/>
      <c r="H2" s="334"/>
    </row>
    <row r="3" spans="1:12" x14ac:dyDescent="0.25">
      <c r="A3" s="4"/>
      <c r="B3" s="4"/>
      <c r="C3" s="4" t="s">
        <v>513</v>
      </c>
      <c r="D3" s="4" t="s">
        <v>514</v>
      </c>
      <c r="F3" s="4" t="s">
        <v>515</v>
      </c>
      <c r="G3" s="4" t="s">
        <v>516</v>
      </c>
    </row>
    <row r="4" spans="1:12" x14ac:dyDescent="0.25">
      <c r="A4" s="4" t="s">
        <v>517</v>
      </c>
      <c r="B4" s="4" t="s">
        <v>518</v>
      </c>
      <c r="C4" s="4">
        <v>1000</v>
      </c>
      <c r="D4" s="4">
        <v>800</v>
      </c>
      <c r="F4" s="4" t="s">
        <v>519</v>
      </c>
      <c r="G4" s="4" t="s">
        <v>520</v>
      </c>
      <c r="I4" s="4" t="s">
        <v>521</v>
      </c>
    </row>
    <row r="5" spans="1:12" x14ac:dyDescent="0.25">
      <c r="A5" s="4" t="s">
        <v>522</v>
      </c>
      <c r="B5" s="323">
        <v>0.22</v>
      </c>
      <c r="C5" s="4">
        <v>220</v>
      </c>
      <c r="D5" s="4">
        <v>176</v>
      </c>
      <c r="F5" s="4" t="s">
        <v>523</v>
      </c>
      <c r="G5" s="4" t="s">
        <v>524</v>
      </c>
      <c r="I5" s="4" t="s">
        <v>525</v>
      </c>
    </row>
    <row r="6" spans="1:12" x14ac:dyDescent="0.25">
      <c r="A6" s="4" t="s">
        <v>526</v>
      </c>
      <c r="B6" s="222">
        <v>0.28000000000000003</v>
      </c>
      <c r="C6" s="4">
        <v>270</v>
      </c>
      <c r="D6" s="4">
        <v>224</v>
      </c>
      <c r="F6" s="4" t="s">
        <v>527</v>
      </c>
      <c r="G6" s="4" t="s">
        <v>528</v>
      </c>
      <c r="I6" s="4" t="s">
        <v>529</v>
      </c>
    </row>
    <row r="7" spans="1:12" x14ac:dyDescent="0.25">
      <c r="A7" s="4" t="s">
        <v>530</v>
      </c>
      <c r="B7" s="222">
        <v>0.35</v>
      </c>
      <c r="C7" s="4">
        <v>320</v>
      </c>
      <c r="D7" s="4">
        <v>280</v>
      </c>
      <c r="F7" s="4" t="s">
        <v>531</v>
      </c>
      <c r="G7" s="4" t="s">
        <v>532</v>
      </c>
    </row>
    <row r="8" spans="1:12" x14ac:dyDescent="0.25">
      <c r="A8" s="4" t="s">
        <v>533</v>
      </c>
      <c r="B8" s="222">
        <v>0.15</v>
      </c>
      <c r="C8" s="4">
        <v>190</v>
      </c>
      <c r="D8" s="4">
        <v>120</v>
      </c>
      <c r="F8" s="4" t="s">
        <v>534</v>
      </c>
      <c r="G8" s="4" t="s">
        <v>535</v>
      </c>
    </row>
    <row r="9" spans="1:12" x14ac:dyDescent="0.25">
      <c r="I9" s="386" t="s">
        <v>536</v>
      </c>
      <c r="J9" s="334"/>
      <c r="K9" s="334"/>
      <c r="L9" s="334"/>
    </row>
    <row r="10" spans="1:12" x14ac:dyDescent="0.25">
      <c r="A10" s="386" t="s">
        <v>537</v>
      </c>
      <c r="B10" s="334"/>
      <c r="C10" s="334"/>
      <c r="D10" s="334"/>
      <c r="E10" s="334"/>
      <c r="I10" s="386" t="s">
        <v>538</v>
      </c>
      <c r="J10" s="386" t="s">
        <v>539</v>
      </c>
      <c r="K10" s="455" t="s">
        <v>540</v>
      </c>
      <c r="L10" s="456" t="s">
        <v>541</v>
      </c>
    </row>
    <row r="11" spans="1:12" x14ac:dyDescent="0.25">
      <c r="A11" s="4" t="s">
        <v>147</v>
      </c>
      <c r="B11" s="4" t="s">
        <v>148</v>
      </c>
      <c r="C11" s="220" t="s">
        <v>542</v>
      </c>
      <c r="D11" s="324">
        <v>0.22</v>
      </c>
      <c r="E11" s="222">
        <v>0.28000000000000003</v>
      </c>
      <c r="F11" s="324">
        <v>0.35</v>
      </c>
      <c r="G11" s="222">
        <v>0.15</v>
      </c>
      <c r="I11" s="334"/>
      <c r="J11" s="334"/>
      <c r="K11" s="334"/>
      <c r="L11" s="334"/>
    </row>
    <row r="12" spans="1:12" x14ac:dyDescent="0.25">
      <c r="A12" s="223" t="s">
        <v>8</v>
      </c>
      <c r="B12" s="222">
        <v>0.24</v>
      </c>
      <c r="C12" s="220">
        <f>SUM(C19*B12)</f>
        <v>240</v>
      </c>
      <c r="D12" s="221">
        <f>MROUND(D19*B12,2)</f>
        <v>52</v>
      </c>
      <c r="E12" s="325">
        <f>MROUND(E19*B12,2)</f>
        <v>68</v>
      </c>
      <c r="F12" s="221">
        <f>MROUND(F19*B12,2)</f>
        <v>84</v>
      </c>
      <c r="G12" s="4">
        <f>MROUND(G19*B12,2)</f>
        <v>36</v>
      </c>
      <c r="I12" s="326" t="s">
        <v>543</v>
      </c>
      <c r="J12" s="327" t="s">
        <v>544</v>
      </c>
      <c r="K12" s="4">
        <v>3</v>
      </c>
      <c r="L12" s="328">
        <v>43865</v>
      </c>
    </row>
    <row r="13" spans="1:12" x14ac:dyDescent="0.25">
      <c r="A13" s="227" t="s">
        <v>155</v>
      </c>
      <c r="B13" s="222">
        <v>0.2</v>
      </c>
      <c r="C13" s="220">
        <f>SUM(C19*B13)</f>
        <v>200</v>
      </c>
      <c r="D13" s="221">
        <f>MROUND(D19*B13,2)</f>
        <v>44</v>
      </c>
      <c r="E13" s="4">
        <f>MROUND(E19*B13,2)</f>
        <v>56</v>
      </c>
      <c r="F13" s="221">
        <f>MROUND(F19*B13,2)</f>
        <v>70</v>
      </c>
      <c r="G13" s="4">
        <f>MROUND(G19*B13,2)</f>
        <v>30</v>
      </c>
      <c r="I13" s="4">
        <v>90</v>
      </c>
      <c r="J13" s="327" t="s">
        <v>544</v>
      </c>
      <c r="K13" s="4">
        <v>6</v>
      </c>
      <c r="L13" s="328">
        <v>43931</v>
      </c>
    </row>
    <row r="14" spans="1:12" x14ac:dyDescent="0.25">
      <c r="A14" s="229" t="s">
        <v>545</v>
      </c>
      <c r="B14" s="222">
        <v>0.1</v>
      </c>
      <c r="C14" s="220">
        <f>SUM(C19*B14)</f>
        <v>100</v>
      </c>
      <c r="D14" s="221">
        <f>MROUND(D19*B14,2)</f>
        <v>22</v>
      </c>
      <c r="E14" s="4">
        <f>MROUND(E19*B14,2)</f>
        <v>28</v>
      </c>
      <c r="F14" s="221">
        <f>MROUND(F19*B14,2)</f>
        <v>36</v>
      </c>
      <c r="G14" s="4">
        <f>MROUND(G19*B14,2)</f>
        <v>16</v>
      </c>
      <c r="I14" s="4">
        <v>85</v>
      </c>
      <c r="J14" s="327" t="s">
        <v>546</v>
      </c>
      <c r="K14" s="4">
        <v>12</v>
      </c>
      <c r="L14" s="328">
        <v>44124</v>
      </c>
    </row>
    <row r="15" spans="1:12" x14ac:dyDescent="0.25">
      <c r="A15" s="231" t="s">
        <v>547</v>
      </c>
      <c r="B15" s="222">
        <v>0.06</v>
      </c>
      <c r="C15" s="220">
        <f>SUM(C19*B15)</f>
        <v>60</v>
      </c>
      <c r="D15" s="221">
        <f>MROUND(D19*B15,2)</f>
        <v>14</v>
      </c>
      <c r="E15" s="4">
        <f>MROUND(E19*B15,2)</f>
        <v>16</v>
      </c>
      <c r="F15" s="221">
        <f>MROUND(F19*B15,2)</f>
        <v>22</v>
      </c>
      <c r="G15" s="4">
        <f>MROUND(G19*B15,2)</f>
        <v>10</v>
      </c>
      <c r="I15" s="4">
        <v>80</v>
      </c>
      <c r="J15" s="327" t="s">
        <v>546</v>
      </c>
      <c r="K15" s="4">
        <v>15</v>
      </c>
      <c r="L15" s="328">
        <v>44124</v>
      </c>
    </row>
    <row r="16" spans="1:12" x14ac:dyDescent="0.25">
      <c r="A16" s="233" t="s">
        <v>158</v>
      </c>
      <c r="B16" s="222">
        <v>0.25</v>
      </c>
      <c r="C16" s="220">
        <f>SUM(C19*B16)</f>
        <v>250</v>
      </c>
      <c r="D16" s="221">
        <f>MROUND(D19*B16,2)</f>
        <v>56</v>
      </c>
      <c r="E16" s="4">
        <f>MROUND(E19*B16,2)</f>
        <v>70</v>
      </c>
      <c r="F16" s="221">
        <f>MROUND(F19*B16,2)</f>
        <v>88</v>
      </c>
      <c r="G16" s="4">
        <f>MROUND(G19*B16,2)</f>
        <v>38</v>
      </c>
      <c r="I16" s="4">
        <v>75</v>
      </c>
      <c r="J16" s="327" t="s">
        <v>548</v>
      </c>
      <c r="K16" s="4">
        <v>18</v>
      </c>
      <c r="L16" s="328">
        <v>44189</v>
      </c>
    </row>
    <row r="17" spans="1:12" x14ac:dyDescent="0.25">
      <c r="A17" s="235" t="s">
        <v>159</v>
      </c>
      <c r="B17" s="222">
        <v>0.1</v>
      </c>
      <c r="C17" s="220">
        <f>SUM(C19*B17)</f>
        <v>100</v>
      </c>
      <c r="D17" s="221">
        <f>MROUND(D19*B17,2)</f>
        <v>22</v>
      </c>
      <c r="E17" s="4">
        <f>MROUND(E19*B17,2)</f>
        <v>28</v>
      </c>
      <c r="F17" s="221">
        <f>MROUND(F19*B17,2)</f>
        <v>36</v>
      </c>
      <c r="G17" s="4">
        <f>MROUND(G19*B17,2)</f>
        <v>16</v>
      </c>
      <c r="I17" s="4">
        <v>70</v>
      </c>
      <c r="J17" s="327" t="s">
        <v>548</v>
      </c>
      <c r="K17" s="4">
        <v>20</v>
      </c>
      <c r="L17" s="328">
        <v>44189</v>
      </c>
    </row>
    <row r="18" spans="1:12" x14ac:dyDescent="0.25">
      <c r="A18" s="237" t="s">
        <v>160</v>
      </c>
      <c r="B18" s="222">
        <v>0.05</v>
      </c>
      <c r="C18" s="220">
        <f>SUM(C19*B18)</f>
        <v>50</v>
      </c>
      <c r="D18" s="221">
        <f>MROUND(D19*B18,2)</f>
        <v>12</v>
      </c>
      <c r="E18" s="4">
        <f>MROUND(E19*B18,2)</f>
        <v>14</v>
      </c>
      <c r="F18" s="221">
        <f>MROUND(F19*B18,2)</f>
        <v>18</v>
      </c>
      <c r="G18" s="4">
        <f>MROUND(G19*B18,2)</f>
        <v>8</v>
      </c>
      <c r="I18" s="4">
        <v>65</v>
      </c>
      <c r="J18" s="327" t="s">
        <v>548</v>
      </c>
      <c r="K18" s="4">
        <v>24</v>
      </c>
      <c r="L18" s="326" t="s">
        <v>549</v>
      </c>
    </row>
    <row r="19" spans="1:12" x14ac:dyDescent="0.25">
      <c r="A19" s="4" t="s">
        <v>162</v>
      </c>
      <c r="B19" s="222">
        <f>SUM(B12+B13+B14+B15+B16+B17+B18)</f>
        <v>1</v>
      </c>
      <c r="C19" s="220">
        <v>1000</v>
      </c>
      <c r="D19" s="221">
        <f>SUM(C19*D11)</f>
        <v>220</v>
      </c>
      <c r="E19" s="4">
        <f>SUM(C19*E11)</f>
        <v>280</v>
      </c>
      <c r="F19" s="221">
        <f>SUM(C19*F11)</f>
        <v>350</v>
      </c>
      <c r="G19" s="4">
        <f>SUM(C19*G11)</f>
        <v>150</v>
      </c>
      <c r="I19" s="4">
        <v>60</v>
      </c>
      <c r="J19" s="327" t="s">
        <v>548</v>
      </c>
      <c r="K19" s="4">
        <v>26</v>
      </c>
      <c r="L19" s="326" t="s">
        <v>549</v>
      </c>
    </row>
    <row r="20" spans="1:12" x14ac:dyDescent="0.25">
      <c r="A20" s="248" t="s">
        <v>168</v>
      </c>
      <c r="C20" s="329">
        <v>200</v>
      </c>
      <c r="D20" s="221">
        <f>C20*D11</f>
        <v>44</v>
      </c>
      <c r="E20" s="4">
        <f>C20*E11</f>
        <v>56.000000000000007</v>
      </c>
      <c r="F20" s="221">
        <f>C20*F11</f>
        <v>70</v>
      </c>
      <c r="G20" s="4">
        <f>C20*G11</f>
        <v>30</v>
      </c>
      <c r="I20" s="4">
        <v>55</v>
      </c>
      <c r="J20" s="327" t="s">
        <v>548</v>
      </c>
      <c r="K20" s="4">
        <v>30</v>
      </c>
      <c r="L20" s="326" t="s">
        <v>549</v>
      </c>
    </row>
    <row r="21" spans="1:12" x14ac:dyDescent="0.25">
      <c r="H21" s="4" t="s">
        <v>550</v>
      </c>
    </row>
    <row r="22" spans="1:12" x14ac:dyDescent="0.25">
      <c r="H22" s="4" t="s">
        <v>551</v>
      </c>
    </row>
    <row r="23" spans="1:12" x14ac:dyDescent="0.25">
      <c r="H23" s="4" t="s">
        <v>552</v>
      </c>
    </row>
    <row r="24" spans="1:12" x14ac:dyDescent="0.25">
      <c r="A24" s="386" t="s">
        <v>146</v>
      </c>
      <c r="B24" s="334"/>
      <c r="C24" s="334"/>
      <c r="D24" s="334"/>
      <c r="E24" s="334"/>
    </row>
    <row r="25" spans="1:12" x14ac:dyDescent="0.25">
      <c r="A25" s="219" t="s">
        <v>147</v>
      </c>
      <c r="B25" s="4" t="s">
        <v>148</v>
      </c>
      <c r="C25" s="220" t="s">
        <v>542</v>
      </c>
      <c r="D25" s="324">
        <v>0.22</v>
      </c>
      <c r="E25" s="222">
        <v>0.28000000000000003</v>
      </c>
      <c r="F25" s="324">
        <v>0.35</v>
      </c>
      <c r="G25" s="222">
        <v>0.15</v>
      </c>
    </row>
    <row r="26" spans="1:12" x14ac:dyDescent="0.25">
      <c r="A26" s="223" t="s">
        <v>8</v>
      </c>
      <c r="B26" s="222">
        <v>0.24</v>
      </c>
      <c r="C26" s="220">
        <f>SUM(C33*B26)</f>
        <v>144</v>
      </c>
      <c r="D26" s="221">
        <f>MROUND(D33*B26,2)</f>
        <v>32</v>
      </c>
      <c r="E26" s="4">
        <f>MROUND(E33*B26,2)</f>
        <v>40</v>
      </c>
      <c r="F26" s="221">
        <f>MROUND(F33*B26,2)</f>
        <v>50</v>
      </c>
      <c r="G26" s="4">
        <f>MROUND(G33*B26,2)</f>
        <v>22</v>
      </c>
    </row>
    <row r="27" spans="1:12" x14ac:dyDescent="0.25">
      <c r="A27" s="227" t="s">
        <v>155</v>
      </c>
      <c r="B27" s="222">
        <v>0.2</v>
      </c>
      <c r="C27" s="220">
        <f>SUM(C33*B27)</f>
        <v>120</v>
      </c>
      <c r="D27" s="221">
        <f>MROUND(D33*B27,2)</f>
        <v>26</v>
      </c>
      <c r="E27" s="4">
        <f>MROUND(E33*B27,2)</f>
        <v>34</v>
      </c>
      <c r="F27" s="221">
        <f>MROUND(F33*B27,2)</f>
        <v>42</v>
      </c>
      <c r="G27" s="4">
        <f>MROUND(G33*B27,2)</f>
        <v>18</v>
      </c>
    </row>
    <row r="28" spans="1:12" x14ac:dyDescent="0.25">
      <c r="A28" s="229" t="s">
        <v>156</v>
      </c>
      <c r="B28" s="222">
        <v>0.1</v>
      </c>
      <c r="C28" s="220">
        <f>SUM(C33*B28)</f>
        <v>60</v>
      </c>
      <c r="D28" s="221">
        <f>MROUND(D33*B28,2)</f>
        <v>14</v>
      </c>
      <c r="E28" s="4">
        <f>MROUND(E33*B28,2)</f>
        <v>16</v>
      </c>
      <c r="F28" s="221">
        <f>MROUND(F33*B28,2)</f>
        <v>22</v>
      </c>
      <c r="G28" s="4">
        <f>MROUND(G33*B28,2)</f>
        <v>10</v>
      </c>
    </row>
    <row r="29" spans="1:12" x14ac:dyDescent="0.25">
      <c r="A29" s="231" t="s">
        <v>547</v>
      </c>
      <c r="B29" s="222">
        <v>0.06</v>
      </c>
      <c r="C29" s="220">
        <f>SUM(C33*B29)</f>
        <v>36</v>
      </c>
      <c r="D29" s="221">
        <f>MROUND(D33*B29,2)</f>
        <v>8</v>
      </c>
      <c r="E29" s="4">
        <f>MROUND(E33*B29,2)</f>
        <v>10</v>
      </c>
      <c r="F29" s="221">
        <f>MROUND(F33*B29,2)</f>
        <v>12</v>
      </c>
      <c r="G29" s="4">
        <f>MROUND(G33*B29,2)</f>
        <v>6</v>
      </c>
    </row>
    <row r="30" spans="1:12" x14ac:dyDescent="0.25">
      <c r="A30" s="233" t="s">
        <v>158</v>
      </c>
      <c r="B30" s="222">
        <v>0.25</v>
      </c>
      <c r="C30" s="220">
        <f>SUM(C33*B30)</f>
        <v>150</v>
      </c>
      <c r="D30" s="221">
        <f>MROUND(D33*B30,2)</f>
        <v>34</v>
      </c>
      <c r="E30" s="4">
        <f>MROUND(E33*B30,2)</f>
        <v>42</v>
      </c>
      <c r="F30" s="221">
        <f>MROUND(F33*B30,2)</f>
        <v>52</v>
      </c>
      <c r="G30" s="4">
        <f>MROUND(G33*B30,2)</f>
        <v>22</v>
      </c>
    </row>
    <row r="31" spans="1:12" x14ac:dyDescent="0.25">
      <c r="A31" s="235" t="s">
        <v>159</v>
      </c>
      <c r="B31" s="222">
        <v>0.1</v>
      </c>
      <c r="C31" s="220">
        <f>SUM(C33*B31)</f>
        <v>60</v>
      </c>
      <c r="D31" s="221">
        <f>MROUND(D33*B31,2)</f>
        <v>14</v>
      </c>
      <c r="E31" s="4">
        <f>MROUND(E33*B31,2)</f>
        <v>16</v>
      </c>
      <c r="F31" s="221">
        <f>MROUND(F33*B31,2)</f>
        <v>22</v>
      </c>
      <c r="G31" s="4">
        <f>MROUND(G33*B31,2)</f>
        <v>10</v>
      </c>
    </row>
    <row r="32" spans="1:12" x14ac:dyDescent="0.25">
      <c r="A32" s="237" t="s">
        <v>160</v>
      </c>
      <c r="B32" s="222">
        <v>0.05</v>
      </c>
      <c r="C32" s="220">
        <f>SUM(C33*B32)</f>
        <v>30</v>
      </c>
      <c r="D32" s="221">
        <f>MROUND(D33*B32,2)</f>
        <v>6</v>
      </c>
      <c r="E32" s="4">
        <f>MROUND(E33*B32,2)</f>
        <v>8</v>
      </c>
      <c r="F32" s="221">
        <f>MROUND(F33*B32,2)</f>
        <v>10</v>
      </c>
      <c r="G32" s="4">
        <f>MROUND(G33*B32,2)</f>
        <v>4</v>
      </c>
    </row>
    <row r="33" spans="1:7" x14ac:dyDescent="0.25">
      <c r="A33" s="219" t="s">
        <v>162</v>
      </c>
      <c r="B33" s="222">
        <f>SUM(B26+B27+B28+B29+B30+B31+B32)</f>
        <v>1</v>
      </c>
      <c r="C33" s="220">
        <v>600</v>
      </c>
      <c r="D33" s="221">
        <f>SUM(C33*D25)</f>
        <v>132</v>
      </c>
      <c r="E33" s="4">
        <f>SUM(C33*E25)</f>
        <v>168.00000000000003</v>
      </c>
      <c r="F33" s="221">
        <f>SUM(C33*F25)</f>
        <v>210</v>
      </c>
      <c r="G33" s="4">
        <f>SUM(C33*G25)</f>
        <v>90</v>
      </c>
    </row>
    <row r="34" spans="1:7" x14ac:dyDescent="0.25">
      <c r="A34" s="248" t="s">
        <v>168</v>
      </c>
      <c r="B34" s="330"/>
      <c r="C34" s="329">
        <v>200</v>
      </c>
      <c r="D34" s="331">
        <f>C34*D25</f>
        <v>44</v>
      </c>
      <c r="E34" s="332">
        <f>C34*E25</f>
        <v>56.000000000000007</v>
      </c>
      <c r="F34" s="331">
        <f>C34*F25</f>
        <v>70</v>
      </c>
      <c r="G34" s="332">
        <f>C34*G25</f>
        <v>30</v>
      </c>
    </row>
    <row r="35" spans="1:7" x14ac:dyDescent="0.25">
      <c r="D35" s="4" t="s">
        <v>553</v>
      </c>
      <c r="E35" s="4" t="s">
        <v>554</v>
      </c>
      <c r="F35" s="4" t="s">
        <v>555</v>
      </c>
      <c r="G35" s="4" t="s">
        <v>556</v>
      </c>
    </row>
  </sheetData>
  <mergeCells count="8">
    <mergeCell ref="A24:E24"/>
    <mergeCell ref="F2:H2"/>
    <mergeCell ref="I9:L9"/>
    <mergeCell ref="A10:E10"/>
    <mergeCell ref="I10:I11"/>
    <mergeCell ref="J10:J11"/>
    <mergeCell ref="K10:K11"/>
    <mergeCell ref="L10:L1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8"/>
  <sheetViews>
    <sheetView workbookViewId="0"/>
  </sheetViews>
  <sheetFormatPr defaultColWidth="12.6640625" defaultRowHeight="15.75" customHeight="1" x14ac:dyDescent="0.25"/>
  <cols>
    <col min="18" max="18" width="14.33203125" customWidth="1"/>
  </cols>
  <sheetData>
    <row r="1" spans="1:30" x14ac:dyDescent="0.25">
      <c r="A1" s="220" t="s">
        <v>163</v>
      </c>
      <c r="B1" s="220" t="s">
        <v>164</v>
      </c>
      <c r="C1" s="220" t="s">
        <v>6</v>
      </c>
      <c r="D1" s="220" t="s">
        <v>7</v>
      </c>
      <c r="E1" s="220" t="s">
        <v>165</v>
      </c>
      <c r="F1" s="220" t="s">
        <v>156</v>
      </c>
      <c r="G1" s="220" t="s">
        <v>8</v>
      </c>
      <c r="H1" s="220" t="s">
        <v>166</v>
      </c>
      <c r="I1" s="220" t="s">
        <v>10</v>
      </c>
      <c r="J1" s="248" t="s">
        <v>167</v>
      </c>
      <c r="K1" s="220" t="s">
        <v>159</v>
      </c>
      <c r="L1" s="220" t="s">
        <v>168</v>
      </c>
      <c r="M1" s="220" t="s">
        <v>157</v>
      </c>
      <c r="N1" s="220" t="s">
        <v>160</v>
      </c>
      <c r="O1" s="220" t="s">
        <v>169</v>
      </c>
      <c r="P1" s="220" t="s">
        <v>170</v>
      </c>
      <c r="Q1" s="220" t="s">
        <v>171</v>
      </c>
      <c r="R1" s="220" t="s">
        <v>172</v>
      </c>
      <c r="S1" s="220" t="s">
        <v>173</v>
      </c>
      <c r="T1" s="220" t="s">
        <v>174</v>
      </c>
      <c r="U1" s="220" t="s">
        <v>175</v>
      </c>
      <c r="V1" s="220" t="s">
        <v>176</v>
      </c>
      <c r="W1" s="220" t="s">
        <v>177</v>
      </c>
      <c r="X1" s="220" t="s">
        <v>178</v>
      </c>
      <c r="Y1" s="248" t="s">
        <v>179</v>
      </c>
      <c r="Z1" s="248" t="s">
        <v>180</v>
      </c>
      <c r="AA1" s="220" t="s">
        <v>181</v>
      </c>
      <c r="AB1" s="220" t="s">
        <v>182</v>
      </c>
      <c r="AC1" s="248" t="s">
        <v>183</v>
      </c>
      <c r="AD1" s="220" t="s">
        <v>184</v>
      </c>
    </row>
    <row r="2" spans="1:30" x14ac:dyDescent="0.25">
      <c r="A2" s="249" t="s">
        <v>44</v>
      </c>
      <c r="B2" s="4" t="s">
        <v>92</v>
      </c>
      <c r="C2" s="4" t="s">
        <v>185</v>
      </c>
      <c r="D2" s="4" t="s">
        <v>186</v>
      </c>
      <c r="E2" s="249" t="s">
        <v>187</v>
      </c>
      <c r="F2" s="4" t="s">
        <v>188</v>
      </c>
      <c r="G2" s="250" t="s">
        <v>101</v>
      </c>
      <c r="H2" s="4" t="s">
        <v>166</v>
      </c>
      <c r="I2" s="249" t="s">
        <v>189</v>
      </c>
      <c r="J2" s="249" t="s">
        <v>190</v>
      </c>
      <c r="K2" s="4" t="s">
        <v>191</v>
      </c>
      <c r="L2" s="4" t="s">
        <v>192</v>
      </c>
      <c r="M2" s="249" t="s">
        <v>193</v>
      </c>
      <c r="N2" s="4" t="s">
        <v>194</v>
      </c>
      <c r="O2" s="249" t="s">
        <v>109</v>
      </c>
      <c r="P2" s="4" t="s">
        <v>117</v>
      </c>
      <c r="Q2" s="4" t="s">
        <v>49</v>
      </c>
      <c r="R2" s="4" t="s">
        <v>195</v>
      </c>
      <c r="S2" s="250" t="s">
        <v>101</v>
      </c>
      <c r="T2" s="4" t="s">
        <v>196</v>
      </c>
      <c r="U2" s="4" t="s">
        <v>197</v>
      </c>
      <c r="V2" s="4" t="s">
        <v>198</v>
      </c>
      <c r="W2" s="4" t="s">
        <v>199</v>
      </c>
      <c r="X2" s="4" t="s">
        <v>200</v>
      </c>
      <c r="Y2" s="249" t="s">
        <v>201</v>
      </c>
      <c r="Z2" s="249" t="s">
        <v>202</v>
      </c>
      <c r="AA2" s="4" t="s">
        <v>203</v>
      </c>
      <c r="AB2" s="249" t="s">
        <v>204</v>
      </c>
      <c r="AC2" s="249" t="s">
        <v>205</v>
      </c>
      <c r="AD2" s="4" t="s">
        <v>82</v>
      </c>
    </row>
    <row r="3" spans="1:30" x14ac:dyDescent="0.25">
      <c r="A3" s="249" t="s">
        <v>206</v>
      </c>
      <c r="B3" s="4" t="s">
        <v>207</v>
      </c>
      <c r="C3" s="4" t="s">
        <v>208</v>
      </c>
      <c r="D3" s="4" t="s">
        <v>209</v>
      </c>
      <c r="E3" s="249" t="s">
        <v>210</v>
      </c>
      <c r="F3" s="4" t="s">
        <v>211</v>
      </c>
      <c r="G3" s="250" t="s">
        <v>212</v>
      </c>
      <c r="H3" s="4" t="s">
        <v>213</v>
      </c>
      <c r="I3" s="249" t="s">
        <v>214</v>
      </c>
      <c r="J3" s="249" t="s">
        <v>116</v>
      </c>
      <c r="K3" s="4" t="s">
        <v>215</v>
      </c>
      <c r="L3" s="4" t="s">
        <v>216</v>
      </c>
      <c r="M3" s="249" t="s">
        <v>217</v>
      </c>
      <c r="N3" s="4" t="s">
        <v>218</v>
      </c>
      <c r="O3" s="249" t="s">
        <v>219</v>
      </c>
      <c r="P3" s="4" t="s">
        <v>220</v>
      </c>
      <c r="Q3" s="4" t="s">
        <v>221</v>
      </c>
      <c r="R3" s="4" t="s">
        <v>222</v>
      </c>
      <c r="S3" s="250" t="s">
        <v>212</v>
      </c>
      <c r="T3" s="4" t="s">
        <v>223</v>
      </c>
      <c r="U3" s="4" t="s">
        <v>224</v>
      </c>
      <c r="V3" s="4" t="s">
        <v>67</v>
      </c>
      <c r="W3" s="4" t="s">
        <v>225</v>
      </c>
      <c r="X3" s="4" t="s">
        <v>226</v>
      </c>
      <c r="Y3" s="249" t="s">
        <v>227</v>
      </c>
      <c r="Z3" s="249" t="s">
        <v>228</v>
      </c>
      <c r="AA3" s="4" t="s">
        <v>229</v>
      </c>
      <c r="AB3" s="249" t="s">
        <v>230</v>
      </c>
      <c r="AC3" s="249" t="s">
        <v>231</v>
      </c>
      <c r="AD3" s="4" t="s">
        <v>119</v>
      </c>
    </row>
    <row r="4" spans="1:30" x14ac:dyDescent="0.25">
      <c r="A4" s="249" t="s">
        <v>41</v>
      </c>
      <c r="B4" s="4" t="s">
        <v>232</v>
      </c>
      <c r="C4" s="4" t="s">
        <v>233</v>
      </c>
      <c r="D4" s="4" t="s">
        <v>234</v>
      </c>
      <c r="E4" s="249" t="s">
        <v>235</v>
      </c>
      <c r="F4" s="4" t="s">
        <v>236</v>
      </c>
      <c r="G4" s="4" t="s">
        <v>237</v>
      </c>
      <c r="H4" s="4" t="s">
        <v>238</v>
      </c>
      <c r="I4" s="249" t="s">
        <v>98</v>
      </c>
      <c r="J4" s="249" t="s">
        <v>239</v>
      </c>
      <c r="K4" s="4" t="s">
        <v>115</v>
      </c>
      <c r="L4" s="4" t="s">
        <v>106</v>
      </c>
      <c r="M4" s="249" t="s">
        <v>240</v>
      </c>
      <c r="N4" s="4" t="s">
        <v>241</v>
      </c>
      <c r="O4" s="249" t="s">
        <v>242</v>
      </c>
      <c r="P4" s="4" t="s">
        <v>243</v>
      </c>
      <c r="Q4" s="4" t="s">
        <v>244</v>
      </c>
      <c r="R4" s="4" t="s">
        <v>245</v>
      </c>
      <c r="S4" s="4" t="s">
        <v>237</v>
      </c>
      <c r="T4" s="4" t="s">
        <v>246</v>
      </c>
      <c r="U4" s="4" t="s">
        <v>247</v>
      </c>
      <c r="V4" s="4" t="s">
        <v>248</v>
      </c>
      <c r="W4" s="4" t="s">
        <v>249</v>
      </c>
      <c r="X4" s="4" t="s">
        <v>250</v>
      </c>
      <c r="Y4" s="249"/>
      <c r="Z4" s="249" t="s">
        <v>251</v>
      </c>
      <c r="AA4" s="4" t="s">
        <v>252</v>
      </c>
      <c r="AB4" s="4" t="s">
        <v>253</v>
      </c>
      <c r="AC4" s="249"/>
      <c r="AD4" s="4" t="s">
        <v>79</v>
      </c>
    </row>
    <row r="5" spans="1:30" x14ac:dyDescent="0.25">
      <c r="A5" s="249" t="s">
        <v>254</v>
      </c>
      <c r="B5" s="4" t="s">
        <v>255</v>
      </c>
      <c r="C5" s="4" t="s">
        <v>256</v>
      </c>
      <c r="D5" s="4" t="s">
        <v>257</v>
      </c>
      <c r="E5" s="249" t="s">
        <v>258</v>
      </c>
      <c r="F5" s="4" t="s">
        <v>259</v>
      </c>
      <c r="G5" s="4" t="s">
        <v>54</v>
      </c>
      <c r="H5" s="4" t="s">
        <v>95</v>
      </c>
      <c r="I5" s="249" t="s">
        <v>99</v>
      </c>
      <c r="J5" s="249" t="s">
        <v>260</v>
      </c>
      <c r="K5" s="4" t="s">
        <v>261</v>
      </c>
      <c r="L5" s="4" t="s">
        <v>262</v>
      </c>
      <c r="M5" s="249" t="s">
        <v>263</v>
      </c>
      <c r="N5" s="4" t="s">
        <v>264</v>
      </c>
      <c r="O5" s="249" t="s">
        <v>265</v>
      </c>
      <c r="P5" s="4" t="s">
        <v>266</v>
      </c>
      <c r="Q5" s="4" t="s">
        <v>267</v>
      </c>
      <c r="R5" s="4" t="s">
        <v>268</v>
      </c>
      <c r="S5" s="4" t="s">
        <v>54</v>
      </c>
      <c r="T5" s="4" t="s">
        <v>269</v>
      </c>
      <c r="U5" s="4" t="s">
        <v>270</v>
      </c>
      <c r="V5" s="4" t="s">
        <v>271</v>
      </c>
      <c r="W5" s="4" t="s">
        <v>272</v>
      </c>
      <c r="Y5" s="249"/>
      <c r="Z5" s="249" t="s">
        <v>273</v>
      </c>
      <c r="AA5" s="4" t="s">
        <v>274</v>
      </c>
      <c r="AC5" s="249"/>
      <c r="AD5" s="4" t="s">
        <v>275</v>
      </c>
    </row>
    <row r="6" spans="1:30" x14ac:dyDescent="0.25">
      <c r="A6" s="249" t="s">
        <v>276</v>
      </c>
      <c r="B6" s="4" t="s">
        <v>277</v>
      </c>
      <c r="C6" s="4" t="s">
        <v>272</v>
      </c>
      <c r="E6" s="249" t="s">
        <v>278</v>
      </c>
      <c r="F6" s="4" t="s">
        <v>279</v>
      </c>
      <c r="G6" s="4" t="s">
        <v>280</v>
      </c>
      <c r="H6" s="4" t="s">
        <v>281</v>
      </c>
      <c r="I6" s="249" t="s">
        <v>282</v>
      </c>
      <c r="J6" s="249" t="s">
        <v>283</v>
      </c>
      <c r="K6" s="4" t="s">
        <v>284</v>
      </c>
      <c r="L6" s="4" t="s">
        <v>285</v>
      </c>
      <c r="M6" s="249" t="s">
        <v>286</v>
      </c>
      <c r="N6" s="4" t="s">
        <v>287</v>
      </c>
      <c r="O6" s="249" t="s">
        <v>288</v>
      </c>
      <c r="P6" s="4" t="s">
        <v>275</v>
      </c>
      <c r="Q6" s="4" t="s">
        <v>289</v>
      </c>
      <c r="R6" s="4" t="s">
        <v>290</v>
      </c>
      <c r="S6" s="4" t="s">
        <v>280</v>
      </c>
      <c r="T6" s="4" t="s">
        <v>291</v>
      </c>
      <c r="U6" s="4" t="s">
        <v>292</v>
      </c>
      <c r="V6" s="4" t="s">
        <v>293</v>
      </c>
      <c r="W6" s="4" t="s">
        <v>294</v>
      </c>
      <c r="Y6" s="249"/>
      <c r="AC6" s="249"/>
      <c r="AD6" s="4" t="s">
        <v>70</v>
      </c>
    </row>
    <row r="7" spans="1:30" x14ac:dyDescent="0.25">
      <c r="A7" s="249" t="s">
        <v>37</v>
      </c>
      <c r="B7" s="4" t="s">
        <v>295</v>
      </c>
      <c r="E7" s="249" t="s">
        <v>249</v>
      </c>
      <c r="F7" s="4" t="s">
        <v>296</v>
      </c>
      <c r="G7" s="4" t="s">
        <v>297</v>
      </c>
      <c r="H7" s="4" t="s">
        <v>298</v>
      </c>
      <c r="I7" s="249" t="s">
        <v>299</v>
      </c>
      <c r="J7" s="249" t="s">
        <v>300</v>
      </c>
      <c r="K7" s="4" t="s">
        <v>301</v>
      </c>
      <c r="L7" s="4" t="s">
        <v>302</v>
      </c>
      <c r="M7" s="249" t="s">
        <v>303</v>
      </c>
      <c r="N7" s="4" t="s">
        <v>304</v>
      </c>
      <c r="O7" s="249" t="s">
        <v>110</v>
      </c>
      <c r="P7" s="4" t="s">
        <v>305</v>
      </c>
      <c r="Q7" s="4" t="s">
        <v>306</v>
      </c>
      <c r="R7" s="4" t="s">
        <v>307</v>
      </c>
      <c r="S7" s="4" t="s">
        <v>297</v>
      </c>
      <c r="T7" s="4" t="s">
        <v>308</v>
      </c>
      <c r="U7" s="4" t="s">
        <v>309</v>
      </c>
      <c r="V7" s="4" t="s">
        <v>310</v>
      </c>
      <c r="W7" s="4" t="s">
        <v>311</v>
      </c>
      <c r="Y7" s="249"/>
      <c r="AC7" s="249"/>
      <c r="AD7" s="4" t="s">
        <v>312</v>
      </c>
    </row>
    <row r="8" spans="1:30" x14ac:dyDescent="0.25">
      <c r="A8" s="249" t="s">
        <v>313</v>
      </c>
      <c r="B8" s="4" t="s">
        <v>314</v>
      </c>
      <c r="E8" s="249" t="s">
        <v>315</v>
      </c>
      <c r="F8" s="4" t="s">
        <v>316</v>
      </c>
      <c r="G8" s="4" t="s">
        <v>317</v>
      </c>
      <c r="H8" s="4" t="s">
        <v>318</v>
      </c>
      <c r="I8" s="249" t="s">
        <v>319</v>
      </c>
      <c r="J8" s="249" t="s">
        <v>247</v>
      </c>
      <c r="K8" s="4" t="s">
        <v>320</v>
      </c>
      <c r="L8" s="4" t="s">
        <v>67</v>
      </c>
      <c r="M8" s="249" t="s">
        <v>321</v>
      </c>
      <c r="N8" s="4" t="s">
        <v>322</v>
      </c>
      <c r="O8" s="249" t="s">
        <v>81</v>
      </c>
      <c r="P8" s="4" t="s">
        <v>310</v>
      </c>
      <c r="Q8" s="4" t="s">
        <v>323</v>
      </c>
      <c r="R8" s="4" t="s">
        <v>324</v>
      </c>
      <c r="S8" s="4" t="s">
        <v>320</v>
      </c>
      <c r="T8" s="4" t="s">
        <v>325</v>
      </c>
      <c r="U8" s="4" t="s">
        <v>326</v>
      </c>
      <c r="V8" s="4" t="s">
        <v>327</v>
      </c>
      <c r="W8" s="4" t="s">
        <v>328</v>
      </c>
      <c r="AC8" s="249"/>
      <c r="AD8" s="4" t="s">
        <v>129</v>
      </c>
    </row>
    <row r="9" spans="1:30" x14ac:dyDescent="0.25">
      <c r="A9" s="249" t="s">
        <v>329</v>
      </c>
      <c r="B9" s="4" t="s">
        <v>330</v>
      </c>
      <c r="E9" s="249" t="s">
        <v>331</v>
      </c>
      <c r="F9" s="4" t="s">
        <v>332</v>
      </c>
      <c r="G9" s="4" t="s">
        <v>333</v>
      </c>
      <c r="H9" s="4" t="s">
        <v>334</v>
      </c>
      <c r="I9" s="249" t="s">
        <v>335</v>
      </c>
      <c r="J9" s="249" t="s">
        <v>292</v>
      </c>
      <c r="K9" s="4" t="s">
        <v>336</v>
      </c>
      <c r="L9" s="4" t="s">
        <v>104</v>
      </c>
      <c r="M9" s="249" t="s">
        <v>337</v>
      </c>
      <c r="N9" s="4"/>
      <c r="O9" s="4" t="s">
        <v>338</v>
      </c>
      <c r="P9" s="4" t="s">
        <v>339</v>
      </c>
      <c r="Q9" s="4" t="s">
        <v>340</v>
      </c>
      <c r="R9" s="4" t="s">
        <v>122</v>
      </c>
      <c r="S9" s="4" t="s">
        <v>191</v>
      </c>
      <c r="T9" s="4" t="s">
        <v>303</v>
      </c>
      <c r="U9" s="4" t="s">
        <v>341</v>
      </c>
      <c r="V9" s="4" t="s">
        <v>342</v>
      </c>
      <c r="W9" s="4" t="s">
        <v>343</v>
      </c>
      <c r="AC9" s="249"/>
      <c r="AD9" s="4" t="s">
        <v>86</v>
      </c>
    </row>
    <row r="10" spans="1:30" x14ac:dyDescent="0.25">
      <c r="A10" s="4" t="s">
        <v>344</v>
      </c>
      <c r="B10" s="4" t="s">
        <v>345</v>
      </c>
      <c r="E10" s="249" t="s">
        <v>346</v>
      </c>
      <c r="F10" s="4" t="s">
        <v>347</v>
      </c>
      <c r="G10" s="4" t="s">
        <v>348</v>
      </c>
      <c r="H10" s="4" t="s">
        <v>60</v>
      </c>
      <c r="I10" s="4" t="s">
        <v>349</v>
      </c>
      <c r="J10" s="4" t="s">
        <v>350</v>
      </c>
      <c r="K10" s="4" t="s">
        <v>351</v>
      </c>
      <c r="L10" s="4" t="s">
        <v>352</v>
      </c>
      <c r="M10" s="249" t="s">
        <v>353</v>
      </c>
      <c r="N10" s="4"/>
      <c r="O10" s="4" t="s">
        <v>354</v>
      </c>
      <c r="P10" s="4" t="s">
        <v>355</v>
      </c>
      <c r="Q10" s="4" t="s">
        <v>356</v>
      </c>
      <c r="R10" s="4" t="s">
        <v>84</v>
      </c>
      <c r="S10" s="4" t="s">
        <v>357</v>
      </c>
      <c r="T10" s="4" t="s">
        <v>358</v>
      </c>
      <c r="U10" s="4" t="s">
        <v>359</v>
      </c>
      <c r="V10" s="4" t="s">
        <v>129</v>
      </c>
      <c r="W10" s="249" t="s">
        <v>360</v>
      </c>
      <c r="AC10" s="249"/>
      <c r="AD10" s="4" t="s">
        <v>361</v>
      </c>
    </row>
    <row r="11" spans="1:30" x14ac:dyDescent="0.25">
      <c r="A11" s="4" t="s">
        <v>362</v>
      </c>
      <c r="B11" s="4" t="s">
        <v>363</v>
      </c>
      <c r="E11" s="249" t="s">
        <v>364</v>
      </c>
      <c r="G11" s="4" t="s">
        <v>365</v>
      </c>
      <c r="H11" s="4" t="s">
        <v>366</v>
      </c>
      <c r="I11" s="4" t="s">
        <v>367</v>
      </c>
      <c r="J11" s="4" t="s">
        <v>368</v>
      </c>
      <c r="K11" s="4" t="s">
        <v>369</v>
      </c>
      <c r="L11" s="4" t="s">
        <v>370</v>
      </c>
      <c r="M11" s="249" t="s">
        <v>371</v>
      </c>
      <c r="N11" s="4"/>
      <c r="O11" s="4" t="s">
        <v>372</v>
      </c>
      <c r="P11" s="250" t="s">
        <v>127</v>
      </c>
      <c r="Q11" s="4" t="s">
        <v>373</v>
      </c>
      <c r="R11" s="4" t="s">
        <v>374</v>
      </c>
      <c r="S11" s="4" t="s">
        <v>375</v>
      </c>
      <c r="T11" s="4" t="s">
        <v>218</v>
      </c>
      <c r="U11" s="4" t="s">
        <v>376</v>
      </c>
      <c r="V11" s="4" t="s">
        <v>72</v>
      </c>
      <c r="W11" s="249" t="s">
        <v>377</v>
      </c>
      <c r="AC11" s="249"/>
      <c r="AD11" s="4" t="s">
        <v>75</v>
      </c>
    </row>
    <row r="12" spans="1:30" x14ac:dyDescent="0.25">
      <c r="A12" s="4" t="s">
        <v>378</v>
      </c>
      <c r="B12" s="4" t="s">
        <v>379</v>
      </c>
      <c r="E12" s="249" t="s">
        <v>380</v>
      </c>
      <c r="G12" s="4" t="s">
        <v>381</v>
      </c>
      <c r="H12" s="4" t="s">
        <v>382</v>
      </c>
      <c r="I12" s="4" t="s">
        <v>96</v>
      </c>
      <c r="J12" s="4" t="s">
        <v>383</v>
      </c>
      <c r="K12" s="4" t="s">
        <v>384</v>
      </c>
      <c r="L12" s="4" t="s">
        <v>105</v>
      </c>
      <c r="M12" s="249" t="s">
        <v>385</v>
      </c>
      <c r="N12" s="4"/>
      <c r="O12" s="250" t="s">
        <v>386</v>
      </c>
      <c r="P12" s="4" t="s">
        <v>387</v>
      </c>
      <c r="Q12" s="4" t="s">
        <v>388</v>
      </c>
      <c r="R12" s="4" t="s">
        <v>389</v>
      </c>
      <c r="S12" s="4" t="s">
        <v>390</v>
      </c>
      <c r="T12" s="4" t="s">
        <v>9</v>
      </c>
      <c r="U12" s="4" t="s">
        <v>391</v>
      </c>
      <c r="V12" s="4" t="s">
        <v>392</v>
      </c>
      <c r="W12" s="4" t="s">
        <v>393</v>
      </c>
      <c r="AC12" s="249"/>
    </row>
    <row r="13" spans="1:30" x14ac:dyDescent="0.25">
      <c r="A13" s="4" t="s">
        <v>394</v>
      </c>
      <c r="B13" s="4" t="s">
        <v>395</v>
      </c>
      <c r="E13" s="249" t="s">
        <v>199</v>
      </c>
      <c r="G13" s="4" t="s">
        <v>396</v>
      </c>
      <c r="H13" s="4" t="s">
        <v>102</v>
      </c>
      <c r="I13" s="4" t="s">
        <v>397</v>
      </c>
      <c r="K13" s="4" t="s">
        <v>76</v>
      </c>
      <c r="L13" s="4" t="s">
        <v>398</v>
      </c>
      <c r="M13" s="249" t="s">
        <v>399</v>
      </c>
      <c r="N13" s="4"/>
      <c r="O13" s="4" t="s">
        <v>136</v>
      </c>
      <c r="P13" s="4" t="s">
        <v>400</v>
      </c>
      <c r="Q13" s="4" t="s">
        <v>401</v>
      </c>
      <c r="R13" s="4" t="s">
        <v>74</v>
      </c>
      <c r="S13" s="4" t="s">
        <v>317</v>
      </c>
      <c r="T13" s="4" t="s">
        <v>160</v>
      </c>
      <c r="U13" s="4" t="s">
        <v>98</v>
      </c>
      <c r="V13" s="4" t="s">
        <v>402</v>
      </c>
      <c r="AC13" s="249"/>
    </row>
    <row r="14" spans="1:30" x14ac:dyDescent="0.25">
      <c r="A14" s="4" t="s">
        <v>403</v>
      </c>
      <c r="B14" s="4" t="s">
        <v>404</v>
      </c>
      <c r="K14" s="4" t="s">
        <v>405</v>
      </c>
      <c r="L14" s="4" t="s">
        <v>406</v>
      </c>
      <c r="M14" s="249" t="s">
        <v>407</v>
      </c>
      <c r="N14" s="4"/>
      <c r="O14" s="4" t="s">
        <v>135</v>
      </c>
      <c r="P14" s="4" t="s">
        <v>408</v>
      </c>
      <c r="R14" s="4" t="s">
        <v>65</v>
      </c>
      <c r="S14" s="4" t="s">
        <v>215</v>
      </c>
      <c r="T14" s="4" t="s">
        <v>409</v>
      </c>
      <c r="U14" s="4" t="s">
        <v>410</v>
      </c>
      <c r="V14" s="4" t="s">
        <v>411</v>
      </c>
      <c r="AC14" s="249"/>
    </row>
    <row r="15" spans="1:30" x14ac:dyDescent="0.25">
      <c r="A15" s="4" t="s">
        <v>412</v>
      </c>
      <c r="B15" s="4" t="s">
        <v>326</v>
      </c>
      <c r="K15" s="4" t="s">
        <v>413</v>
      </c>
      <c r="L15" s="4" t="s">
        <v>414</v>
      </c>
      <c r="M15" s="249" t="s">
        <v>415</v>
      </c>
      <c r="N15" s="4"/>
      <c r="O15" s="4"/>
      <c r="P15" s="4" t="s">
        <v>416</v>
      </c>
      <c r="R15" s="4" t="s">
        <v>417</v>
      </c>
      <c r="S15" s="4" t="s">
        <v>115</v>
      </c>
      <c r="T15" s="4" t="s">
        <v>418</v>
      </c>
      <c r="U15" s="4" t="s">
        <v>419</v>
      </c>
      <c r="V15" s="4" t="s">
        <v>86</v>
      </c>
      <c r="AC15" s="249"/>
    </row>
    <row r="16" spans="1:30" x14ac:dyDescent="0.25">
      <c r="A16" s="4" t="s">
        <v>420</v>
      </c>
      <c r="B16" s="4" t="s">
        <v>421</v>
      </c>
      <c r="K16" s="4" t="s">
        <v>114</v>
      </c>
      <c r="L16" s="4" t="s">
        <v>422</v>
      </c>
      <c r="M16" s="4" t="s">
        <v>132</v>
      </c>
      <c r="O16" s="4"/>
      <c r="P16" s="4" t="s">
        <v>423</v>
      </c>
      <c r="R16" s="4" t="s">
        <v>424</v>
      </c>
      <c r="S16" s="4" t="s">
        <v>301</v>
      </c>
      <c r="T16" s="4" t="s">
        <v>135</v>
      </c>
      <c r="U16" s="4" t="s">
        <v>425</v>
      </c>
      <c r="V16" s="4" t="s">
        <v>119</v>
      </c>
      <c r="AC16" s="249"/>
    </row>
    <row r="17" spans="1:29" x14ac:dyDescent="0.25">
      <c r="A17" s="4" t="s">
        <v>426</v>
      </c>
      <c r="B17" s="4" t="s">
        <v>427</v>
      </c>
      <c r="L17" s="4" t="s">
        <v>392</v>
      </c>
      <c r="M17" s="4" t="s">
        <v>428</v>
      </c>
      <c r="O17" s="4"/>
      <c r="P17" s="4" t="s">
        <v>131</v>
      </c>
      <c r="R17" s="4" t="s">
        <v>429</v>
      </c>
      <c r="S17" s="4" t="s">
        <v>261</v>
      </c>
      <c r="T17" s="4" t="s">
        <v>430</v>
      </c>
      <c r="U17" s="4" t="s">
        <v>431</v>
      </c>
      <c r="V17" s="4" t="s">
        <v>339</v>
      </c>
      <c r="AC17" s="249"/>
    </row>
    <row r="18" spans="1:29" x14ac:dyDescent="0.25">
      <c r="A18" s="249" t="s">
        <v>431</v>
      </c>
      <c r="B18" s="4" t="s">
        <v>432</v>
      </c>
      <c r="L18" s="249" t="s">
        <v>129</v>
      </c>
      <c r="O18" s="4"/>
      <c r="P18" s="4" t="s">
        <v>433</v>
      </c>
      <c r="R18" s="4" t="s">
        <v>434</v>
      </c>
      <c r="S18" s="4" t="s">
        <v>284</v>
      </c>
      <c r="T18" s="4" t="s">
        <v>435</v>
      </c>
      <c r="U18" s="4" t="s">
        <v>383</v>
      </c>
      <c r="V18" s="4" t="s">
        <v>312</v>
      </c>
      <c r="AC18" s="249"/>
    </row>
    <row r="19" spans="1:29" x14ac:dyDescent="0.25">
      <c r="A19" s="249" t="s">
        <v>436</v>
      </c>
      <c r="B19" s="4" t="s">
        <v>93</v>
      </c>
      <c r="L19" s="249" t="s">
        <v>248</v>
      </c>
      <c r="O19" s="4"/>
      <c r="P19" s="4" t="s">
        <v>437</v>
      </c>
      <c r="R19" s="4" t="s">
        <v>329</v>
      </c>
      <c r="S19" s="4" t="s">
        <v>76</v>
      </c>
      <c r="T19" s="4" t="s">
        <v>408</v>
      </c>
      <c r="U19" s="4" t="s">
        <v>438</v>
      </c>
      <c r="AC19" s="249"/>
    </row>
    <row r="20" spans="1:29" x14ac:dyDescent="0.25">
      <c r="A20" s="249" t="s">
        <v>439</v>
      </c>
      <c r="B20" s="4" t="s">
        <v>440</v>
      </c>
      <c r="L20" s="4" t="s">
        <v>441</v>
      </c>
      <c r="O20" s="4"/>
      <c r="P20" s="249" t="s">
        <v>79</v>
      </c>
      <c r="R20" s="4" t="s">
        <v>401</v>
      </c>
      <c r="S20" s="4" t="s">
        <v>336</v>
      </c>
      <c r="T20" s="4" t="s">
        <v>442</v>
      </c>
      <c r="U20" s="4" t="s">
        <v>57</v>
      </c>
      <c r="AC20" s="249"/>
    </row>
    <row r="21" spans="1:29" x14ac:dyDescent="0.25">
      <c r="A21" s="249" t="s">
        <v>443</v>
      </c>
      <c r="B21" s="4" t="s">
        <v>425</v>
      </c>
      <c r="L21" s="4" t="s">
        <v>444</v>
      </c>
      <c r="O21" s="4"/>
      <c r="P21" s="249" t="s">
        <v>445</v>
      </c>
      <c r="R21" s="4" t="s">
        <v>446</v>
      </c>
      <c r="S21" s="4" t="s">
        <v>447</v>
      </c>
      <c r="T21" s="4" t="s">
        <v>448</v>
      </c>
      <c r="U21" s="4" t="s">
        <v>62</v>
      </c>
      <c r="AC21" s="249"/>
    </row>
    <row r="22" spans="1:29" x14ac:dyDescent="0.25">
      <c r="A22" s="249" t="s">
        <v>449</v>
      </c>
      <c r="B22" s="4" t="s">
        <v>96</v>
      </c>
      <c r="L22" s="4" t="s">
        <v>450</v>
      </c>
      <c r="O22" s="4"/>
      <c r="P22" s="249" t="s">
        <v>451</v>
      </c>
      <c r="R22" s="4" t="s">
        <v>304</v>
      </c>
      <c r="T22" s="4" t="s">
        <v>9</v>
      </c>
      <c r="AC22" s="249"/>
    </row>
    <row r="23" spans="1:29" x14ac:dyDescent="0.25">
      <c r="A23" s="249" t="s">
        <v>452</v>
      </c>
      <c r="B23" s="4" t="s">
        <v>397</v>
      </c>
      <c r="L23" s="4" t="s">
        <v>342</v>
      </c>
      <c r="O23" s="4"/>
      <c r="P23" s="249" t="s">
        <v>453</v>
      </c>
      <c r="R23" s="4" t="s">
        <v>123</v>
      </c>
      <c r="T23" s="4" t="s">
        <v>213</v>
      </c>
      <c r="AC23" s="249"/>
    </row>
    <row r="24" spans="1:29" x14ac:dyDescent="0.25">
      <c r="A24" s="4" t="s">
        <v>454</v>
      </c>
      <c r="B24" s="4" t="s">
        <v>95</v>
      </c>
      <c r="O24" s="4"/>
      <c r="P24" s="249" t="s">
        <v>455</v>
      </c>
      <c r="R24" s="4" t="s">
        <v>456</v>
      </c>
      <c r="T24" s="4" t="s">
        <v>110</v>
      </c>
      <c r="AC24" s="249"/>
    </row>
    <row r="25" spans="1:29" x14ac:dyDescent="0.25">
      <c r="A25" s="4" t="s">
        <v>457</v>
      </c>
      <c r="O25" s="4"/>
      <c r="P25" s="249" t="s">
        <v>458</v>
      </c>
      <c r="R25" s="4" t="s">
        <v>459</v>
      </c>
      <c r="T25" s="4" t="s">
        <v>390</v>
      </c>
      <c r="AC25" s="249"/>
    </row>
    <row r="26" spans="1:29" x14ac:dyDescent="0.25">
      <c r="O26" s="4"/>
      <c r="P26" s="4" t="s">
        <v>460</v>
      </c>
      <c r="R26" s="4" t="s">
        <v>288</v>
      </c>
      <c r="T26" s="4" t="s">
        <v>81</v>
      </c>
      <c r="AC26" s="249"/>
    </row>
    <row r="27" spans="1:29" x14ac:dyDescent="0.25">
      <c r="O27" s="4"/>
      <c r="P27" s="4" t="s">
        <v>461</v>
      </c>
      <c r="R27" s="4" t="s">
        <v>110</v>
      </c>
      <c r="T27" s="4" t="s">
        <v>60</v>
      </c>
      <c r="AC27" s="249"/>
    </row>
    <row r="28" spans="1:29" x14ac:dyDescent="0.25">
      <c r="P28" s="4" t="s">
        <v>462</v>
      </c>
      <c r="R28" s="4" t="s">
        <v>133</v>
      </c>
      <c r="AC28" s="249"/>
    </row>
    <row r="29" spans="1:29" x14ac:dyDescent="0.25">
      <c r="O29" s="4"/>
      <c r="P29" s="4" t="s">
        <v>463</v>
      </c>
      <c r="AC29" s="249"/>
    </row>
    <row r="30" spans="1:29" x14ac:dyDescent="0.25">
      <c r="O30" s="4"/>
      <c r="P30" s="249" t="s">
        <v>464</v>
      </c>
      <c r="AC30" s="249"/>
    </row>
    <row r="31" spans="1:29" x14ac:dyDescent="0.25">
      <c r="O31" s="4"/>
      <c r="P31" s="249" t="s">
        <v>465</v>
      </c>
      <c r="AC31" s="249"/>
    </row>
    <row r="32" spans="1:29" x14ac:dyDescent="0.25">
      <c r="P32" s="249" t="s">
        <v>466</v>
      </c>
      <c r="AC32" s="249"/>
    </row>
    <row r="33" spans="16:29" x14ac:dyDescent="0.25">
      <c r="P33" s="4" t="s">
        <v>467</v>
      </c>
      <c r="AC33" s="249"/>
    </row>
    <row r="34" spans="16:29" x14ac:dyDescent="0.25">
      <c r="P34" s="4" t="s">
        <v>361</v>
      </c>
      <c r="AC34" s="249"/>
    </row>
    <row r="35" spans="16:29" x14ac:dyDescent="0.25">
      <c r="P35" s="4" t="s">
        <v>468</v>
      </c>
      <c r="AC35" s="249"/>
    </row>
    <row r="36" spans="16:29" x14ac:dyDescent="0.25">
      <c r="P36" s="4" t="s">
        <v>469</v>
      </c>
      <c r="AC36" s="249"/>
    </row>
    <row r="37" spans="16:29" x14ac:dyDescent="0.25">
      <c r="AC37" s="249"/>
    </row>
    <row r="38" spans="16:29" x14ac:dyDescent="0.25">
      <c r="AC38" s="249"/>
    </row>
    <row r="39" spans="16:29" x14ac:dyDescent="0.25">
      <c r="AC39" s="249"/>
    </row>
    <row r="40" spans="16:29" x14ac:dyDescent="0.25">
      <c r="AC40" s="249"/>
    </row>
    <row r="41" spans="16:29" x14ac:dyDescent="0.25">
      <c r="AC41" s="249"/>
    </row>
    <row r="42" spans="16:29" x14ac:dyDescent="0.25">
      <c r="AC42" s="249"/>
    </row>
    <row r="43" spans="16:29" x14ac:dyDescent="0.25">
      <c r="AC43" s="249"/>
    </row>
    <row r="44" spans="16:29" x14ac:dyDescent="0.25">
      <c r="AC44" s="249"/>
    </row>
    <row r="45" spans="16:29" x14ac:dyDescent="0.25">
      <c r="AC45" s="249"/>
    </row>
    <row r="46" spans="16:29" x14ac:dyDescent="0.25">
      <c r="AC46" s="249"/>
    </row>
    <row r="47" spans="16:29" x14ac:dyDescent="0.25">
      <c r="AC47" s="249"/>
    </row>
    <row r="48" spans="16:29" x14ac:dyDescent="0.25">
      <c r="AC48" s="249"/>
    </row>
    <row r="49" spans="29:29" x14ac:dyDescent="0.25">
      <c r="AC49" s="249"/>
    </row>
    <row r="50" spans="29:29" x14ac:dyDescent="0.25">
      <c r="AC50" s="249"/>
    </row>
    <row r="51" spans="29:29" x14ac:dyDescent="0.25">
      <c r="AC51" s="249"/>
    </row>
    <row r="52" spans="29:29" x14ac:dyDescent="0.25">
      <c r="AC52" s="249"/>
    </row>
    <row r="53" spans="29:29" x14ac:dyDescent="0.25">
      <c r="AC53" s="249"/>
    </row>
    <row r="54" spans="29:29" x14ac:dyDescent="0.25">
      <c r="AC54" s="249"/>
    </row>
    <row r="55" spans="29:29" x14ac:dyDescent="0.25">
      <c r="AC55" s="249"/>
    </row>
    <row r="56" spans="29:29" x14ac:dyDescent="0.25">
      <c r="AC56" s="249"/>
    </row>
    <row r="57" spans="29:29" x14ac:dyDescent="0.25">
      <c r="AC57" s="249"/>
    </row>
    <row r="58" spans="29:29" x14ac:dyDescent="0.25">
      <c r="AC58" s="249"/>
    </row>
    <row r="59" spans="29:29" x14ac:dyDescent="0.25">
      <c r="AC59" s="249"/>
    </row>
    <row r="60" spans="29:29" x14ac:dyDescent="0.25">
      <c r="AC60" s="249"/>
    </row>
    <row r="61" spans="29:29" x14ac:dyDescent="0.25">
      <c r="AC61" s="249"/>
    </row>
    <row r="62" spans="29:29" x14ac:dyDescent="0.25">
      <c r="AC62" s="249"/>
    </row>
    <row r="63" spans="29:29" x14ac:dyDescent="0.25">
      <c r="AC63" s="249"/>
    </row>
    <row r="64" spans="29:29" x14ac:dyDescent="0.25">
      <c r="AC64" s="249"/>
    </row>
    <row r="65" spans="29:29" x14ac:dyDescent="0.25">
      <c r="AC65" s="249"/>
    </row>
    <row r="66" spans="29:29" x14ac:dyDescent="0.25">
      <c r="AC66" s="249"/>
    </row>
    <row r="67" spans="29:29" x14ac:dyDescent="0.25">
      <c r="AC67" s="249"/>
    </row>
    <row r="68" spans="29:29" x14ac:dyDescent="0.25">
      <c r="AC68" s="249"/>
    </row>
    <row r="69" spans="29:29" x14ac:dyDescent="0.25">
      <c r="AC69" s="249"/>
    </row>
    <row r="70" spans="29:29" x14ac:dyDescent="0.25">
      <c r="AC70" s="249"/>
    </row>
    <row r="71" spans="29:29" x14ac:dyDescent="0.25">
      <c r="AC71" s="249"/>
    </row>
    <row r="72" spans="29:29" x14ac:dyDescent="0.25">
      <c r="AC72" s="249"/>
    </row>
    <row r="73" spans="29:29" x14ac:dyDescent="0.25">
      <c r="AC73" s="249"/>
    </row>
    <row r="74" spans="29:29" x14ac:dyDescent="0.25">
      <c r="AC74" s="249"/>
    </row>
    <row r="75" spans="29:29" x14ac:dyDescent="0.25">
      <c r="AC75" s="249"/>
    </row>
    <row r="76" spans="29:29" x14ac:dyDescent="0.25">
      <c r="AC76" s="249"/>
    </row>
    <row r="77" spans="29:29" x14ac:dyDescent="0.25">
      <c r="AC77" s="249"/>
    </row>
    <row r="78" spans="29:29" x14ac:dyDescent="0.25">
      <c r="AC78" s="249"/>
    </row>
    <row r="79" spans="29:29" x14ac:dyDescent="0.25">
      <c r="AC79" s="249"/>
    </row>
    <row r="80" spans="29:29" x14ac:dyDescent="0.25">
      <c r="AC80" s="249"/>
    </row>
    <row r="81" spans="29:29" x14ac:dyDescent="0.25">
      <c r="AC81" s="249"/>
    </row>
    <row r="82" spans="29:29" x14ac:dyDescent="0.25">
      <c r="AC82" s="249"/>
    </row>
    <row r="83" spans="29:29" x14ac:dyDescent="0.25">
      <c r="AC83" s="249"/>
    </row>
    <row r="84" spans="29:29" x14ac:dyDescent="0.25">
      <c r="AC84" s="249"/>
    </row>
    <row r="85" spans="29:29" x14ac:dyDescent="0.25">
      <c r="AC85" s="249"/>
    </row>
    <row r="86" spans="29:29" x14ac:dyDescent="0.25">
      <c r="AC86" s="249"/>
    </row>
    <row r="87" spans="29:29" x14ac:dyDescent="0.25">
      <c r="AC87" s="249"/>
    </row>
    <row r="88" spans="29:29" x14ac:dyDescent="0.25">
      <c r="AC88" s="249"/>
    </row>
    <row r="89" spans="29:29" x14ac:dyDescent="0.25">
      <c r="AC89" s="249"/>
    </row>
    <row r="90" spans="29:29" x14ac:dyDescent="0.25">
      <c r="AC90" s="249"/>
    </row>
    <row r="91" spans="29:29" x14ac:dyDescent="0.25">
      <c r="AC91" s="249"/>
    </row>
    <row r="92" spans="29:29" x14ac:dyDescent="0.25">
      <c r="AC92" s="249"/>
    </row>
    <row r="93" spans="29:29" x14ac:dyDescent="0.25">
      <c r="AC93" s="249"/>
    </row>
    <row r="94" spans="29:29" x14ac:dyDescent="0.25">
      <c r="AC94" s="249"/>
    </row>
    <row r="95" spans="29:29" x14ac:dyDescent="0.25">
      <c r="AC95" s="249"/>
    </row>
    <row r="96" spans="29:29" x14ac:dyDescent="0.25">
      <c r="AC96" s="249"/>
    </row>
    <row r="97" spans="29:29" x14ac:dyDescent="0.25">
      <c r="AC97" s="249"/>
    </row>
    <row r="98" spans="29:29" x14ac:dyDescent="0.25">
      <c r="AC98" s="249"/>
    </row>
    <row r="99" spans="29:29" x14ac:dyDescent="0.25">
      <c r="AC99" s="249"/>
    </row>
    <row r="100" spans="29:29" x14ac:dyDescent="0.25">
      <c r="AC100" s="249"/>
    </row>
    <row r="101" spans="29:29" x14ac:dyDescent="0.25">
      <c r="AC101" s="249"/>
    </row>
    <row r="102" spans="29:29" x14ac:dyDescent="0.25">
      <c r="AC102" s="249"/>
    </row>
    <row r="103" spans="29:29" x14ac:dyDescent="0.25">
      <c r="AC103" s="249"/>
    </row>
    <row r="104" spans="29:29" x14ac:dyDescent="0.25">
      <c r="AC104" s="249"/>
    </row>
    <row r="105" spans="29:29" x14ac:dyDescent="0.25">
      <c r="AC105" s="249"/>
    </row>
    <row r="106" spans="29:29" x14ac:dyDescent="0.25">
      <c r="AC106" s="249"/>
    </row>
    <row r="107" spans="29:29" x14ac:dyDescent="0.25">
      <c r="AC107" s="249"/>
    </row>
    <row r="108" spans="29:29" x14ac:dyDescent="0.25">
      <c r="AC108" s="249"/>
    </row>
    <row r="109" spans="29:29" x14ac:dyDescent="0.25">
      <c r="AC109" s="249"/>
    </row>
    <row r="110" spans="29:29" x14ac:dyDescent="0.25">
      <c r="AC110" s="249"/>
    </row>
    <row r="111" spans="29:29" x14ac:dyDescent="0.25">
      <c r="AC111" s="249"/>
    </row>
    <row r="112" spans="29:29" x14ac:dyDescent="0.25">
      <c r="AC112" s="249"/>
    </row>
    <row r="113" spans="29:29" x14ac:dyDescent="0.25">
      <c r="AC113" s="249"/>
    </row>
    <row r="114" spans="29:29" x14ac:dyDescent="0.25">
      <c r="AC114" s="249"/>
    </row>
    <row r="115" spans="29:29" x14ac:dyDescent="0.25">
      <c r="AC115" s="249"/>
    </row>
    <row r="116" spans="29:29" x14ac:dyDescent="0.25">
      <c r="AC116" s="249"/>
    </row>
    <row r="117" spans="29:29" x14ac:dyDescent="0.25">
      <c r="AC117" s="249"/>
    </row>
    <row r="118" spans="29:29" x14ac:dyDescent="0.25">
      <c r="AC118" s="249"/>
    </row>
    <row r="119" spans="29:29" x14ac:dyDescent="0.25">
      <c r="AC119" s="249"/>
    </row>
    <row r="120" spans="29:29" x14ac:dyDescent="0.25">
      <c r="AC120" s="249"/>
    </row>
    <row r="121" spans="29:29" x14ac:dyDescent="0.25">
      <c r="AC121" s="249"/>
    </row>
    <row r="122" spans="29:29" x14ac:dyDescent="0.25">
      <c r="AC122" s="249"/>
    </row>
    <row r="123" spans="29:29" x14ac:dyDescent="0.25">
      <c r="AC123" s="249"/>
    </row>
    <row r="124" spans="29:29" x14ac:dyDescent="0.25">
      <c r="AC124" s="249"/>
    </row>
    <row r="125" spans="29:29" x14ac:dyDescent="0.25">
      <c r="AC125" s="249"/>
    </row>
    <row r="126" spans="29:29" x14ac:dyDescent="0.25">
      <c r="AC126" s="249"/>
    </row>
    <row r="127" spans="29:29" x14ac:dyDescent="0.25">
      <c r="AC127" s="249"/>
    </row>
    <row r="128" spans="29:29" x14ac:dyDescent="0.25">
      <c r="AC128" s="249"/>
    </row>
    <row r="129" spans="29:29" x14ac:dyDescent="0.25">
      <c r="AC129" s="249"/>
    </row>
    <row r="130" spans="29:29" x14ac:dyDescent="0.25">
      <c r="AC130" s="249"/>
    </row>
    <row r="131" spans="29:29" x14ac:dyDescent="0.25">
      <c r="AC131" s="249"/>
    </row>
    <row r="132" spans="29:29" x14ac:dyDescent="0.25">
      <c r="AC132" s="249"/>
    </row>
    <row r="133" spans="29:29" x14ac:dyDescent="0.25">
      <c r="AC133" s="249"/>
    </row>
    <row r="134" spans="29:29" x14ac:dyDescent="0.25">
      <c r="AC134" s="249"/>
    </row>
    <row r="135" spans="29:29" x14ac:dyDescent="0.25">
      <c r="AC135" s="249"/>
    </row>
    <row r="136" spans="29:29" x14ac:dyDescent="0.25">
      <c r="AC136" s="249"/>
    </row>
    <row r="137" spans="29:29" x14ac:dyDescent="0.25">
      <c r="AC137" s="249"/>
    </row>
    <row r="138" spans="29:29" x14ac:dyDescent="0.25">
      <c r="AC138" s="249"/>
    </row>
    <row r="139" spans="29:29" x14ac:dyDescent="0.25">
      <c r="AC139" s="249"/>
    </row>
    <row r="140" spans="29:29" x14ac:dyDescent="0.25">
      <c r="AC140" s="249"/>
    </row>
    <row r="141" spans="29:29" x14ac:dyDescent="0.25">
      <c r="AC141" s="249"/>
    </row>
    <row r="142" spans="29:29" x14ac:dyDescent="0.25">
      <c r="AC142" s="249"/>
    </row>
    <row r="143" spans="29:29" x14ac:dyDescent="0.25">
      <c r="AC143" s="249"/>
    </row>
    <row r="144" spans="29:29" x14ac:dyDescent="0.25">
      <c r="AC144" s="249"/>
    </row>
    <row r="145" spans="29:29" x14ac:dyDescent="0.25">
      <c r="AC145" s="249"/>
    </row>
    <row r="146" spans="29:29" x14ac:dyDescent="0.25">
      <c r="AC146" s="249"/>
    </row>
    <row r="147" spans="29:29" x14ac:dyDescent="0.25">
      <c r="AC147" s="249"/>
    </row>
    <row r="148" spans="29:29" x14ac:dyDescent="0.25">
      <c r="AC148" s="249"/>
    </row>
    <row r="149" spans="29:29" x14ac:dyDescent="0.25">
      <c r="AC149" s="249"/>
    </row>
    <row r="150" spans="29:29" x14ac:dyDescent="0.25">
      <c r="AC150" s="249"/>
    </row>
    <row r="151" spans="29:29" x14ac:dyDescent="0.25">
      <c r="AC151" s="249"/>
    </row>
    <row r="152" spans="29:29" x14ac:dyDescent="0.25">
      <c r="AC152" s="249"/>
    </row>
    <row r="153" spans="29:29" x14ac:dyDescent="0.25">
      <c r="AC153" s="249"/>
    </row>
    <row r="154" spans="29:29" x14ac:dyDescent="0.25">
      <c r="AC154" s="249"/>
    </row>
    <row r="155" spans="29:29" x14ac:dyDescent="0.25">
      <c r="AC155" s="249"/>
    </row>
    <row r="156" spans="29:29" x14ac:dyDescent="0.25">
      <c r="AC156" s="249"/>
    </row>
    <row r="157" spans="29:29" x14ac:dyDescent="0.25">
      <c r="AC157" s="249"/>
    </row>
    <row r="158" spans="29:29" x14ac:dyDescent="0.25">
      <c r="AC158" s="249"/>
    </row>
    <row r="159" spans="29:29" x14ac:dyDescent="0.25">
      <c r="AC159" s="249"/>
    </row>
    <row r="160" spans="29:29" x14ac:dyDescent="0.25">
      <c r="AC160" s="249"/>
    </row>
    <row r="161" spans="29:29" x14ac:dyDescent="0.25">
      <c r="AC161" s="249"/>
    </row>
    <row r="162" spans="29:29" x14ac:dyDescent="0.25">
      <c r="AC162" s="249"/>
    </row>
    <row r="163" spans="29:29" x14ac:dyDescent="0.25">
      <c r="AC163" s="249"/>
    </row>
    <row r="164" spans="29:29" x14ac:dyDescent="0.25">
      <c r="AC164" s="249"/>
    </row>
    <row r="165" spans="29:29" x14ac:dyDescent="0.25">
      <c r="AC165" s="249"/>
    </row>
    <row r="166" spans="29:29" x14ac:dyDescent="0.25">
      <c r="AC166" s="249"/>
    </row>
    <row r="167" spans="29:29" x14ac:dyDescent="0.25">
      <c r="AC167" s="249"/>
    </row>
    <row r="168" spans="29:29" x14ac:dyDescent="0.25">
      <c r="AC168" s="249"/>
    </row>
    <row r="169" spans="29:29" x14ac:dyDescent="0.25">
      <c r="AC169" s="249"/>
    </row>
    <row r="170" spans="29:29" x14ac:dyDescent="0.25">
      <c r="AC170" s="249"/>
    </row>
    <row r="171" spans="29:29" x14ac:dyDescent="0.25">
      <c r="AC171" s="249"/>
    </row>
    <row r="172" spans="29:29" x14ac:dyDescent="0.25">
      <c r="AC172" s="249"/>
    </row>
    <row r="173" spans="29:29" x14ac:dyDescent="0.25">
      <c r="AC173" s="249"/>
    </row>
    <row r="174" spans="29:29" x14ac:dyDescent="0.25">
      <c r="AC174" s="249"/>
    </row>
    <row r="175" spans="29:29" x14ac:dyDescent="0.25">
      <c r="AC175" s="249"/>
    </row>
    <row r="176" spans="29:29" x14ac:dyDescent="0.25">
      <c r="AC176" s="249"/>
    </row>
    <row r="177" spans="29:29" x14ac:dyDescent="0.25">
      <c r="AC177" s="249"/>
    </row>
    <row r="178" spans="29:29" x14ac:dyDescent="0.25">
      <c r="AC178" s="249"/>
    </row>
    <row r="179" spans="29:29" x14ac:dyDescent="0.25">
      <c r="AC179" s="249"/>
    </row>
    <row r="180" spans="29:29" x14ac:dyDescent="0.25">
      <c r="AC180" s="249"/>
    </row>
    <row r="181" spans="29:29" x14ac:dyDescent="0.25">
      <c r="AC181" s="249"/>
    </row>
    <row r="182" spans="29:29" x14ac:dyDescent="0.25">
      <c r="AC182" s="249"/>
    </row>
    <row r="183" spans="29:29" x14ac:dyDescent="0.25">
      <c r="AC183" s="249"/>
    </row>
    <row r="184" spans="29:29" x14ac:dyDescent="0.25">
      <c r="AC184" s="249"/>
    </row>
    <row r="185" spans="29:29" x14ac:dyDescent="0.25">
      <c r="AC185" s="249"/>
    </row>
    <row r="186" spans="29:29" x14ac:dyDescent="0.25">
      <c r="AC186" s="249"/>
    </row>
    <row r="187" spans="29:29" x14ac:dyDescent="0.25">
      <c r="AC187" s="249"/>
    </row>
    <row r="188" spans="29:29" x14ac:dyDescent="0.25">
      <c r="AC188" s="249"/>
    </row>
    <row r="189" spans="29:29" x14ac:dyDescent="0.25">
      <c r="AC189" s="249"/>
    </row>
    <row r="190" spans="29:29" x14ac:dyDescent="0.25">
      <c r="AC190" s="249"/>
    </row>
    <row r="191" spans="29:29" x14ac:dyDescent="0.25">
      <c r="AC191" s="249"/>
    </row>
    <row r="192" spans="29:29" x14ac:dyDescent="0.25">
      <c r="AC192" s="249"/>
    </row>
    <row r="193" spans="29:29" x14ac:dyDescent="0.25">
      <c r="AC193" s="249"/>
    </row>
    <row r="194" spans="29:29" x14ac:dyDescent="0.25">
      <c r="AC194" s="249"/>
    </row>
    <row r="195" spans="29:29" x14ac:dyDescent="0.25">
      <c r="AC195" s="249"/>
    </row>
    <row r="196" spans="29:29" x14ac:dyDescent="0.25">
      <c r="AC196" s="249"/>
    </row>
    <row r="197" spans="29:29" x14ac:dyDescent="0.25">
      <c r="AC197" s="249"/>
    </row>
    <row r="198" spans="29:29" x14ac:dyDescent="0.25">
      <c r="AC198" s="249"/>
    </row>
    <row r="199" spans="29:29" x14ac:dyDescent="0.25">
      <c r="AC199" s="249"/>
    </row>
    <row r="200" spans="29:29" x14ac:dyDescent="0.25">
      <c r="AC200" s="249"/>
    </row>
    <row r="201" spans="29:29" x14ac:dyDescent="0.25">
      <c r="AC201" s="249"/>
    </row>
    <row r="202" spans="29:29" x14ac:dyDescent="0.25">
      <c r="AC202" s="249"/>
    </row>
    <row r="203" spans="29:29" x14ac:dyDescent="0.25">
      <c r="AC203" s="249"/>
    </row>
    <row r="204" spans="29:29" x14ac:dyDescent="0.25">
      <c r="AC204" s="249"/>
    </row>
    <row r="205" spans="29:29" x14ac:dyDescent="0.25">
      <c r="AC205" s="249"/>
    </row>
    <row r="206" spans="29:29" x14ac:dyDescent="0.25">
      <c r="AC206" s="249"/>
    </row>
    <row r="207" spans="29:29" x14ac:dyDescent="0.25">
      <c r="AC207" s="249"/>
    </row>
    <row r="208" spans="29:29" x14ac:dyDescent="0.25">
      <c r="AC208" s="249"/>
    </row>
    <row r="209" spans="29:29" x14ac:dyDescent="0.25">
      <c r="AC209" s="249"/>
    </row>
    <row r="210" spans="29:29" x14ac:dyDescent="0.25">
      <c r="AC210" s="249"/>
    </row>
    <row r="211" spans="29:29" x14ac:dyDescent="0.25">
      <c r="AC211" s="249"/>
    </row>
    <row r="212" spans="29:29" x14ac:dyDescent="0.25">
      <c r="AC212" s="249"/>
    </row>
    <row r="213" spans="29:29" x14ac:dyDescent="0.25">
      <c r="AC213" s="249"/>
    </row>
    <row r="214" spans="29:29" x14ac:dyDescent="0.25">
      <c r="AC214" s="249"/>
    </row>
    <row r="215" spans="29:29" x14ac:dyDescent="0.25">
      <c r="AC215" s="249"/>
    </row>
    <row r="216" spans="29:29" x14ac:dyDescent="0.25">
      <c r="AC216" s="249"/>
    </row>
    <row r="217" spans="29:29" x14ac:dyDescent="0.25">
      <c r="AC217" s="249"/>
    </row>
    <row r="218" spans="29:29" x14ac:dyDescent="0.25">
      <c r="AC218" s="249"/>
    </row>
    <row r="219" spans="29:29" x14ac:dyDescent="0.25">
      <c r="AC219" s="249"/>
    </row>
    <row r="220" spans="29:29" x14ac:dyDescent="0.25">
      <c r="AC220" s="249"/>
    </row>
    <row r="221" spans="29:29" x14ac:dyDescent="0.25">
      <c r="AC221" s="249"/>
    </row>
    <row r="222" spans="29:29" x14ac:dyDescent="0.25">
      <c r="AC222" s="249"/>
    </row>
    <row r="223" spans="29:29" x14ac:dyDescent="0.25">
      <c r="AC223" s="249"/>
    </row>
    <row r="224" spans="29:29" x14ac:dyDescent="0.25">
      <c r="AC224" s="249"/>
    </row>
    <row r="225" spans="29:29" x14ac:dyDescent="0.25">
      <c r="AC225" s="249"/>
    </row>
    <row r="226" spans="29:29" x14ac:dyDescent="0.25">
      <c r="AC226" s="249"/>
    </row>
    <row r="227" spans="29:29" x14ac:dyDescent="0.25">
      <c r="AC227" s="249"/>
    </row>
    <row r="228" spans="29:29" x14ac:dyDescent="0.25">
      <c r="AC228" s="249"/>
    </row>
    <row r="229" spans="29:29" x14ac:dyDescent="0.25">
      <c r="AC229" s="249"/>
    </row>
    <row r="230" spans="29:29" x14ac:dyDescent="0.25">
      <c r="AC230" s="249"/>
    </row>
    <row r="231" spans="29:29" x14ac:dyDescent="0.25">
      <c r="AC231" s="249"/>
    </row>
    <row r="232" spans="29:29" x14ac:dyDescent="0.25">
      <c r="AC232" s="249"/>
    </row>
    <row r="233" spans="29:29" x14ac:dyDescent="0.25">
      <c r="AC233" s="249"/>
    </row>
    <row r="234" spans="29:29" x14ac:dyDescent="0.25">
      <c r="AC234" s="249"/>
    </row>
    <row r="235" spans="29:29" x14ac:dyDescent="0.25">
      <c r="AC235" s="249"/>
    </row>
    <row r="236" spans="29:29" x14ac:dyDescent="0.25">
      <c r="AC236" s="249"/>
    </row>
    <row r="237" spans="29:29" x14ac:dyDescent="0.25">
      <c r="AC237" s="249"/>
    </row>
    <row r="238" spans="29:29" x14ac:dyDescent="0.25">
      <c r="AC238" s="249"/>
    </row>
    <row r="239" spans="29:29" x14ac:dyDescent="0.25">
      <c r="AC239" s="249"/>
    </row>
    <row r="240" spans="29:29" x14ac:dyDescent="0.25">
      <c r="AC240" s="249"/>
    </row>
    <row r="241" spans="29:29" x14ac:dyDescent="0.25">
      <c r="AC241" s="249"/>
    </row>
    <row r="242" spans="29:29" x14ac:dyDescent="0.25">
      <c r="AC242" s="249"/>
    </row>
    <row r="243" spans="29:29" x14ac:dyDescent="0.25">
      <c r="AC243" s="249"/>
    </row>
    <row r="244" spans="29:29" x14ac:dyDescent="0.25">
      <c r="AC244" s="249"/>
    </row>
    <row r="245" spans="29:29" x14ac:dyDescent="0.25">
      <c r="AC245" s="249"/>
    </row>
    <row r="246" spans="29:29" x14ac:dyDescent="0.25">
      <c r="AC246" s="249"/>
    </row>
    <row r="247" spans="29:29" x14ac:dyDescent="0.25">
      <c r="AC247" s="249"/>
    </row>
    <row r="248" spans="29:29" x14ac:dyDescent="0.25">
      <c r="AC248" s="249"/>
    </row>
    <row r="249" spans="29:29" x14ac:dyDescent="0.25">
      <c r="AC249" s="249"/>
    </row>
    <row r="250" spans="29:29" x14ac:dyDescent="0.25">
      <c r="AC250" s="249"/>
    </row>
    <row r="251" spans="29:29" x14ac:dyDescent="0.25">
      <c r="AC251" s="249"/>
    </row>
    <row r="252" spans="29:29" x14ac:dyDescent="0.25">
      <c r="AC252" s="249"/>
    </row>
    <row r="253" spans="29:29" x14ac:dyDescent="0.25">
      <c r="AC253" s="249"/>
    </row>
    <row r="254" spans="29:29" x14ac:dyDescent="0.25">
      <c r="AC254" s="249"/>
    </row>
    <row r="255" spans="29:29" x14ac:dyDescent="0.25">
      <c r="AC255" s="249"/>
    </row>
    <row r="256" spans="29:29" x14ac:dyDescent="0.25">
      <c r="AC256" s="249"/>
    </row>
    <row r="257" spans="29:29" x14ac:dyDescent="0.25">
      <c r="AC257" s="249"/>
    </row>
    <row r="258" spans="29:29" x14ac:dyDescent="0.25">
      <c r="AC258" s="249"/>
    </row>
    <row r="259" spans="29:29" x14ac:dyDescent="0.25">
      <c r="AC259" s="249"/>
    </row>
    <row r="260" spans="29:29" x14ac:dyDescent="0.25">
      <c r="AC260" s="249"/>
    </row>
    <row r="261" spans="29:29" x14ac:dyDescent="0.25">
      <c r="AC261" s="249"/>
    </row>
    <row r="262" spans="29:29" x14ac:dyDescent="0.25">
      <c r="AC262" s="249"/>
    </row>
    <row r="263" spans="29:29" x14ac:dyDescent="0.25">
      <c r="AC263" s="249"/>
    </row>
    <row r="264" spans="29:29" x14ac:dyDescent="0.25">
      <c r="AC264" s="249"/>
    </row>
    <row r="265" spans="29:29" x14ac:dyDescent="0.25">
      <c r="AC265" s="249"/>
    </row>
    <row r="266" spans="29:29" x14ac:dyDescent="0.25">
      <c r="AC266" s="249"/>
    </row>
    <row r="267" spans="29:29" x14ac:dyDescent="0.25">
      <c r="AC267" s="249"/>
    </row>
    <row r="268" spans="29:29" x14ac:dyDescent="0.25">
      <c r="AC268" s="249"/>
    </row>
    <row r="269" spans="29:29" x14ac:dyDescent="0.25">
      <c r="AC269" s="249"/>
    </row>
    <row r="270" spans="29:29" x14ac:dyDescent="0.25">
      <c r="AC270" s="249"/>
    </row>
    <row r="271" spans="29:29" x14ac:dyDescent="0.25">
      <c r="AC271" s="249"/>
    </row>
    <row r="272" spans="29:29" x14ac:dyDescent="0.25">
      <c r="AC272" s="249"/>
    </row>
    <row r="273" spans="29:29" x14ac:dyDescent="0.25">
      <c r="AC273" s="249"/>
    </row>
    <row r="274" spans="29:29" x14ac:dyDescent="0.25">
      <c r="AC274" s="249"/>
    </row>
    <row r="275" spans="29:29" x14ac:dyDescent="0.25">
      <c r="AC275" s="249"/>
    </row>
    <row r="276" spans="29:29" x14ac:dyDescent="0.25">
      <c r="AC276" s="249"/>
    </row>
    <row r="277" spans="29:29" x14ac:dyDescent="0.25">
      <c r="AC277" s="249"/>
    </row>
    <row r="278" spans="29:29" x14ac:dyDescent="0.25">
      <c r="AC278" s="249"/>
    </row>
    <row r="279" spans="29:29" x14ac:dyDescent="0.25">
      <c r="AC279" s="249"/>
    </row>
    <row r="280" spans="29:29" x14ac:dyDescent="0.25">
      <c r="AC280" s="249"/>
    </row>
    <row r="281" spans="29:29" x14ac:dyDescent="0.25">
      <c r="AC281" s="249"/>
    </row>
    <row r="282" spans="29:29" x14ac:dyDescent="0.25">
      <c r="AC282" s="249"/>
    </row>
    <row r="283" spans="29:29" x14ac:dyDescent="0.25">
      <c r="AC283" s="249"/>
    </row>
    <row r="284" spans="29:29" x14ac:dyDescent="0.25">
      <c r="AC284" s="249"/>
    </row>
    <row r="285" spans="29:29" x14ac:dyDescent="0.25">
      <c r="AC285" s="249"/>
    </row>
    <row r="286" spans="29:29" x14ac:dyDescent="0.25">
      <c r="AC286" s="249"/>
    </row>
    <row r="287" spans="29:29" x14ac:dyDescent="0.25">
      <c r="AC287" s="249"/>
    </row>
    <row r="288" spans="29:29" x14ac:dyDescent="0.25">
      <c r="AC288" s="249"/>
    </row>
    <row r="289" spans="29:29" x14ac:dyDescent="0.25">
      <c r="AC289" s="249"/>
    </row>
    <row r="290" spans="29:29" x14ac:dyDescent="0.25">
      <c r="AC290" s="249"/>
    </row>
    <row r="291" spans="29:29" x14ac:dyDescent="0.25">
      <c r="AC291" s="249"/>
    </row>
    <row r="292" spans="29:29" x14ac:dyDescent="0.25">
      <c r="AC292" s="249"/>
    </row>
    <row r="293" spans="29:29" x14ac:dyDescent="0.25">
      <c r="AC293" s="249"/>
    </row>
    <row r="294" spans="29:29" x14ac:dyDescent="0.25">
      <c r="AC294" s="249"/>
    </row>
    <row r="295" spans="29:29" x14ac:dyDescent="0.25">
      <c r="AC295" s="249"/>
    </row>
    <row r="296" spans="29:29" x14ac:dyDescent="0.25">
      <c r="AC296" s="249"/>
    </row>
    <row r="297" spans="29:29" x14ac:dyDescent="0.25">
      <c r="AC297" s="249"/>
    </row>
    <row r="298" spans="29:29" x14ac:dyDescent="0.25">
      <c r="AC298" s="249"/>
    </row>
    <row r="299" spans="29:29" x14ac:dyDescent="0.25">
      <c r="AC299" s="249"/>
    </row>
    <row r="300" spans="29:29" x14ac:dyDescent="0.25">
      <c r="AC300" s="249"/>
    </row>
    <row r="301" spans="29:29" x14ac:dyDescent="0.25">
      <c r="AC301" s="249"/>
    </row>
    <row r="302" spans="29:29" x14ac:dyDescent="0.25">
      <c r="AC302" s="249"/>
    </row>
    <row r="303" spans="29:29" x14ac:dyDescent="0.25">
      <c r="AC303" s="249"/>
    </row>
    <row r="304" spans="29:29" x14ac:dyDescent="0.25">
      <c r="AC304" s="249"/>
    </row>
    <row r="305" spans="29:29" x14ac:dyDescent="0.25">
      <c r="AC305" s="249"/>
    </row>
    <row r="306" spans="29:29" x14ac:dyDescent="0.25">
      <c r="AC306" s="249"/>
    </row>
    <row r="307" spans="29:29" x14ac:dyDescent="0.25">
      <c r="AC307" s="249"/>
    </row>
    <row r="308" spans="29:29" x14ac:dyDescent="0.25">
      <c r="AC308" s="249"/>
    </row>
    <row r="309" spans="29:29" x14ac:dyDescent="0.25">
      <c r="AC309" s="249"/>
    </row>
    <row r="310" spans="29:29" x14ac:dyDescent="0.25">
      <c r="AC310" s="249"/>
    </row>
    <row r="311" spans="29:29" x14ac:dyDescent="0.25">
      <c r="AC311" s="249"/>
    </row>
    <row r="312" spans="29:29" x14ac:dyDescent="0.25">
      <c r="AC312" s="249"/>
    </row>
    <row r="313" spans="29:29" x14ac:dyDescent="0.25">
      <c r="AC313" s="249"/>
    </row>
    <row r="314" spans="29:29" x14ac:dyDescent="0.25">
      <c r="AC314" s="249"/>
    </row>
    <row r="315" spans="29:29" x14ac:dyDescent="0.25">
      <c r="AC315" s="249"/>
    </row>
    <row r="316" spans="29:29" x14ac:dyDescent="0.25">
      <c r="AC316" s="249"/>
    </row>
    <row r="317" spans="29:29" x14ac:dyDescent="0.25">
      <c r="AC317" s="249"/>
    </row>
    <row r="318" spans="29:29" x14ac:dyDescent="0.25">
      <c r="AC318" s="249"/>
    </row>
    <row r="319" spans="29:29" x14ac:dyDescent="0.25">
      <c r="AC319" s="249"/>
    </row>
    <row r="320" spans="29:29" x14ac:dyDescent="0.25">
      <c r="AC320" s="249"/>
    </row>
    <row r="321" spans="29:29" x14ac:dyDescent="0.25">
      <c r="AC321" s="249"/>
    </row>
    <row r="322" spans="29:29" x14ac:dyDescent="0.25">
      <c r="AC322" s="249"/>
    </row>
    <row r="323" spans="29:29" x14ac:dyDescent="0.25">
      <c r="AC323" s="249"/>
    </row>
    <row r="324" spans="29:29" x14ac:dyDescent="0.25">
      <c r="AC324" s="249"/>
    </row>
    <row r="325" spans="29:29" x14ac:dyDescent="0.25">
      <c r="AC325" s="249"/>
    </row>
    <row r="326" spans="29:29" x14ac:dyDescent="0.25">
      <c r="AC326" s="249"/>
    </row>
    <row r="327" spans="29:29" x14ac:dyDescent="0.25">
      <c r="AC327" s="249"/>
    </row>
    <row r="328" spans="29:29" x14ac:dyDescent="0.25">
      <c r="AC328" s="249"/>
    </row>
    <row r="329" spans="29:29" x14ac:dyDescent="0.25">
      <c r="AC329" s="249"/>
    </row>
    <row r="330" spans="29:29" x14ac:dyDescent="0.25">
      <c r="AC330" s="249"/>
    </row>
    <row r="331" spans="29:29" x14ac:dyDescent="0.25">
      <c r="AC331" s="249"/>
    </row>
    <row r="332" spans="29:29" x14ac:dyDescent="0.25">
      <c r="AC332" s="249"/>
    </row>
    <row r="333" spans="29:29" x14ac:dyDescent="0.25">
      <c r="AC333" s="249"/>
    </row>
    <row r="334" spans="29:29" x14ac:dyDescent="0.25">
      <c r="AC334" s="249"/>
    </row>
    <row r="335" spans="29:29" x14ac:dyDescent="0.25">
      <c r="AC335" s="249"/>
    </row>
    <row r="336" spans="29:29" x14ac:dyDescent="0.25">
      <c r="AC336" s="249"/>
    </row>
    <row r="337" spans="29:29" x14ac:dyDescent="0.25">
      <c r="AC337" s="249"/>
    </row>
    <row r="338" spans="29:29" x14ac:dyDescent="0.25">
      <c r="AC338" s="249"/>
    </row>
    <row r="339" spans="29:29" x14ac:dyDescent="0.25">
      <c r="AC339" s="249"/>
    </row>
    <row r="340" spans="29:29" x14ac:dyDescent="0.25">
      <c r="AC340" s="249"/>
    </row>
    <row r="341" spans="29:29" x14ac:dyDescent="0.25">
      <c r="AC341" s="249"/>
    </row>
    <row r="342" spans="29:29" x14ac:dyDescent="0.25">
      <c r="AC342" s="249"/>
    </row>
    <row r="343" spans="29:29" x14ac:dyDescent="0.25">
      <c r="AC343" s="249"/>
    </row>
    <row r="344" spans="29:29" x14ac:dyDescent="0.25">
      <c r="AC344" s="249"/>
    </row>
    <row r="345" spans="29:29" x14ac:dyDescent="0.25">
      <c r="AC345" s="249"/>
    </row>
    <row r="346" spans="29:29" x14ac:dyDescent="0.25">
      <c r="AC346" s="249"/>
    </row>
    <row r="347" spans="29:29" x14ac:dyDescent="0.25">
      <c r="AC347" s="249"/>
    </row>
    <row r="348" spans="29:29" x14ac:dyDescent="0.25">
      <c r="AC348" s="249"/>
    </row>
    <row r="349" spans="29:29" x14ac:dyDescent="0.25">
      <c r="AC349" s="249"/>
    </row>
    <row r="350" spans="29:29" x14ac:dyDescent="0.25">
      <c r="AC350" s="249"/>
    </row>
    <row r="351" spans="29:29" x14ac:dyDescent="0.25">
      <c r="AC351" s="249"/>
    </row>
    <row r="352" spans="29:29" x14ac:dyDescent="0.25">
      <c r="AC352" s="249"/>
    </row>
    <row r="353" spans="29:29" x14ac:dyDescent="0.25">
      <c r="AC353" s="249"/>
    </row>
    <row r="354" spans="29:29" x14ac:dyDescent="0.25">
      <c r="AC354" s="249"/>
    </row>
    <row r="355" spans="29:29" x14ac:dyDescent="0.25">
      <c r="AC355" s="249"/>
    </row>
    <row r="356" spans="29:29" x14ac:dyDescent="0.25">
      <c r="AC356" s="249"/>
    </row>
    <row r="357" spans="29:29" x14ac:dyDescent="0.25">
      <c r="AC357" s="249"/>
    </row>
    <row r="358" spans="29:29" x14ac:dyDescent="0.25">
      <c r="AC358" s="249"/>
    </row>
    <row r="359" spans="29:29" x14ac:dyDescent="0.25">
      <c r="AC359" s="249"/>
    </row>
    <row r="360" spans="29:29" x14ac:dyDescent="0.25">
      <c r="AC360" s="249"/>
    </row>
    <row r="361" spans="29:29" x14ac:dyDescent="0.25">
      <c r="AC361" s="249"/>
    </row>
    <row r="362" spans="29:29" x14ac:dyDescent="0.25">
      <c r="AC362" s="249"/>
    </row>
    <row r="363" spans="29:29" x14ac:dyDescent="0.25">
      <c r="AC363" s="249"/>
    </row>
    <row r="364" spans="29:29" x14ac:dyDescent="0.25">
      <c r="AC364" s="249"/>
    </row>
    <row r="365" spans="29:29" x14ac:dyDescent="0.25">
      <c r="AC365" s="249"/>
    </row>
    <row r="366" spans="29:29" x14ac:dyDescent="0.25">
      <c r="AC366" s="249"/>
    </row>
    <row r="367" spans="29:29" x14ac:dyDescent="0.25">
      <c r="AC367" s="249"/>
    </row>
    <row r="368" spans="29:29" x14ac:dyDescent="0.25">
      <c r="AC368" s="249"/>
    </row>
    <row r="369" spans="29:29" x14ac:dyDescent="0.25">
      <c r="AC369" s="249"/>
    </row>
    <row r="370" spans="29:29" x14ac:dyDescent="0.25">
      <c r="AC370" s="249"/>
    </row>
    <row r="371" spans="29:29" x14ac:dyDescent="0.25">
      <c r="AC371" s="249"/>
    </row>
    <row r="372" spans="29:29" x14ac:dyDescent="0.25">
      <c r="AC372" s="249"/>
    </row>
    <row r="373" spans="29:29" x14ac:dyDescent="0.25">
      <c r="AC373" s="249"/>
    </row>
    <row r="374" spans="29:29" x14ac:dyDescent="0.25">
      <c r="AC374" s="249"/>
    </row>
    <row r="375" spans="29:29" x14ac:dyDescent="0.25">
      <c r="AC375" s="249"/>
    </row>
    <row r="376" spans="29:29" x14ac:dyDescent="0.25">
      <c r="AC376" s="249"/>
    </row>
    <row r="377" spans="29:29" x14ac:dyDescent="0.25">
      <c r="AC377" s="249"/>
    </row>
    <row r="378" spans="29:29" x14ac:dyDescent="0.25">
      <c r="AC378" s="249"/>
    </row>
    <row r="379" spans="29:29" x14ac:dyDescent="0.25">
      <c r="AC379" s="249"/>
    </row>
    <row r="380" spans="29:29" x14ac:dyDescent="0.25">
      <c r="AC380" s="249"/>
    </row>
    <row r="381" spans="29:29" x14ac:dyDescent="0.25">
      <c r="AC381" s="249"/>
    </row>
    <row r="382" spans="29:29" x14ac:dyDescent="0.25">
      <c r="AC382" s="249"/>
    </row>
    <row r="383" spans="29:29" x14ac:dyDescent="0.25">
      <c r="AC383" s="249"/>
    </row>
    <row r="384" spans="29:29" x14ac:dyDescent="0.25">
      <c r="AC384" s="249"/>
    </row>
    <row r="385" spans="29:29" x14ac:dyDescent="0.25">
      <c r="AC385" s="249"/>
    </row>
    <row r="386" spans="29:29" x14ac:dyDescent="0.25">
      <c r="AC386" s="249"/>
    </row>
    <row r="387" spans="29:29" x14ac:dyDescent="0.25">
      <c r="AC387" s="249"/>
    </row>
    <row r="388" spans="29:29" x14ac:dyDescent="0.25">
      <c r="AC388" s="249"/>
    </row>
    <row r="389" spans="29:29" x14ac:dyDescent="0.25">
      <c r="AC389" s="249"/>
    </row>
    <row r="390" spans="29:29" x14ac:dyDescent="0.25">
      <c r="AC390" s="249"/>
    </row>
    <row r="391" spans="29:29" x14ac:dyDescent="0.25">
      <c r="AC391" s="249"/>
    </row>
    <row r="392" spans="29:29" x14ac:dyDescent="0.25">
      <c r="AC392" s="249"/>
    </row>
    <row r="393" spans="29:29" x14ac:dyDescent="0.25">
      <c r="AC393" s="249"/>
    </row>
    <row r="394" spans="29:29" x14ac:dyDescent="0.25">
      <c r="AC394" s="249"/>
    </row>
    <row r="395" spans="29:29" x14ac:dyDescent="0.25">
      <c r="AC395" s="249"/>
    </row>
    <row r="396" spans="29:29" x14ac:dyDescent="0.25">
      <c r="AC396" s="249"/>
    </row>
    <row r="397" spans="29:29" x14ac:dyDescent="0.25">
      <c r="AC397" s="249"/>
    </row>
    <row r="398" spans="29:29" x14ac:dyDescent="0.25">
      <c r="AC398" s="249"/>
    </row>
    <row r="399" spans="29:29" x14ac:dyDescent="0.25">
      <c r="AC399" s="249"/>
    </row>
    <row r="400" spans="29:29" x14ac:dyDescent="0.25">
      <c r="AC400" s="249"/>
    </row>
    <row r="401" spans="29:29" x14ac:dyDescent="0.25">
      <c r="AC401" s="249"/>
    </row>
    <row r="402" spans="29:29" x14ac:dyDescent="0.25">
      <c r="AC402" s="249"/>
    </row>
    <row r="403" spans="29:29" x14ac:dyDescent="0.25">
      <c r="AC403" s="249"/>
    </row>
    <row r="404" spans="29:29" x14ac:dyDescent="0.25">
      <c r="AC404" s="249"/>
    </row>
    <row r="405" spans="29:29" x14ac:dyDescent="0.25">
      <c r="AC405" s="249"/>
    </row>
    <row r="406" spans="29:29" x14ac:dyDescent="0.25">
      <c r="AC406" s="249"/>
    </row>
    <row r="407" spans="29:29" x14ac:dyDescent="0.25">
      <c r="AC407" s="249"/>
    </row>
    <row r="408" spans="29:29" x14ac:dyDescent="0.25">
      <c r="AC408" s="249"/>
    </row>
    <row r="409" spans="29:29" x14ac:dyDescent="0.25">
      <c r="AC409" s="249"/>
    </row>
    <row r="410" spans="29:29" x14ac:dyDescent="0.25">
      <c r="AC410" s="249"/>
    </row>
    <row r="411" spans="29:29" x14ac:dyDescent="0.25">
      <c r="AC411" s="249"/>
    </row>
    <row r="412" spans="29:29" x14ac:dyDescent="0.25">
      <c r="AC412" s="249"/>
    </row>
    <row r="413" spans="29:29" x14ac:dyDescent="0.25">
      <c r="AC413" s="249"/>
    </row>
    <row r="414" spans="29:29" x14ac:dyDescent="0.25">
      <c r="AC414" s="249"/>
    </row>
    <row r="415" spans="29:29" x14ac:dyDescent="0.25">
      <c r="AC415" s="249"/>
    </row>
    <row r="416" spans="29:29" x14ac:dyDescent="0.25">
      <c r="AC416" s="249"/>
    </row>
    <row r="417" spans="29:29" x14ac:dyDescent="0.25">
      <c r="AC417" s="249"/>
    </row>
    <row r="418" spans="29:29" x14ac:dyDescent="0.25">
      <c r="AC418" s="249"/>
    </row>
    <row r="419" spans="29:29" x14ac:dyDescent="0.25">
      <c r="AC419" s="249"/>
    </row>
    <row r="420" spans="29:29" x14ac:dyDescent="0.25">
      <c r="AC420" s="249"/>
    </row>
    <row r="421" spans="29:29" x14ac:dyDescent="0.25">
      <c r="AC421" s="249"/>
    </row>
    <row r="422" spans="29:29" x14ac:dyDescent="0.25">
      <c r="AC422" s="249"/>
    </row>
    <row r="423" spans="29:29" x14ac:dyDescent="0.25">
      <c r="AC423" s="249"/>
    </row>
    <row r="424" spans="29:29" x14ac:dyDescent="0.25">
      <c r="AC424" s="249"/>
    </row>
    <row r="425" spans="29:29" x14ac:dyDescent="0.25">
      <c r="AC425" s="249"/>
    </row>
    <row r="426" spans="29:29" x14ac:dyDescent="0.25">
      <c r="AC426" s="249"/>
    </row>
    <row r="427" spans="29:29" x14ac:dyDescent="0.25">
      <c r="AC427" s="249"/>
    </row>
    <row r="428" spans="29:29" x14ac:dyDescent="0.25">
      <c r="AC428" s="249"/>
    </row>
    <row r="429" spans="29:29" x14ac:dyDescent="0.25">
      <c r="AC429" s="249"/>
    </row>
    <row r="430" spans="29:29" x14ac:dyDescent="0.25">
      <c r="AC430" s="249"/>
    </row>
    <row r="431" spans="29:29" x14ac:dyDescent="0.25">
      <c r="AC431" s="249"/>
    </row>
    <row r="432" spans="29:29" x14ac:dyDescent="0.25">
      <c r="AC432" s="249"/>
    </row>
    <row r="433" spans="29:29" x14ac:dyDescent="0.25">
      <c r="AC433" s="249"/>
    </row>
    <row r="434" spans="29:29" x14ac:dyDescent="0.25">
      <c r="AC434" s="249"/>
    </row>
    <row r="435" spans="29:29" x14ac:dyDescent="0.25">
      <c r="AC435" s="249"/>
    </row>
    <row r="436" spans="29:29" x14ac:dyDescent="0.25">
      <c r="AC436" s="249"/>
    </row>
    <row r="437" spans="29:29" x14ac:dyDescent="0.25">
      <c r="AC437" s="249"/>
    </row>
    <row r="438" spans="29:29" x14ac:dyDescent="0.25">
      <c r="AC438" s="249"/>
    </row>
    <row r="439" spans="29:29" x14ac:dyDescent="0.25">
      <c r="AC439" s="249"/>
    </row>
    <row r="440" spans="29:29" x14ac:dyDescent="0.25">
      <c r="AC440" s="249"/>
    </row>
    <row r="441" spans="29:29" x14ac:dyDescent="0.25">
      <c r="AC441" s="249"/>
    </row>
    <row r="442" spans="29:29" x14ac:dyDescent="0.25">
      <c r="AC442" s="249"/>
    </row>
    <row r="443" spans="29:29" x14ac:dyDescent="0.25">
      <c r="AC443" s="249"/>
    </row>
    <row r="444" spans="29:29" x14ac:dyDescent="0.25">
      <c r="AC444" s="249"/>
    </row>
    <row r="445" spans="29:29" x14ac:dyDescent="0.25">
      <c r="AC445" s="249"/>
    </row>
    <row r="446" spans="29:29" x14ac:dyDescent="0.25">
      <c r="AC446" s="249"/>
    </row>
    <row r="447" spans="29:29" x14ac:dyDescent="0.25">
      <c r="AC447" s="249"/>
    </row>
    <row r="448" spans="29:29" x14ac:dyDescent="0.25">
      <c r="AC448" s="249"/>
    </row>
    <row r="449" spans="29:29" x14ac:dyDescent="0.25">
      <c r="AC449" s="249"/>
    </row>
    <row r="450" spans="29:29" x14ac:dyDescent="0.25">
      <c r="AC450" s="249"/>
    </row>
    <row r="451" spans="29:29" x14ac:dyDescent="0.25">
      <c r="AC451" s="249"/>
    </row>
    <row r="452" spans="29:29" x14ac:dyDescent="0.25">
      <c r="AC452" s="249"/>
    </row>
    <row r="453" spans="29:29" x14ac:dyDescent="0.25">
      <c r="AC453" s="249"/>
    </row>
    <row r="454" spans="29:29" x14ac:dyDescent="0.25">
      <c r="AC454" s="249"/>
    </row>
    <row r="455" spans="29:29" x14ac:dyDescent="0.25">
      <c r="AC455" s="249"/>
    </row>
    <row r="456" spans="29:29" x14ac:dyDescent="0.25">
      <c r="AC456" s="249"/>
    </row>
    <row r="457" spans="29:29" x14ac:dyDescent="0.25">
      <c r="AC457" s="249"/>
    </row>
    <row r="458" spans="29:29" x14ac:dyDescent="0.25">
      <c r="AC458" s="249"/>
    </row>
    <row r="459" spans="29:29" x14ac:dyDescent="0.25">
      <c r="AC459" s="249"/>
    </row>
    <row r="460" spans="29:29" x14ac:dyDescent="0.25">
      <c r="AC460" s="249"/>
    </row>
    <row r="461" spans="29:29" x14ac:dyDescent="0.25">
      <c r="AC461" s="249"/>
    </row>
    <row r="462" spans="29:29" x14ac:dyDescent="0.25">
      <c r="AC462" s="249"/>
    </row>
    <row r="463" spans="29:29" x14ac:dyDescent="0.25">
      <c r="AC463" s="249"/>
    </row>
    <row r="464" spans="29:29" x14ac:dyDescent="0.25">
      <c r="AC464" s="249"/>
    </row>
    <row r="465" spans="29:29" x14ac:dyDescent="0.25">
      <c r="AC465" s="249"/>
    </row>
    <row r="466" spans="29:29" x14ac:dyDescent="0.25">
      <c r="AC466" s="249"/>
    </row>
    <row r="467" spans="29:29" x14ac:dyDescent="0.25">
      <c r="AC467" s="249"/>
    </row>
    <row r="468" spans="29:29" x14ac:dyDescent="0.25">
      <c r="AC468" s="249"/>
    </row>
    <row r="469" spans="29:29" x14ac:dyDescent="0.25">
      <c r="AC469" s="249"/>
    </row>
    <row r="470" spans="29:29" x14ac:dyDescent="0.25">
      <c r="AC470" s="249"/>
    </row>
    <row r="471" spans="29:29" x14ac:dyDescent="0.25">
      <c r="AC471" s="249"/>
    </row>
    <row r="472" spans="29:29" x14ac:dyDescent="0.25">
      <c r="AC472" s="249"/>
    </row>
    <row r="473" spans="29:29" x14ac:dyDescent="0.25">
      <c r="AC473" s="249"/>
    </row>
    <row r="474" spans="29:29" x14ac:dyDescent="0.25">
      <c r="AC474" s="249"/>
    </row>
    <row r="475" spans="29:29" x14ac:dyDescent="0.25">
      <c r="AC475" s="249"/>
    </row>
    <row r="476" spans="29:29" x14ac:dyDescent="0.25">
      <c r="AC476" s="249"/>
    </row>
    <row r="477" spans="29:29" x14ac:dyDescent="0.25">
      <c r="AC477" s="249"/>
    </row>
    <row r="478" spans="29:29" x14ac:dyDescent="0.25">
      <c r="AC478" s="249"/>
    </row>
    <row r="479" spans="29:29" x14ac:dyDescent="0.25">
      <c r="AC479" s="249"/>
    </row>
    <row r="480" spans="29:29" x14ac:dyDescent="0.25">
      <c r="AC480" s="249"/>
    </row>
    <row r="481" spans="29:29" x14ac:dyDescent="0.25">
      <c r="AC481" s="249"/>
    </row>
    <row r="482" spans="29:29" x14ac:dyDescent="0.25">
      <c r="AC482" s="249"/>
    </row>
    <row r="483" spans="29:29" x14ac:dyDescent="0.25">
      <c r="AC483" s="249"/>
    </row>
    <row r="484" spans="29:29" x14ac:dyDescent="0.25">
      <c r="AC484" s="249"/>
    </row>
    <row r="485" spans="29:29" x14ac:dyDescent="0.25">
      <c r="AC485" s="249"/>
    </row>
    <row r="486" spans="29:29" x14ac:dyDescent="0.25">
      <c r="AC486" s="249"/>
    </row>
    <row r="487" spans="29:29" x14ac:dyDescent="0.25">
      <c r="AC487" s="249"/>
    </row>
    <row r="488" spans="29:29" x14ac:dyDescent="0.25">
      <c r="AC488" s="249"/>
    </row>
    <row r="489" spans="29:29" x14ac:dyDescent="0.25">
      <c r="AC489" s="249"/>
    </row>
    <row r="490" spans="29:29" x14ac:dyDescent="0.25">
      <c r="AC490" s="249"/>
    </row>
    <row r="491" spans="29:29" x14ac:dyDescent="0.25">
      <c r="AC491" s="249"/>
    </row>
    <row r="492" spans="29:29" x14ac:dyDescent="0.25">
      <c r="AC492" s="249"/>
    </row>
    <row r="493" spans="29:29" x14ac:dyDescent="0.25">
      <c r="AC493" s="249"/>
    </row>
    <row r="494" spans="29:29" x14ac:dyDescent="0.25">
      <c r="AC494" s="249"/>
    </row>
    <row r="495" spans="29:29" x14ac:dyDescent="0.25">
      <c r="AC495" s="249"/>
    </row>
    <row r="496" spans="29:29" x14ac:dyDescent="0.25">
      <c r="AC496" s="249"/>
    </row>
    <row r="497" spans="29:29" x14ac:dyDescent="0.25">
      <c r="AC497" s="249"/>
    </row>
    <row r="498" spans="29:29" x14ac:dyDescent="0.25">
      <c r="AC498" s="249"/>
    </row>
    <row r="499" spans="29:29" x14ac:dyDescent="0.25">
      <c r="AC499" s="249"/>
    </row>
    <row r="500" spans="29:29" x14ac:dyDescent="0.25">
      <c r="AC500" s="249"/>
    </row>
    <row r="501" spans="29:29" x14ac:dyDescent="0.25">
      <c r="AC501" s="249"/>
    </row>
    <row r="502" spans="29:29" x14ac:dyDescent="0.25">
      <c r="AC502" s="249"/>
    </row>
    <row r="503" spans="29:29" x14ac:dyDescent="0.25">
      <c r="AC503" s="249"/>
    </row>
    <row r="504" spans="29:29" x14ac:dyDescent="0.25">
      <c r="AC504" s="249"/>
    </row>
    <row r="505" spans="29:29" x14ac:dyDescent="0.25">
      <c r="AC505" s="249"/>
    </row>
    <row r="506" spans="29:29" x14ac:dyDescent="0.25">
      <c r="AC506" s="249"/>
    </row>
    <row r="507" spans="29:29" x14ac:dyDescent="0.25">
      <c r="AC507" s="249"/>
    </row>
    <row r="508" spans="29:29" x14ac:dyDescent="0.25">
      <c r="AC508" s="249"/>
    </row>
    <row r="509" spans="29:29" x14ac:dyDescent="0.25">
      <c r="AC509" s="249"/>
    </row>
    <row r="510" spans="29:29" x14ac:dyDescent="0.25">
      <c r="AC510" s="249"/>
    </row>
    <row r="511" spans="29:29" x14ac:dyDescent="0.25">
      <c r="AC511" s="249"/>
    </row>
    <row r="512" spans="29:29" x14ac:dyDescent="0.25">
      <c r="AC512" s="249"/>
    </row>
    <row r="513" spans="29:29" x14ac:dyDescent="0.25">
      <c r="AC513" s="249"/>
    </row>
    <row r="514" spans="29:29" x14ac:dyDescent="0.25">
      <c r="AC514" s="249"/>
    </row>
    <row r="515" spans="29:29" x14ac:dyDescent="0.25">
      <c r="AC515" s="249"/>
    </row>
    <row r="516" spans="29:29" x14ac:dyDescent="0.25">
      <c r="AC516" s="249"/>
    </row>
    <row r="517" spans="29:29" x14ac:dyDescent="0.25">
      <c r="AC517" s="249"/>
    </row>
    <row r="518" spans="29:29" x14ac:dyDescent="0.25">
      <c r="AC518" s="249"/>
    </row>
    <row r="519" spans="29:29" x14ac:dyDescent="0.25">
      <c r="AC519" s="249"/>
    </row>
    <row r="520" spans="29:29" x14ac:dyDescent="0.25">
      <c r="AC520" s="249"/>
    </row>
    <row r="521" spans="29:29" x14ac:dyDescent="0.25">
      <c r="AC521" s="249"/>
    </row>
    <row r="522" spans="29:29" x14ac:dyDescent="0.25">
      <c r="AC522" s="249"/>
    </row>
    <row r="523" spans="29:29" x14ac:dyDescent="0.25">
      <c r="AC523" s="249"/>
    </row>
    <row r="524" spans="29:29" x14ac:dyDescent="0.25">
      <c r="AC524" s="249"/>
    </row>
    <row r="525" spans="29:29" x14ac:dyDescent="0.25">
      <c r="AC525" s="249"/>
    </row>
    <row r="526" spans="29:29" x14ac:dyDescent="0.25">
      <c r="AC526" s="249"/>
    </row>
    <row r="527" spans="29:29" x14ac:dyDescent="0.25">
      <c r="AC527" s="249"/>
    </row>
    <row r="528" spans="29:29" x14ac:dyDescent="0.25">
      <c r="AC528" s="249"/>
    </row>
    <row r="529" spans="29:29" x14ac:dyDescent="0.25">
      <c r="AC529" s="249"/>
    </row>
    <row r="530" spans="29:29" x14ac:dyDescent="0.25">
      <c r="AC530" s="249"/>
    </row>
    <row r="531" spans="29:29" x14ac:dyDescent="0.25">
      <c r="AC531" s="249"/>
    </row>
    <row r="532" spans="29:29" x14ac:dyDescent="0.25">
      <c r="AC532" s="249"/>
    </row>
    <row r="533" spans="29:29" x14ac:dyDescent="0.25">
      <c r="AC533" s="249"/>
    </row>
    <row r="534" spans="29:29" x14ac:dyDescent="0.25">
      <c r="AC534" s="249"/>
    </row>
    <row r="535" spans="29:29" x14ac:dyDescent="0.25">
      <c r="AC535" s="249"/>
    </row>
    <row r="536" spans="29:29" x14ac:dyDescent="0.25">
      <c r="AC536" s="249"/>
    </row>
    <row r="537" spans="29:29" x14ac:dyDescent="0.25">
      <c r="AC537" s="249"/>
    </row>
    <row r="538" spans="29:29" x14ac:dyDescent="0.25">
      <c r="AC538" s="249"/>
    </row>
    <row r="539" spans="29:29" x14ac:dyDescent="0.25">
      <c r="AC539" s="249"/>
    </row>
    <row r="540" spans="29:29" x14ac:dyDescent="0.25">
      <c r="AC540" s="249"/>
    </row>
    <row r="541" spans="29:29" x14ac:dyDescent="0.25">
      <c r="AC541" s="249"/>
    </row>
    <row r="542" spans="29:29" x14ac:dyDescent="0.25">
      <c r="AC542" s="249"/>
    </row>
    <row r="543" spans="29:29" x14ac:dyDescent="0.25">
      <c r="AC543" s="249"/>
    </row>
    <row r="544" spans="29:29" x14ac:dyDescent="0.25">
      <c r="AC544" s="249"/>
    </row>
    <row r="545" spans="29:29" x14ac:dyDescent="0.25">
      <c r="AC545" s="249"/>
    </row>
    <row r="546" spans="29:29" x14ac:dyDescent="0.25">
      <c r="AC546" s="249"/>
    </row>
    <row r="547" spans="29:29" x14ac:dyDescent="0.25">
      <c r="AC547" s="249"/>
    </row>
    <row r="548" spans="29:29" x14ac:dyDescent="0.25">
      <c r="AC548" s="249"/>
    </row>
    <row r="549" spans="29:29" x14ac:dyDescent="0.25">
      <c r="AC549" s="249"/>
    </row>
    <row r="550" spans="29:29" x14ac:dyDescent="0.25">
      <c r="AC550" s="249"/>
    </row>
    <row r="551" spans="29:29" x14ac:dyDescent="0.25">
      <c r="AC551" s="249"/>
    </row>
    <row r="552" spans="29:29" x14ac:dyDescent="0.25">
      <c r="AC552" s="249"/>
    </row>
    <row r="553" spans="29:29" x14ac:dyDescent="0.25">
      <c r="AC553" s="249"/>
    </row>
    <row r="554" spans="29:29" x14ac:dyDescent="0.25">
      <c r="AC554" s="249"/>
    </row>
    <row r="555" spans="29:29" x14ac:dyDescent="0.25">
      <c r="AC555" s="249"/>
    </row>
    <row r="556" spans="29:29" x14ac:dyDescent="0.25">
      <c r="AC556" s="249"/>
    </row>
    <row r="557" spans="29:29" x14ac:dyDescent="0.25">
      <c r="AC557" s="249"/>
    </row>
    <row r="558" spans="29:29" x14ac:dyDescent="0.25">
      <c r="AC558" s="249"/>
    </row>
    <row r="559" spans="29:29" x14ac:dyDescent="0.25">
      <c r="AC559" s="249"/>
    </row>
    <row r="560" spans="29:29" x14ac:dyDescent="0.25">
      <c r="AC560" s="249"/>
    </row>
    <row r="561" spans="29:29" x14ac:dyDescent="0.25">
      <c r="AC561" s="249"/>
    </row>
    <row r="562" spans="29:29" x14ac:dyDescent="0.25">
      <c r="AC562" s="249"/>
    </row>
    <row r="563" spans="29:29" x14ac:dyDescent="0.25">
      <c r="AC563" s="249"/>
    </row>
    <row r="564" spans="29:29" x14ac:dyDescent="0.25">
      <c r="AC564" s="249"/>
    </row>
    <row r="565" spans="29:29" x14ac:dyDescent="0.25">
      <c r="AC565" s="249"/>
    </row>
    <row r="566" spans="29:29" x14ac:dyDescent="0.25">
      <c r="AC566" s="249"/>
    </row>
    <row r="567" spans="29:29" x14ac:dyDescent="0.25">
      <c r="AC567" s="249"/>
    </row>
    <row r="568" spans="29:29" x14ac:dyDescent="0.25">
      <c r="AC568" s="249"/>
    </row>
    <row r="569" spans="29:29" x14ac:dyDescent="0.25">
      <c r="AC569" s="249"/>
    </row>
    <row r="570" spans="29:29" x14ac:dyDescent="0.25">
      <c r="AC570" s="249"/>
    </row>
    <row r="571" spans="29:29" x14ac:dyDescent="0.25">
      <c r="AC571" s="249"/>
    </row>
    <row r="572" spans="29:29" x14ac:dyDescent="0.25">
      <c r="AC572" s="249"/>
    </row>
    <row r="573" spans="29:29" x14ac:dyDescent="0.25">
      <c r="AC573" s="249"/>
    </row>
    <row r="574" spans="29:29" x14ac:dyDescent="0.25">
      <c r="AC574" s="249"/>
    </row>
    <row r="575" spans="29:29" x14ac:dyDescent="0.25">
      <c r="AC575" s="249"/>
    </row>
    <row r="576" spans="29:29" x14ac:dyDescent="0.25">
      <c r="AC576" s="249"/>
    </row>
    <row r="577" spans="29:29" x14ac:dyDescent="0.25">
      <c r="AC577" s="249"/>
    </row>
    <row r="578" spans="29:29" x14ac:dyDescent="0.25">
      <c r="AC578" s="249"/>
    </row>
    <row r="579" spans="29:29" x14ac:dyDescent="0.25">
      <c r="AC579" s="249"/>
    </row>
    <row r="580" spans="29:29" x14ac:dyDescent="0.25">
      <c r="AC580" s="249"/>
    </row>
    <row r="581" spans="29:29" x14ac:dyDescent="0.25">
      <c r="AC581" s="249"/>
    </row>
    <row r="582" spans="29:29" x14ac:dyDescent="0.25">
      <c r="AC582" s="249"/>
    </row>
    <row r="583" spans="29:29" x14ac:dyDescent="0.25">
      <c r="AC583" s="249"/>
    </row>
    <row r="584" spans="29:29" x14ac:dyDescent="0.25">
      <c r="AC584" s="249"/>
    </row>
    <row r="585" spans="29:29" x14ac:dyDescent="0.25">
      <c r="AC585" s="249"/>
    </row>
    <row r="586" spans="29:29" x14ac:dyDescent="0.25">
      <c r="AC586" s="249"/>
    </row>
    <row r="587" spans="29:29" x14ac:dyDescent="0.25">
      <c r="AC587" s="249"/>
    </row>
    <row r="588" spans="29:29" x14ac:dyDescent="0.25">
      <c r="AC588" s="249"/>
    </row>
    <row r="589" spans="29:29" x14ac:dyDescent="0.25">
      <c r="AC589" s="249"/>
    </row>
    <row r="590" spans="29:29" x14ac:dyDescent="0.25">
      <c r="AC590" s="249"/>
    </row>
    <row r="591" spans="29:29" x14ac:dyDescent="0.25">
      <c r="AC591" s="249"/>
    </row>
    <row r="592" spans="29:29" x14ac:dyDescent="0.25">
      <c r="AC592" s="249"/>
    </row>
    <row r="593" spans="29:29" x14ac:dyDescent="0.25">
      <c r="AC593" s="249"/>
    </row>
    <row r="594" spans="29:29" x14ac:dyDescent="0.25">
      <c r="AC594" s="249"/>
    </row>
    <row r="595" spans="29:29" x14ac:dyDescent="0.25">
      <c r="AC595" s="249"/>
    </row>
    <row r="596" spans="29:29" x14ac:dyDescent="0.25">
      <c r="AC596" s="249"/>
    </row>
    <row r="597" spans="29:29" x14ac:dyDescent="0.25">
      <c r="AC597" s="249"/>
    </row>
    <row r="598" spans="29:29" x14ac:dyDescent="0.25">
      <c r="AC598" s="249"/>
    </row>
    <row r="599" spans="29:29" x14ac:dyDescent="0.25">
      <c r="AC599" s="249"/>
    </row>
    <row r="600" spans="29:29" x14ac:dyDescent="0.25">
      <c r="AC600" s="249"/>
    </row>
    <row r="601" spans="29:29" x14ac:dyDescent="0.25">
      <c r="AC601" s="249"/>
    </row>
    <row r="602" spans="29:29" x14ac:dyDescent="0.25">
      <c r="AC602" s="249"/>
    </row>
    <row r="603" spans="29:29" x14ac:dyDescent="0.25">
      <c r="AC603" s="249"/>
    </row>
    <row r="604" spans="29:29" x14ac:dyDescent="0.25">
      <c r="AC604" s="249"/>
    </row>
    <row r="605" spans="29:29" x14ac:dyDescent="0.25">
      <c r="AC605" s="249"/>
    </row>
    <row r="606" spans="29:29" x14ac:dyDescent="0.25">
      <c r="AC606" s="249"/>
    </row>
    <row r="607" spans="29:29" x14ac:dyDescent="0.25">
      <c r="AC607" s="249"/>
    </row>
    <row r="608" spans="29:29" x14ac:dyDescent="0.25">
      <c r="AC608" s="249"/>
    </row>
    <row r="609" spans="29:29" x14ac:dyDescent="0.25">
      <c r="AC609" s="249"/>
    </row>
    <row r="610" spans="29:29" x14ac:dyDescent="0.25">
      <c r="AC610" s="249"/>
    </row>
    <row r="611" spans="29:29" x14ac:dyDescent="0.25">
      <c r="AC611" s="249"/>
    </row>
    <row r="612" spans="29:29" x14ac:dyDescent="0.25">
      <c r="AC612" s="249"/>
    </row>
    <row r="613" spans="29:29" x14ac:dyDescent="0.25">
      <c r="AC613" s="249"/>
    </row>
    <row r="614" spans="29:29" x14ac:dyDescent="0.25">
      <c r="AC614" s="249"/>
    </row>
    <row r="615" spans="29:29" x14ac:dyDescent="0.25">
      <c r="AC615" s="249"/>
    </row>
    <row r="616" spans="29:29" x14ac:dyDescent="0.25">
      <c r="AC616" s="249"/>
    </row>
    <row r="617" spans="29:29" x14ac:dyDescent="0.25">
      <c r="AC617" s="249"/>
    </row>
    <row r="618" spans="29:29" x14ac:dyDescent="0.25">
      <c r="AC618" s="249"/>
    </row>
    <row r="619" spans="29:29" x14ac:dyDescent="0.25">
      <c r="AC619" s="249"/>
    </row>
    <row r="620" spans="29:29" x14ac:dyDescent="0.25">
      <c r="AC620" s="249"/>
    </row>
    <row r="621" spans="29:29" x14ac:dyDescent="0.25">
      <c r="AC621" s="249"/>
    </row>
    <row r="622" spans="29:29" x14ac:dyDescent="0.25">
      <c r="AC622" s="249"/>
    </row>
    <row r="623" spans="29:29" x14ac:dyDescent="0.25">
      <c r="AC623" s="249"/>
    </row>
    <row r="624" spans="29:29" x14ac:dyDescent="0.25">
      <c r="AC624" s="249"/>
    </row>
    <row r="625" spans="29:29" x14ac:dyDescent="0.25">
      <c r="AC625" s="249"/>
    </row>
    <row r="626" spans="29:29" x14ac:dyDescent="0.25">
      <c r="AC626" s="249"/>
    </row>
    <row r="627" spans="29:29" x14ac:dyDescent="0.25">
      <c r="AC627" s="249"/>
    </row>
    <row r="628" spans="29:29" x14ac:dyDescent="0.25">
      <c r="AC628" s="249"/>
    </row>
    <row r="629" spans="29:29" x14ac:dyDescent="0.25">
      <c r="AC629" s="249"/>
    </row>
    <row r="630" spans="29:29" x14ac:dyDescent="0.25">
      <c r="AC630" s="249"/>
    </row>
    <row r="631" spans="29:29" x14ac:dyDescent="0.25">
      <c r="AC631" s="249"/>
    </row>
    <row r="632" spans="29:29" x14ac:dyDescent="0.25">
      <c r="AC632" s="249"/>
    </row>
    <row r="633" spans="29:29" x14ac:dyDescent="0.25">
      <c r="AC633" s="249"/>
    </row>
    <row r="634" spans="29:29" x14ac:dyDescent="0.25">
      <c r="AC634" s="249"/>
    </row>
    <row r="635" spans="29:29" x14ac:dyDescent="0.25">
      <c r="AC635" s="249"/>
    </row>
    <row r="636" spans="29:29" x14ac:dyDescent="0.25">
      <c r="AC636" s="249"/>
    </row>
    <row r="637" spans="29:29" x14ac:dyDescent="0.25">
      <c r="AC637" s="249"/>
    </row>
    <row r="638" spans="29:29" x14ac:dyDescent="0.25">
      <c r="AC638" s="249"/>
    </row>
    <row r="639" spans="29:29" x14ac:dyDescent="0.25">
      <c r="AC639" s="249"/>
    </row>
    <row r="640" spans="29:29" x14ac:dyDescent="0.25">
      <c r="AC640" s="249"/>
    </row>
    <row r="641" spans="29:29" x14ac:dyDescent="0.25">
      <c r="AC641" s="249"/>
    </row>
    <row r="642" spans="29:29" x14ac:dyDescent="0.25">
      <c r="AC642" s="249"/>
    </row>
    <row r="643" spans="29:29" x14ac:dyDescent="0.25">
      <c r="AC643" s="249"/>
    </row>
    <row r="644" spans="29:29" x14ac:dyDescent="0.25">
      <c r="AC644" s="249"/>
    </row>
    <row r="645" spans="29:29" x14ac:dyDescent="0.25">
      <c r="AC645" s="249"/>
    </row>
    <row r="646" spans="29:29" x14ac:dyDescent="0.25">
      <c r="AC646" s="249"/>
    </row>
    <row r="647" spans="29:29" x14ac:dyDescent="0.25">
      <c r="AC647" s="249"/>
    </row>
    <row r="648" spans="29:29" x14ac:dyDescent="0.25">
      <c r="AC648" s="249"/>
    </row>
    <row r="649" spans="29:29" x14ac:dyDescent="0.25">
      <c r="AC649" s="249"/>
    </row>
    <row r="650" spans="29:29" x14ac:dyDescent="0.25">
      <c r="AC650" s="249"/>
    </row>
    <row r="651" spans="29:29" x14ac:dyDescent="0.25">
      <c r="AC651" s="249"/>
    </row>
    <row r="652" spans="29:29" x14ac:dyDescent="0.25">
      <c r="AC652" s="249"/>
    </row>
    <row r="653" spans="29:29" x14ac:dyDescent="0.25">
      <c r="AC653" s="249"/>
    </row>
    <row r="654" spans="29:29" x14ac:dyDescent="0.25">
      <c r="AC654" s="249"/>
    </row>
    <row r="655" spans="29:29" x14ac:dyDescent="0.25">
      <c r="AC655" s="249"/>
    </row>
    <row r="656" spans="29:29" x14ac:dyDescent="0.25">
      <c r="AC656" s="249"/>
    </row>
    <row r="657" spans="29:29" x14ac:dyDescent="0.25">
      <c r="AC657" s="249"/>
    </row>
    <row r="658" spans="29:29" x14ac:dyDescent="0.25">
      <c r="AC658" s="249"/>
    </row>
    <row r="659" spans="29:29" x14ac:dyDescent="0.25">
      <c r="AC659" s="249"/>
    </row>
    <row r="660" spans="29:29" x14ac:dyDescent="0.25">
      <c r="AC660" s="249"/>
    </row>
    <row r="661" spans="29:29" x14ac:dyDescent="0.25">
      <c r="AC661" s="249"/>
    </row>
    <row r="662" spans="29:29" x14ac:dyDescent="0.25">
      <c r="AC662" s="249"/>
    </row>
    <row r="663" spans="29:29" x14ac:dyDescent="0.25">
      <c r="AC663" s="249"/>
    </row>
    <row r="664" spans="29:29" x14ac:dyDescent="0.25">
      <c r="AC664" s="249"/>
    </row>
    <row r="665" spans="29:29" x14ac:dyDescent="0.25">
      <c r="AC665" s="249"/>
    </row>
    <row r="666" spans="29:29" x14ac:dyDescent="0.25">
      <c r="AC666" s="249"/>
    </row>
    <row r="667" spans="29:29" x14ac:dyDescent="0.25">
      <c r="AC667" s="249"/>
    </row>
    <row r="668" spans="29:29" x14ac:dyDescent="0.25">
      <c r="AC668" s="249"/>
    </row>
    <row r="669" spans="29:29" x14ac:dyDescent="0.25">
      <c r="AC669" s="249"/>
    </row>
    <row r="670" spans="29:29" x14ac:dyDescent="0.25">
      <c r="AC670" s="249"/>
    </row>
    <row r="671" spans="29:29" x14ac:dyDescent="0.25">
      <c r="AC671" s="249"/>
    </row>
    <row r="672" spans="29:29" x14ac:dyDescent="0.25">
      <c r="AC672" s="249"/>
    </row>
    <row r="673" spans="29:29" x14ac:dyDescent="0.25">
      <c r="AC673" s="249"/>
    </row>
    <row r="674" spans="29:29" x14ac:dyDescent="0.25">
      <c r="AC674" s="249"/>
    </row>
    <row r="675" spans="29:29" x14ac:dyDescent="0.25">
      <c r="AC675" s="249"/>
    </row>
    <row r="676" spans="29:29" x14ac:dyDescent="0.25">
      <c r="AC676" s="249"/>
    </row>
    <row r="677" spans="29:29" x14ac:dyDescent="0.25">
      <c r="AC677" s="249"/>
    </row>
    <row r="678" spans="29:29" x14ac:dyDescent="0.25">
      <c r="AC678" s="249"/>
    </row>
    <row r="679" spans="29:29" x14ac:dyDescent="0.25">
      <c r="AC679" s="249"/>
    </row>
    <row r="680" spans="29:29" x14ac:dyDescent="0.25">
      <c r="AC680" s="249"/>
    </row>
    <row r="681" spans="29:29" x14ac:dyDescent="0.25">
      <c r="AC681" s="249"/>
    </row>
    <row r="682" spans="29:29" x14ac:dyDescent="0.25">
      <c r="AC682" s="249"/>
    </row>
    <row r="683" spans="29:29" x14ac:dyDescent="0.25">
      <c r="AC683" s="249"/>
    </row>
    <row r="684" spans="29:29" x14ac:dyDescent="0.25">
      <c r="AC684" s="249"/>
    </row>
    <row r="685" spans="29:29" x14ac:dyDescent="0.25">
      <c r="AC685" s="249"/>
    </row>
    <row r="686" spans="29:29" x14ac:dyDescent="0.25">
      <c r="AC686" s="249"/>
    </row>
    <row r="687" spans="29:29" x14ac:dyDescent="0.25">
      <c r="AC687" s="249"/>
    </row>
    <row r="688" spans="29:29" x14ac:dyDescent="0.25">
      <c r="AC688" s="249"/>
    </row>
    <row r="689" spans="29:29" x14ac:dyDescent="0.25">
      <c r="AC689" s="249"/>
    </row>
    <row r="690" spans="29:29" x14ac:dyDescent="0.25">
      <c r="AC690" s="249"/>
    </row>
    <row r="691" spans="29:29" x14ac:dyDescent="0.25">
      <c r="AC691" s="249"/>
    </row>
    <row r="692" spans="29:29" x14ac:dyDescent="0.25">
      <c r="AC692" s="249"/>
    </row>
    <row r="693" spans="29:29" x14ac:dyDescent="0.25">
      <c r="AC693" s="249"/>
    </row>
    <row r="694" spans="29:29" x14ac:dyDescent="0.25">
      <c r="AC694" s="249"/>
    </row>
    <row r="695" spans="29:29" x14ac:dyDescent="0.25">
      <c r="AC695" s="249"/>
    </row>
    <row r="696" spans="29:29" x14ac:dyDescent="0.25">
      <c r="AC696" s="249"/>
    </row>
    <row r="697" spans="29:29" x14ac:dyDescent="0.25">
      <c r="AC697" s="249"/>
    </row>
    <row r="698" spans="29:29" x14ac:dyDescent="0.25">
      <c r="AC698" s="249"/>
    </row>
    <row r="699" spans="29:29" x14ac:dyDescent="0.25">
      <c r="AC699" s="249"/>
    </row>
    <row r="700" spans="29:29" x14ac:dyDescent="0.25">
      <c r="AC700" s="249"/>
    </row>
    <row r="701" spans="29:29" x14ac:dyDescent="0.25">
      <c r="AC701" s="249"/>
    </row>
    <row r="702" spans="29:29" x14ac:dyDescent="0.25">
      <c r="AC702" s="249"/>
    </row>
    <row r="703" spans="29:29" x14ac:dyDescent="0.25">
      <c r="AC703" s="249"/>
    </row>
    <row r="704" spans="29:29" x14ac:dyDescent="0.25">
      <c r="AC704" s="249"/>
    </row>
    <row r="705" spans="29:29" x14ac:dyDescent="0.25">
      <c r="AC705" s="249"/>
    </row>
    <row r="706" spans="29:29" x14ac:dyDescent="0.25">
      <c r="AC706" s="249"/>
    </row>
    <row r="707" spans="29:29" x14ac:dyDescent="0.25">
      <c r="AC707" s="249"/>
    </row>
    <row r="708" spans="29:29" x14ac:dyDescent="0.25">
      <c r="AC708" s="249"/>
    </row>
    <row r="709" spans="29:29" x14ac:dyDescent="0.25">
      <c r="AC709" s="249"/>
    </row>
    <row r="710" spans="29:29" x14ac:dyDescent="0.25">
      <c r="AC710" s="249"/>
    </row>
    <row r="711" spans="29:29" x14ac:dyDescent="0.25">
      <c r="AC711" s="249"/>
    </row>
    <row r="712" spans="29:29" x14ac:dyDescent="0.25">
      <c r="AC712" s="249"/>
    </row>
    <row r="713" spans="29:29" x14ac:dyDescent="0.25">
      <c r="AC713" s="249"/>
    </row>
    <row r="714" spans="29:29" x14ac:dyDescent="0.25">
      <c r="AC714" s="249"/>
    </row>
    <row r="715" spans="29:29" x14ac:dyDescent="0.25">
      <c r="AC715" s="249"/>
    </row>
    <row r="716" spans="29:29" x14ac:dyDescent="0.25">
      <c r="AC716" s="249"/>
    </row>
    <row r="717" spans="29:29" x14ac:dyDescent="0.25">
      <c r="AC717" s="249"/>
    </row>
    <row r="718" spans="29:29" x14ac:dyDescent="0.25">
      <c r="AC718" s="249"/>
    </row>
    <row r="719" spans="29:29" x14ac:dyDescent="0.25">
      <c r="AC719" s="249"/>
    </row>
    <row r="720" spans="29:29" x14ac:dyDescent="0.25">
      <c r="AC720" s="249"/>
    </row>
    <row r="721" spans="29:29" x14ac:dyDescent="0.25">
      <c r="AC721" s="249"/>
    </row>
    <row r="722" spans="29:29" x14ac:dyDescent="0.25">
      <c r="AC722" s="249"/>
    </row>
    <row r="723" spans="29:29" x14ac:dyDescent="0.25">
      <c r="AC723" s="249"/>
    </row>
    <row r="724" spans="29:29" x14ac:dyDescent="0.25">
      <c r="AC724" s="249"/>
    </row>
    <row r="725" spans="29:29" x14ac:dyDescent="0.25">
      <c r="AC725" s="249"/>
    </row>
    <row r="726" spans="29:29" x14ac:dyDescent="0.25">
      <c r="AC726" s="249"/>
    </row>
    <row r="727" spans="29:29" x14ac:dyDescent="0.25">
      <c r="AC727" s="249"/>
    </row>
    <row r="728" spans="29:29" x14ac:dyDescent="0.25">
      <c r="AC728" s="249"/>
    </row>
    <row r="729" spans="29:29" x14ac:dyDescent="0.25">
      <c r="AC729" s="249"/>
    </row>
    <row r="730" spans="29:29" x14ac:dyDescent="0.25">
      <c r="AC730" s="249"/>
    </row>
    <row r="731" spans="29:29" x14ac:dyDescent="0.25">
      <c r="AC731" s="249"/>
    </row>
    <row r="732" spans="29:29" x14ac:dyDescent="0.25">
      <c r="AC732" s="249"/>
    </row>
    <row r="733" spans="29:29" x14ac:dyDescent="0.25">
      <c r="AC733" s="249"/>
    </row>
    <row r="734" spans="29:29" x14ac:dyDescent="0.25">
      <c r="AC734" s="249"/>
    </row>
    <row r="735" spans="29:29" x14ac:dyDescent="0.25">
      <c r="AC735" s="249"/>
    </row>
    <row r="736" spans="29:29" x14ac:dyDescent="0.25">
      <c r="AC736" s="249"/>
    </row>
    <row r="737" spans="29:29" x14ac:dyDescent="0.25">
      <c r="AC737" s="249"/>
    </row>
    <row r="738" spans="29:29" x14ac:dyDescent="0.25">
      <c r="AC738" s="249"/>
    </row>
    <row r="739" spans="29:29" x14ac:dyDescent="0.25">
      <c r="AC739" s="249"/>
    </row>
    <row r="740" spans="29:29" x14ac:dyDescent="0.25">
      <c r="AC740" s="249"/>
    </row>
    <row r="741" spans="29:29" x14ac:dyDescent="0.25">
      <c r="AC741" s="249"/>
    </row>
    <row r="742" spans="29:29" x14ac:dyDescent="0.25">
      <c r="AC742" s="249"/>
    </row>
    <row r="743" spans="29:29" x14ac:dyDescent="0.25">
      <c r="AC743" s="249"/>
    </row>
    <row r="744" spans="29:29" x14ac:dyDescent="0.25">
      <c r="AC744" s="249"/>
    </row>
    <row r="745" spans="29:29" x14ac:dyDescent="0.25">
      <c r="AC745" s="249"/>
    </row>
    <row r="746" spans="29:29" x14ac:dyDescent="0.25">
      <c r="AC746" s="249"/>
    </row>
    <row r="747" spans="29:29" x14ac:dyDescent="0.25">
      <c r="AC747" s="249"/>
    </row>
    <row r="748" spans="29:29" x14ac:dyDescent="0.25">
      <c r="AC748" s="249"/>
    </row>
    <row r="749" spans="29:29" x14ac:dyDescent="0.25">
      <c r="AC749" s="249"/>
    </row>
    <row r="750" spans="29:29" x14ac:dyDescent="0.25">
      <c r="AC750" s="249"/>
    </row>
    <row r="751" spans="29:29" x14ac:dyDescent="0.25">
      <c r="AC751" s="249"/>
    </row>
    <row r="752" spans="29:29" x14ac:dyDescent="0.25">
      <c r="AC752" s="249"/>
    </row>
    <row r="753" spans="29:29" x14ac:dyDescent="0.25">
      <c r="AC753" s="249"/>
    </row>
    <row r="754" spans="29:29" x14ac:dyDescent="0.25">
      <c r="AC754" s="249"/>
    </row>
    <row r="755" spans="29:29" x14ac:dyDescent="0.25">
      <c r="AC755" s="249"/>
    </row>
    <row r="756" spans="29:29" x14ac:dyDescent="0.25">
      <c r="AC756" s="249"/>
    </row>
    <row r="757" spans="29:29" x14ac:dyDescent="0.25">
      <c r="AC757" s="249"/>
    </row>
    <row r="758" spans="29:29" x14ac:dyDescent="0.25">
      <c r="AC758" s="249"/>
    </row>
    <row r="759" spans="29:29" x14ac:dyDescent="0.25">
      <c r="AC759" s="249"/>
    </row>
    <row r="760" spans="29:29" x14ac:dyDescent="0.25">
      <c r="AC760" s="249"/>
    </row>
    <row r="761" spans="29:29" x14ac:dyDescent="0.25">
      <c r="AC761" s="249"/>
    </row>
    <row r="762" spans="29:29" x14ac:dyDescent="0.25">
      <c r="AC762" s="249"/>
    </row>
    <row r="763" spans="29:29" x14ac:dyDescent="0.25">
      <c r="AC763" s="249"/>
    </row>
    <row r="764" spans="29:29" x14ac:dyDescent="0.25">
      <c r="AC764" s="249"/>
    </row>
    <row r="765" spans="29:29" x14ac:dyDescent="0.25">
      <c r="AC765" s="249"/>
    </row>
    <row r="766" spans="29:29" x14ac:dyDescent="0.25">
      <c r="AC766" s="249"/>
    </row>
    <row r="767" spans="29:29" x14ac:dyDescent="0.25">
      <c r="AC767" s="249"/>
    </row>
    <row r="768" spans="29:29" x14ac:dyDescent="0.25">
      <c r="AC768" s="249"/>
    </row>
    <row r="769" spans="29:29" x14ac:dyDescent="0.25">
      <c r="AC769" s="249"/>
    </row>
    <row r="770" spans="29:29" x14ac:dyDescent="0.25">
      <c r="AC770" s="249"/>
    </row>
    <row r="771" spans="29:29" x14ac:dyDescent="0.25">
      <c r="AC771" s="249"/>
    </row>
    <row r="772" spans="29:29" x14ac:dyDescent="0.25">
      <c r="AC772" s="249"/>
    </row>
    <row r="773" spans="29:29" x14ac:dyDescent="0.25">
      <c r="AC773" s="249"/>
    </row>
    <row r="774" spans="29:29" x14ac:dyDescent="0.25">
      <c r="AC774" s="249"/>
    </row>
    <row r="775" spans="29:29" x14ac:dyDescent="0.25">
      <c r="AC775" s="249"/>
    </row>
    <row r="776" spans="29:29" x14ac:dyDescent="0.25">
      <c r="AC776" s="249"/>
    </row>
    <row r="777" spans="29:29" x14ac:dyDescent="0.25">
      <c r="AC777" s="249"/>
    </row>
    <row r="778" spans="29:29" x14ac:dyDescent="0.25">
      <c r="AC778" s="249"/>
    </row>
    <row r="779" spans="29:29" x14ac:dyDescent="0.25">
      <c r="AC779" s="249"/>
    </row>
    <row r="780" spans="29:29" x14ac:dyDescent="0.25">
      <c r="AC780" s="249"/>
    </row>
    <row r="781" spans="29:29" x14ac:dyDescent="0.25">
      <c r="AC781" s="249"/>
    </row>
    <row r="782" spans="29:29" x14ac:dyDescent="0.25">
      <c r="AC782" s="249"/>
    </row>
    <row r="783" spans="29:29" x14ac:dyDescent="0.25">
      <c r="AC783" s="249"/>
    </row>
    <row r="784" spans="29:29" x14ac:dyDescent="0.25">
      <c r="AC784" s="249"/>
    </row>
    <row r="785" spans="29:29" x14ac:dyDescent="0.25">
      <c r="AC785" s="249"/>
    </row>
    <row r="786" spans="29:29" x14ac:dyDescent="0.25">
      <c r="AC786" s="249"/>
    </row>
    <row r="787" spans="29:29" x14ac:dyDescent="0.25">
      <c r="AC787" s="249"/>
    </row>
    <row r="788" spans="29:29" x14ac:dyDescent="0.25">
      <c r="AC788" s="249"/>
    </row>
    <row r="789" spans="29:29" x14ac:dyDescent="0.25">
      <c r="AC789" s="249"/>
    </row>
    <row r="790" spans="29:29" x14ac:dyDescent="0.25">
      <c r="AC790" s="249"/>
    </row>
    <row r="791" spans="29:29" x14ac:dyDescent="0.25">
      <c r="AC791" s="249"/>
    </row>
    <row r="792" spans="29:29" x14ac:dyDescent="0.25">
      <c r="AC792" s="249"/>
    </row>
    <row r="793" spans="29:29" x14ac:dyDescent="0.25">
      <c r="AC793" s="249"/>
    </row>
    <row r="794" spans="29:29" x14ac:dyDescent="0.25">
      <c r="AC794" s="249"/>
    </row>
    <row r="795" spans="29:29" x14ac:dyDescent="0.25">
      <c r="AC795" s="249"/>
    </row>
    <row r="796" spans="29:29" x14ac:dyDescent="0.25">
      <c r="AC796" s="249"/>
    </row>
    <row r="797" spans="29:29" x14ac:dyDescent="0.25">
      <c r="AC797" s="249"/>
    </row>
    <row r="798" spans="29:29" x14ac:dyDescent="0.25">
      <c r="AC798" s="249"/>
    </row>
    <row r="799" spans="29:29" x14ac:dyDescent="0.25">
      <c r="AC799" s="249"/>
    </row>
    <row r="800" spans="29:29" x14ac:dyDescent="0.25">
      <c r="AC800" s="249"/>
    </row>
    <row r="801" spans="29:29" x14ac:dyDescent="0.25">
      <c r="AC801" s="249"/>
    </row>
    <row r="802" spans="29:29" x14ac:dyDescent="0.25">
      <c r="AC802" s="249"/>
    </row>
    <row r="803" spans="29:29" x14ac:dyDescent="0.25">
      <c r="AC803" s="249"/>
    </row>
    <row r="804" spans="29:29" x14ac:dyDescent="0.25">
      <c r="AC804" s="249"/>
    </row>
    <row r="805" spans="29:29" x14ac:dyDescent="0.25">
      <c r="AC805" s="249"/>
    </row>
    <row r="806" spans="29:29" x14ac:dyDescent="0.25">
      <c r="AC806" s="249"/>
    </row>
    <row r="807" spans="29:29" x14ac:dyDescent="0.25">
      <c r="AC807" s="249"/>
    </row>
    <row r="808" spans="29:29" x14ac:dyDescent="0.25">
      <c r="AC808" s="249"/>
    </row>
    <row r="809" spans="29:29" x14ac:dyDescent="0.25">
      <c r="AC809" s="249"/>
    </row>
    <row r="810" spans="29:29" x14ac:dyDescent="0.25">
      <c r="AC810" s="249"/>
    </row>
    <row r="811" spans="29:29" x14ac:dyDescent="0.25">
      <c r="AC811" s="249"/>
    </row>
    <row r="812" spans="29:29" x14ac:dyDescent="0.25">
      <c r="AC812" s="249"/>
    </row>
    <row r="813" spans="29:29" x14ac:dyDescent="0.25">
      <c r="AC813" s="249"/>
    </row>
    <row r="814" spans="29:29" x14ac:dyDescent="0.25">
      <c r="AC814" s="249"/>
    </row>
    <row r="815" spans="29:29" x14ac:dyDescent="0.25">
      <c r="AC815" s="249"/>
    </row>
    <row r="816" spans="29:29" x14ac:dyDescent="0.25">
      <c r="AC816" s="249"/>
    </row>
    <row r="817" spans="29:29" x14ac:dyDescent="0.25">
      <c r="AC817" s="249"/>
    </row>
    <row r="818" spans="29:29" x14ac:dyDescent="0.25">
      <c r="AC818" s="249"/>
    </row>
    <row r="819" spans="29:29" x14ac:dyDescent="0.25">
      <c r="AC819" s="249"/>
    </row>
    <row r="820" spans="29:29" x14ac:dyDescent="0.25">
      <c r="AC820" s="249"/>
    </row>
    <row r="821" spans="29:29" x14ac:dyDescent="0.25">
      <c r="AC821" s="249"/>
    </row>
    <row r="822" spans="29:29" x14ac:dyDescent="0.25">
      <c r="AC822" s="249"/>
    </row>
    <row r="823" spans="29:29" x14ac:dyDescent="0.25">
      <c r="AC823" s="249"/>
    </row>
    <row r="824" spans="29:29" x14ac:dyDescent="0.25">
      <c r="AC824" s="249"/>
    </row>
    <row r="825" spans="29:29" x14ac:dyDescent="0.25">
      <c r="AC825" s="249"/>
    </row>
    <row r="826" spans="29:29" x14ac:dyDescent="0.25">
      <c r="AC826" s="249"/>
    </row>
    <row r="827" spans="29:29" x14ac:dyDescent="0.25">
      <c r="AC827" s="249"/>
    </row>
    <row r="828" spans="29:29" x14ac:dyDescent="0.25">
      <c r="AC828" s="249"/>
    </row>
    <row r="829" spans="29:29" x14ac:dyDescent="0.25">
      <c r="AC829" s="249"/>
    </row>
    <row r="830" spans="29:29" x14ac:dyDescent="0.25">
      <c r="AC830" s="249"/>
    </row>
    <row r="831" spans="29:29" x14ac:dyDescent="0.25">
      <c r="AC831" s="249"/>
    </row>
    <row r="832" spans="29:29" x14ac:dyDescent="0.25">
      <c r="AC832" s="249"/>
    </row>
    <row r="833" spans="29:29" x14ac:dyDescent="0.25">
      <c r="AC833" s="249"/>
    </row>
    <row r="834" spans="29:29" x14ac:dyDescent="0.25">
      <c r="AC834" s="249"/>
    </row>
    <row r="835" spans="29:29" x14ac:dyDescent="0.25">
      <c r="AC835" s="249"/>
    </row>
    <row r="836" spans="29:29" x14ac:dyDescent="0.25">
      <c r="AC836" s="249"/>
    </row>
    <row r="837" spans="29:29" x14ac:dyDescent="0.25">
      <c r="AC837" s="249"/>
    </row>
    <row r="838" spans="29:29" x14ac:dyDescent="0.25">
      <c r="AC838" s="249"/>
    </row>
    <row r="839" spans="29:29" x14ac:dyDescent="0.25">
      <c r="AC839" s="249"/>
    </row>
    <row r="840" spans="29:29" x14ac:dyDescent="0.25">
      <c r="AC840" s="249"/>
    </row>
    <row r="841" spans="29:29" x14ac:dyDescent="0.25">
      <c r="AC841" s="249"/>
    </row>
    <row r="842" spans="29:29" x14ac:dyDescent="0.25">
      <c r="AC842" s="249"/>
    </row>
    <row r="843" spans="29:29" x14ac:dyDescent="0.25">
      <c r="AC843" s="249"/>
    </row>
    <row r="844" spans="29:29" x14ac:dyDescent="0.25">
      <c r="AC844" s="249"/>
    </row>
    <row r="845" spans="29:29" x14ac:dyDescent="0.25">
      <c r="AC845" s="249"/>
    </row>
    <row r="846" spans="29:29" x14ac:dyDescent="0.25">
      <c r="AC846" s="249"/>
    </row>
    <row r="847" spans="29:29" x14ac:dyDescent="0.25">
      <c r="AC847" s="249"/>
    </row>
    <row r="848" spans="29:29" x14ac:dyDescent="0.25">
      <c r="AC848" s="249"/>
    </row>
    <row r="849" spans="29:29" x14ac:dyDescent="0.25">
      <c r="AC849" s="249"/>
    </row>
    <row r="850" spans="29:29" x14ac:dyDescent="0.25">
      <c r="AC850" s="249"/>
    </row>
    <row r="851" spans="29:29" x14ac:dyDescent="0.25">
      <c r="AC851" s="249"/>
    </row>
    <row r="852" spans="29:29" x14ac:dyDescent="0.25">
      <c r="AC852" s="249"/>
    </row>
    <row r="853" spans="29:29" x14ac:dyDescent="0.25">
      <c r="AC853" s="249"/>
    </row>
    <row r="854" spans="29:29" x14ac:dyDescent="0.25">
      <c r="AC854" s="249"/>
    </row>
    <row r="855" spans="29:29" x14ac:dyDescent="0.25">
      <c r="AC855" s="249"/>
    </row>
    <row r="856" spans="29:29" x14ac:dyDescent="0.25">
      <c r="AC856" s="249"/>
    </row>
    <row r="857" spans="29:29" x14ac:dyDescent="0.25">
      <c r="AC857" s="249"/>
    </row>
    <row r="858" spans="29:29" x14ac:dyDescent="0.25">
      <c r="AC858" s="249"/>
    </row>
    <row r="859" spans="29:29" x14ac:dyDescent="0.25">
      <c r="AC859" s="249"/>
    </row>
    <row r="860" spans="29:29" x14ac:dyDescent="0.25">
      <c r="AC860" s="249"/>
    </row>
    <row r="861" spans="29:29" x14ac:dyDescent="0.25">
      <c r="AC861" s="249"/>
    </row>
    <row r="862" spans="29:29" x14ac:dyDescent="0.25">
      <c r="AC862" s="249"/>
    </row>
    <row r="863" spans="29:29" x14ac:dyDescent="0.25">
      <c r="AC863" s="249"/>
    </row>
    <row r="864" spans="29:29" x14ac:dyDescent="0.25">
      <c r="AC864" s="249"/>
    </row>
    <row r="865" spans="29:29" x14ac:dyDescent="0.25">
      <c r="AC865" s="249"/>
    </row>
    <row r="866" spans="29:29" x14ac:dyDescent="0.25">
      <c r="AC866" s="249"/>
    </row>
    <row r="867" spans="29:29" x14ac:dyDescent="0.25">
      <c r="AC867" s="249"/>
    </row>
    <row r="868" spans="29:29" x14ac:dyDescent="0.25">
      <c r="AC868" s="249"/>
    </row>
    <row r="869" spans="29:29" x14ac:dyDescent="0.25">
      <c r="AC869" s="249"/>
    </row>
    <row r="870" spans="29:29" x14ac:dyDescent="0.25">
      <c r="AC870" s="249"/>
    </row>
    <row r="871" spans="29:29" x14ac:dyDescent="0.25">
      <c r="AC871" s="249"/>
    </row>
    <row r="872" spans="29:29" x14ac:dyDescent="0.25">
      <c r="AC872" s="249"/>
    </row>
    <row r="873" spans="29:29" x14ac:dyDescent="0.25">
      <c r="AC873" s="249"/>
    </row>
    <row r="874" spans="29:29" x14ac:dyDescent="0.25">
      <c r="AC874" s="249"/>
    </row>
    <row r="875" spans="29:29" x14ac:dyDescent="0.25">
      <c r="AC875" s="249"/>
    </row>
    <row r="876" spans="29:29" x14ac:dyDescent="0.25">
      <c r="AC876" s="249"/>
    </row>
    <row r="877" spans="29:29" x14ac:dyDescent="0.25">
      <c r="AC877" s="249"/>
    </row>
    <row r="878" spans="29:29" x14ac:dyDescent="0.25">
      <c r="AC878" s="249"/>
    </row>
    <row r="879" spans="29:29" x14ac:dyDescent="0.25">
      <c r="AC879" s="249"/>
    </row>
    <row r="880" spans="29:29" x14ac:dyDescent="0.25">
      <c r="AC880" s="249"/>
    </row>
    <row r="881" spans="29:29" x14ac:dyDescent="0.25">
      <c r="AC881" s="249"/>
    </row>
    <row r="882" spans="29:29" x14ac:dyDescent="0.25">
      <c r="AC882" s="249"/>
    </row>
    <row r="883" spans="29:29" x14ac:dyDescent="0.25">
      <c r="AC883" s="249"/>
    </row>
    <row r="884" spans="29:29" x14ac:dyDescent="0.25">
      <c r="AC884" s="249"/>
    </row>
    <row r="885" spans="29:29" x14ac:dyDescent="0.25">
      <c r="AC885" s="249"/>
    </row>
    <row r="886" spans="29:29" x14ac:dyDescent="0.25">
      <c r="AC886" s="249"/>
    </row>
    <row r="887" spans="29:29" x14ac:dyDescent="0.25">
      <c r="AC887" s="249"/>
    </row>
    <row r="888" spans="29:29" x14ac:dyDescent="0.25">
      <c r="AC888" s="249"/>
    </row>
    <row r="889" spans="29:29" x14ac:dyDescent="0.25">
      <c r="AC889" s="249"/>
    </row>
    <row r="890" spans="29:29" x14ac:dyDescent="0.25">
      <c r="AC890" s="249"/>
    </row>
    <row r="891" spans="29:29" x14ac:dyDescent="0.25">
      <c r="AC891" s="249"/>
    </row>
    <row r="892" spans="29:29" x14ac:dyDescent="0.25">
      <c r="AC892" s="249"/>
    </row>
    <row r="893" spans="29:29" x14ac:dyDescent="0.25">
      <c r="AC893" s="249"/>
    </row>
    <row r="894" spans="29:29" x14ac:dyDescent="0.25">
      <c r="AC894" s="249"/>
    </row>
    <row r="895" spans="29:29" x14ac:dyDescent="0.25">
      <c r="AC895" s="249"/>
    </row>
    <row r="896" spans="29:29" x14ac:dyDescent="0.25">
      <c r="AC896" s="249"/>
    </row>
    <row r="897" spans="29:29" x14ac:dyDescent="0.25">
      <c r="AC897" s="249"/>
    </row>
    <row r="898" spans="29:29" x14ac:dyDescent="0.25">
      <c r="AC898" s="249"/>
    </row>
    <row r="899" spans="29:29" x14ac:dyDescent="0.25">
      <c r="AC899" s="249"/>
    </row>
    <row r="900" spans="29:29" x14ac:dyDescent="0.25">
      <c r="AC900" s="249"/>
    </row>
    <row r="901" spans="29:29" x14ac:dyDescent="0.25">
      <c r="AC901" s="249"/>
    </row>
    <row r="902" spans="29:29" x14ac:dyDescent="0.25">
      <c r="AC902" s="249"/>
    </row>
    <row r="903" spans="29:29" x14ac:dyDescent="0.25">
      <c r="AC903" s="249"/>
    </row>
    <row r="904" spans="29:29" x14ac:dyDescent="0.25">
      <c r="AC904" s="249"/>
    </row>
    <row r="905" spans="29:29" x14ac:dyDescent="0.25">
      <c r="AC905" s="249"/>
    </row>
    <row r="906" spans="29:29" x14ac:dyDescent="0.25">
      <c r="AC906" s="249"/>
    </row>
    <row r="907" spans="29:29" x14ac:dyDescent="0.25">
      <c r="AC907" s="249"/>
    </row>
    <row r="908" spans="29:29" x14ac:dyDescent="0.25">
      <c r="AC908" s="249"/>
    </row>
    <row r="909" spans="29:29" x14ac:dyDescent="0.25">
      <c r="AC909" s="249"/>
    </row>
    <row r="910" spans="29:29" x14ac:dyDescent="0.25">
      <c r="AC910" s="249"/>
    </row>
    <row r="911" spans="29:29" x14ac:dyDescent="0.25">
      <c r="AC911" s="249"/>
    </row>
    <row r="912" spans="29:29" x14ac:dyDescent="0.25">
      <c r="AC912" s="249"/>
    </row>
    <row r="913" spans="29:29" x14ac:dyDescent="0.25">
      <c r="AC913" s="249"/>
    </row>
    <row r="914" spans="29:29" x14ac:dyDescent="0.25">
      <c r="AC914" s="249"/>
    </row>
    <row r="915" spans="29:29" x14ac:dyDescent="0.25">
      <c r="AC915" s="249"/>
    </row>
    <row r="916" spans="29:29" x14ac:dyDescent="0.25">
      <c r="AC916" s="249"/>
    </row>
    <row r="917" spans="29:29" x14ac:dyDescent="0.25">
      <c r="AC917" s="249"/>
    </row>
    <row r="918" spans="29:29" x14ac:dyDescent="0.25">
      <c r="AC918" s="249"/>
    </row>
    <row r="919" spans="29:29" x14ac:dyDescent="0.25">
      <c r="AC919" s="249"/>
    </row>
    <row r="920" spans="29:29" x14ac:dyDescent="0.25">
      <c r="AC920" s="249"/>
    </row>
    <row r="921" spans="29:29" x14ac:dyDescent="0.25">
      <c r="AC921" s="249"/>
    </row>
    <row r="922" spans="29:29" x14ac:dyDescent="0.25">
      <c r="AC922" s="249"/>
    </row>
    <row r="923" spans="29:29" x14ac:dyDescent="0.25">
      <c r="AC923" s="249"/>
    </row>
    <row r="924" spans="29:29" x14ac:dyDescent="0.25">
      <c r="AC924" s="249"/>
    </row>
    <row r="925" spans="29:29" x14ac:dyDescent="0.25">
      <c r="AC925" s="249"/>
    </row>
    <row r="926" spans="29:29" x14ac:dyDescent="0.25">
      <c r="AC926" s="249"/>
    </row>
    <row r="927" spans="29:29" x14ac:dyDescent="0.25">
      <c r="AC927" s="249"/>
    </row>
    <row r="928" spans="29:29" x14ac:dyDescent="0.25">
      <c r="AC928" s="249"/>
    </row>
    <row r="929" spans="29:29" x14ac:dyDescent="0.25">
      <c r="AC929" s="249"/>
    </row>
    <row r="930" spans="29:29" x14ac:dyDescent="0.25">
      <c r="AC930" s="249"/>
    </row>
    <row r="931" spans="29:29" x14ac:dyDescent="0.25">
      <c r="AC931" s="249"/>
    </row>
    <row r="932" spans="29:29" x14ac:dyDescent="0.25">
      <c r="AC932" s="249"/>
    </row>
    <row r="933" spans="29:29" x14ac:dyDescent="0.25">
      <c r="AC933" s="249"/>
    </row>
    <row r="934" spans="29:29" x14ac:dyDescent="0.25">
      <c r="AC934" s="249"/>
    </row>
    <row r="935" spans="29:29" x14ac:dyDescent="0.25">
      <c r="AC935" s="249"/>
    </row>
    <row r="936" spans="29:29" x14ac:dyDescent="0.25">
      <c r="AC936" s="249"/>
    </row>
    <row r="937" spans="29:29" x14ac:dyDescent="0.25">
      <c r="AC937" s="249"/>
    </row>
    <row r="938" spans="29:29" x14ac:dyDescent="0.25">
      <c r="AC938" s="249"/>
    </row>
    <row r="939" spans="29:29" x14ac:dyDescent="0.25">
      <c r="AC939" s="249"/>
    </row>
    <row r="940" spans="29:29" x14ac:dyDescent="0.25">
      <c r="AC940" s="249"/>
    </row>
    <row r="941" spans="29:29" x14ac:dyDescent="0.25">
      <c r="AC941" s="249"/>
    </row>
    <row r="942" spans="29:29" x14ac:dyDescent="0.25">
      <c r="AC942" s="249"/>
    </row>
    <row r="943" spans="29:29" x14ac:dyDescent="0.25">
      <c r="AC943" s="249"/>
    </row>
    <row r="944" spans="29:29" x14ac:dyDescent="0.25">
      <c r="AC944" s="249"/>
    </row>
    <row r="945" spans="29:29" x14ac:dyDescent="0.25">
      <c r="AC945" s="249"/>
    </row>
    <row r="946" spans="29:29" x14ac:dyDescent="0.25">
      <c r="AC946" s="249"/>
    </row>
    <row r="947" spans="29:29" x14ac:dyDescent="0.25">
      <c r="AC947" s="249"/>
    </row>
    <row r="948" spans="29:29" x14ac:dyDescent="0.25">
      <c r="AC948" s="249"/>
    </row>
    <row r="949" spans="29:29" x14ac:dyDescent="0.25">
      <c r="AC949" s="249"/>
    </row>
    <row r="950" spans="29:29" x14ac:dyDescent="0.25">
      <c r="AC950" s="249"/>
    </row>
    <row r="951" spans="29:29" x14ac:dyDescent="0.25">
      <c r="AC951" s="249"/>
    </row>
    <row r="952" spans="29:29" x14ac:dyDescent="0.25">
      <c r="AC952" s="249"/>
    </row>
    <row r="953" spans="29:29" x14ac:dyDescent="0.25">
      <c r="AC953" s="249"/>
    </row>
    <row r="954" spans="29:29" x14ac:dyDescent="0.25">
      <c r="AC954" s="249"/>
    </row>
    <row r="955" spans="29:29" x14ac:dyDescent="0.25">
      <c r="AC955" s="249"/>
    </row>
    <row r="956" spans="29:29" x14ac:dyDescent="0.25">
      <c r="AC956" s="249"/>
    </row>
    <row r="957" spans="29:29" x14ac:dyDescent="0.25">
      <c r="AC957" s="249"/>
    </row>
    <row r="958" spans="29:29" x14ac:dyDescent="0.25">
      <c r="AC958" s="249"/>
    </row>
    <row r="959" spans="29:29" x14ac:dyDescent="0.25">
      <c r="AC959" s="249"/>
    </row>
    <row r="960" spans="29:29" x14ac:dyDescent="0.25">
      <c r="AC960" s="249"/>
    </row>
    <row r="961" spans="29:29" x14ac:dyDescent="0.25">
      <c r="AC961" s="249"/>
    </row>
    <row r="962" spans="29:29" x14ac:dyDescent="0.25">
      <c r="AC962" s="249"/>
    </row>
    <row r="963" spans="29:29" x14ac:dyDescent="0.25">
      <c r="AC963" s="249"/>
    </row>
    <row r="964" spans="29:29" x14ac:dyDescent="0.25">
      <c r="AC964" s="249"/>
    </row>
    <row r="965" spans="29:29" x14ac:dyDescent="0.25">
      <c r="AC965" s="249"/>
    </row>
    <row r="966" spans="29:29" x14ac:dyDescent="0.25">
      <c r="AC966" s="249"/>
    </row>
    <row r="967" spans="29:29" x14ac:dyDescent="0.25">
      <c r="AC967" s="249"/>
    </row>
    <row r="968" spans="29:29" x14ac:dyDescent="0.25">
      <c r="AC968" s="249"/>
    </row>
    <row r="969" spans="29:29" x14ac:dyDescent="0.25">
      <c r="AC969" s="249"/>
    </row>
    <row r="970" spans="29:29" x14ac:dyDescent="0.25">
      <c r="AC970" s="249"/>
    </row>
    <row r="971" spans="29:29" x14ac:dyDescent="0.25">
      <c r="AC971" s="249"/>
    </row>
    <row r="972" spans="29:29" x14ac:dyDescent="0.25">
      <c r="AC972" s="249"/>
    </row>
    <row r="973" spans="29:29" x14ac:dyDescent="0.25">
      <c r="AC973" s="249"/>
    </row>
    <row r="974" spans="29:29" x14ac:dyDescent="0.25">
      <c r="AC974" s="249"/>
    </row>
    <row r="975" spans="29:29" x14ac:dyDescent="0.25">
      <c r="AC975" s="249"/>
    </row>
    <row r="976" spans="29:29" x14ac:dyDescent="0.25">
      <c r="AC976" s="249"/>
    </row>
    <row r="977" spans="29:29" x14ac:dyDescent="0.25">
      <c r="AC977" s="249"/>
    </row>
    <row r="978" spans="29:29" x14ac:dyDescent="0.25">
      <c r="AC978" s="249"/>
    </row>
    <row r="979" spans="29:29" x14ac:dyDescent="0.25">
      <c r="AC979" s="249"/>
    </row>
    <row r="980" spans="29:29" x14ac:dyDescent="0.25">
      <c r="AC980" s="249"/>
    </row>
    <row r="981" spans="29:29" x14ac:dyDescent="0.25">
      <c r="AC981" s="249"/>
    </row>
    <row r="982" spans="29:29" x14ac:dyDescent="0.25">
      <c r="AC982" s="249"/>
    </row>
    <row r="983" spans="29:29" x14ac:dyDescent="0.25">
      <c r="AC983" s="249"/>
    </row>
    <row r="984" spans="29:29" x14ac:dyDescent="0.25">
      <c r="AC984" s="249"/>
    </row>
    <row r="985" spans="29:29" x14ac:dyDescent="0.25">
      <c r="AC985" s="249"/>
    </row>
    <row r="986" spans="29:29" x14ac:dyDescent="0.25">
      <c r="AC986" s="249"/>
    </row>
    <row r="987" spans="29:29" x14ac:dyDescent="0.25">
      <c r="AC987" s="249"/>
    </row>
    <row r="988" spans="29:29" x14ac:dyDescent="0.25">
      <c r="AC988" s="249"/>
    </row>
    <row r="989" spans="29:29" x14ac:dyDescent="0.25">
      <c r="AC989" s="249"/>
    </row>
    <row r="990" spans="29:29" x14ac:dyDescent="0.25">
      <c r="AC990" s="249"/>
    </row>
    <row r="991" spans="29:29" x14ac:dyDescent="0.25">
      <c r="AC991" s="249"/>
    </row>
    <row r="992" spans="29:29" x14ac:dyDescent="0.25">
      <c r="AC992" s="249"/>
    </row>
    <row r="993" spans="29:29" x14ac:dyDescent="0.25">
      <c r="AC993" s="249"/>
    </row>
    <row r="994" spans="29:29" x14ac:dyDescent="0.25">
      <c r="AC994" s="249"/>
    </row>
    <row r="995" spans="29:29" x14ac:dyDescent="0.25">
      <c r="AC995" s="249"/>
    </row>
    <row r="996" spans="29:29" x14ac:dyDescent="0.25">
      <c r="AC996" s="249"/>
    </row>
    <row r="997" spans="29:29" x14ac:dyDescent="0.25">
      <c r="AC997" s="249"/>
    </row>
    <row r="998" spans="29:29" x14ac:dyDescent="0.25">
      <c r="AC998" s="2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Program'!C7</f>
        <v>Power &amp; Lower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Program'!D42</f>
        <v>45040</v>
      </c>
      <c r="E3" s="334"/>
      <c r="F3" s="334"/>
      <c r="G3" s="257"/>
      <c r="H3" s="257"/>
      <c r="I3" s="436"/>
      <c r="J3" s="361"/>
      <c r="K3" s="437" t="s">
        <v>473</v>
      </c>
      <c r="L3" s="334"/>
      <c r="M3" s="334"/>
      <c r="N3" s="334"/>
      <c r="O3" s="258"/>
      <c r="P3" s="258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2">
        <f>'Training Program'!D44</f>
        <v>3690</v>
      </c>
      <c r="L4" s="334"/>
      <c r="M4" s="334"/>
      <c r="N4" s="334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Program'!D43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478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Program'!B8</f>
        <v>C</v>
      </c>
      <c r="C17" s="423" t="str">
        <f>'Training Program'!C8</f>
        <v>Front Rack Carry</v>
      </c>
      <c r="D17" s="336"/>
      <c r="E17" s="336"/>
      <c r="F17" s="336"/>
      <c r="G17" s="336"/>
      <c r="H17" s="336"/>
      <c r="I17" s="337"/>
      <c r="J17" s="423" t="str">
        <f>'Training Program'!D8</f>
        <v>2x30sec @40-60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Program'!B9</f>
        <v>S</v>
      </c>
      <c r="C18" s="423" t="str">
        <f>'Training Program'!C9</f>
        <v>DB Front Squat</v>
      </c>
      <c r="D18" s="336"/>
      <c r="E18" s="336"/>
      <c r="F18" s="336"/>
      <c r="G18" s="336"/>
      <c r="H18" s="336"/>
      <c r="I18" s="337"/>
      <c r="J18" s="423" t="str">
        <f>'Training Program'!D9</f>
        <v>2x5 @10-30lbs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3" t="str">
        <f>'Training Program'!B10</f>
        <v>LPHC</v>
      </c>
      <c r="C19" s="422" t="str">
        <f>'Training Program'!C10</f>
        <v>Abduction</v>
      </c>
      <c r="D19" s="336"/>
      <c r="E19" s="336"/>
      <c r="F19" s="336"/>
      <c r="G19" s="336"/>
      <c r="H19" s="336"/>
      <c r="I19" s="337"/>
      <c r="J19" s="442" t="str">
        <f>'Training Program'!D10</f>
        <v>2x5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3" t="str">
        <f>'Training Program'!B11</f>
        <v>LPHC</v>
      </c>
      <c r="C20" s="442" t="str">
        <f>'Training Program'!C11</f>
        <v>Adduction</v>
      </c>
      <c r="D20" s="336"/>
      <c r="E20" s="336"/>
      <c r="F20" s="336"/>
      <c r="G20" s="336"/>
      <c r="H20" s="336"/>
      <c r="I20" s="337"/>
      <c r="J20" s="422" t="str">
        <f>'Training Program'!D11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5" t="str">
        <f>'Training Program'!B12</f>
        <v>H</v>
      </c>
      <c r="C21" s="442" t="str">
        <f>'Training Program'!C12</f>
        <v>RB TKE</v>
      </c>
      <c r="D21" s="336"/>
      <c r="E21" s="336"/>
      <c r="F21" s="336"/>
      <c r="G21" s="336"/>
      <c r="H21" s="336"/>
      <c r="I21" s="337"/>
      <c r="J21" s="422" t="str">
        <f>'Training Program'!D12</f>
        <v>2x5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76"/>
      <c r="B24" s="259"/>
      <c r="C24" s="277"/>
      <c r="D24" s="277"/>
      <c r="E24" s="277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Program'!C14</f>
        <v>Squat Jumps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Program'!F14</f>
        <v>0</v>
      </c>
      <c r="G26" s="281">
        <f>'Training Program'!E14</f>
        <v>3</v>
      </c>
      <c r="H26" s="282">
        <f>'Training Program'!F15</f>
        <v>0</v>
      </c>
      <c r="I26" s="283">
        <f>'Training Program'!E15</f>
        <v>3</v>
      </c>
      <c r="J26" s="280">
        <f>'Training Program'!F16</f>
        <v>0</v>
      </c>
      <c r="K26" s="281">
        <f>'Training Program'!E16</f>
        <v>3</v>
      </c>
      <c r="L26" s="282">
        <f>'Training Program'!F17</f>
        <v>0</v>
      </c>
      <c r="M26" s="284">
        <f>'Training Program'!E17</f>
        <v>0</v>
      </c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31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262"/>
      <c r="O28" s="262"/>
      <c r="P28" s="262"/>
      <c r="Q28" s="262"/>
    </row>
    <row r="29" spans="1:17" x14ac:dyDescent="0.25">
      <c r="A29" s="231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ht="15.75" customHeight="1" x14ac:dyDescent="0.3">
      <c r="A30" s="285"/>
      <c r="B30" s="420">
        <v>2</v>
      </c>
      <c r="C30" s="424" t="str">
        <f>'Training Program'!C24</f>
        <v>SQUAT - LOWER ISO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43" t="s">
        <v>496</v>
      </c>
      <c r="O30" s="334"/>
      <c r="P30" s="262"/>
      <c r="Q30" s="262"/>
    </row>
    <row r="31" spans="1:17" x14ac:dyDescent="0.25">
      <c r="A31" s="285"/>
      <c r="B31" s="340"/>
      <c r="C31" s="421" t="str">
        <f>'Training Program'!C19</f>
        <v>Back Squat</v>
      </c>
      <c r="D31" s="360"/>
      <c r="E31" s="361"/>
      <c r="F31" s="275">
        <f>'Training Program'!F19</f>
        <v>50</v>
      </c>
      <c r="G31" s="287">
        <f>'Training Program'!E19</f>
        <v>5</v>
      </c>
      <c r="H31" s="272">
        <f>'Training Program'!F20</f>
        <v>55</v>
      </c>
      <c r="I31" s="284">
        <f>'Training Program'!E20</f>
        <v>5</v>
      </c>
      <c r="J31" s="288">
        <f>'Training Program'!F21</f>
        <v>60</v>
      </c>
      <c r="K31" s="289">
        <f>'Training Program'!E21</f>
        <v>5</v>
      </c>
      <c r="L31" s="270">
        <f>'Training Program'!F22</f>
        <v>60</v>
      </c>
      <c r="M31" s="290">
        <f>'Training Program'!E22</f>
        <v>5</v>
      </c>
      <c r="N31" s="286">
        <f>'Training Program'!F23</f>
        <v>60</v>
      </c>
      <c r="O31" s="291">
        <f>'Training Program'!E23</f>
        <v>0</v>
      </c>
      <c r="P31" s="262"/>
      <c r="Q31" s="262"/>
    </row>
    <row r="32" spans="1:17" x14ac:dyDescent="0.25">
      <c r="A32" s="285"/>
      <c r="B32" s="340"/>
      <c r="C32" s="421" t="str">
        <f>'Training Program'!C25</f>
        <v>Calf Raises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62"/>
      <c r="O32" s="262"/>
      <c r="P32" s="262"/>
      <c r="Q32" s="262"/>
    </row>
    <row r="33" spans="1:17" x14ac:dyDescent="0.25">
      <c r="A33" s="231"/>
      <c r="B33" s="343"/>
      <c r="C33" s="364"/>
      <c r="D33" s="366"/>
      <c r="E33" s="345"/>
      <c r="F33" s="282">
        <f>'Training Program'!D25</f>
        <v>3</v>
      </c>
      <c r="G33" s="283" t="str">
        <f>'Training Program'!E25</f>
        <v>x</v>
      </c>
      <c r="H33" s="294">
        <f>'Training Program'!F25</f>
        <v>10</v>
      </c>
      <c r="I33" s="272" t="str">
        <f>'Training Program'!D26</f>
        <v>BW</v>
      </c>
      <c r="J33" s="260"/>
      <c r="K33" s="260"/>
      <c r="L33" s="260"/>
      <c r="M33" s="260"/>
      <c r="N33" s="262"/>
      <c r="O33" s="260"/>
      <c r="P33" s="260"/>
      <c r="Q33" s="260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2"/>
      <c r="O34" s="260"/>
      <c r="P34" s="260"/>
      <c r="Q34" s="260"/>
    </row>
    <row r="35" spans="1:17" ht="15.75" customHeight="1" x14ac:dyDescent="0.3">
      <c r="A35" s="269"/>
      <c r="B35" s="420">
        <v>3</v>
      </c>
      <c r="C35" s="444" t="str">
        <f>'Training Program'!C31</f>
        <v>SINGLE LEG - LPHC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59"/>
      <c r="O35" s="259"/>
      <c r="P35" s="259"/>
      <c r="Q35" s="259"/>
    </row>
    <row r="36" spans="1:17" x14ac:dyDescent="0.25">
      <c r="A36" s="269"/>
      <c r="B36" s="340"/>
      <c r="C36" s="445" t="str">
        <f>'Training Program'!C27</f>
        <v>Split Squat</v>
      </c>
      <c r="D36" s="360"/>
      <c r="E36" s="361"/>
      <c r="F36" s="295">
        <f>'Training Program'!F27</f>
        <v>0</v>
      </c>
      <c r="G36" s="287">
        <f>'Training Program'!E27</f>
        <v>3</v>
      </c>
      <c r="H36" s="294">
        <f>'Training Program'!F28</f>
        <v>0</v>
      </c>
      <c r="I36" s="284">
        <f>'Training Program'!E28</f>
        <v>3</v>
      </c>
      <c r="J36" s="296">
        <f>'Training Program'!F29</f>
        <v>0</v>
      </c>
      <c r="K36" s="289">
        <f>'Training Program'!E29</f>
        <v>3</v>
      </c>
      <c r="L36" s="297">
        <f>'Training Program'!F30</f>
        <v>0</v>
      </c>
      <c r="M36" s="298">
        <f>'Training Program'!E30</f>
        <v>3</v>
      </c>
      <c r="N36" s="259"/>
      <c r="O36" s="259"/>
      <c r="P36" s="259"/>
      <c r="Q36" s="260"/>
    </row>
    <row r="37" spans="1:17" x14ac:dyDescent="0.25">
      <c r="A37" s="269"/>
      <c r="B37" s="340"/>
      <c r="C37" s="427" t="str">
        <f>'Training Program'!C32</f>
        <v>Dead Bugs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59"/>
      <c r="O37" s="259"/>
      <c r="P37" s="259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Program'!D32</f>
        <v>3</v>
      </c>
      <c r="G38" s="283" t="str">
        <f>'Training Program'!E32</f>
        <v>x</v>
      </c>
      <c r="H38" s="282">
        <f>'Training Program'!F32</f>
        <v>10</v>
      </c>
      <c r="I38" s="282">
        <f>'Training Program'!D33</f>
        <v>5</v>
      </c>
      <c r="J38" s="259"/>
      <c r="K38" s="259"/>
      <c r="L38" s="259"/>
      <c r="M38" s="259"/>
      <c r="N38" s="259"/>
      <c r="O38" s="259"/>
      <c r="P38" s="259"/>
      <c r="Q38" s="260"/>
    </row>
    <row r="39" spans="1:17" x14ac:dyDescent="0.25">
      <c r="A39" s="231"/>
      <c r="B39" s="259"/>
      <c r="C39" s="428">
        <f>'Training Program'!C38</f>
        <v>0</v>
      </c>
      <c r="D39" s="334"/>
      <c r="E39" s="334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60"/>
    </row>
    <row r="40" spans="1:17" x14ac:dyDescent="0.25">
      <c r="A40" s="264"/>
      <c r="B40" s="429">
        <v>4</v>
      </c>
      <c r="C40" s="422" t="str">
        <f>'Training Program'!C34</f>
        <v>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Program'!C35</f>
        <v>Hamstring Curls</v>
      </c>
      <c r="D41" s="336"/>
      <c r="E41" s="337"/>
      <c r="F41" s="294">
        <f>'Training Program'!D35</f>
        <v>3</v>
      </c>
      <c r="G41" s="283" t="str">
        <f>'Training Program'!E35</f>
        <v>x</v>
      </c>
      <c r="H41" s="272">
        <f>'Training Program'!F35</f>
        <v>8</v>
      </c>
      <c r="I41" s="294">
        <f>'Training Program'!D37</f>
        <v>50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30" t="str">
        <f>'Training Program'!C36</f>
        <v>Quad Extensions</v>
      </c>
      <c r="D42" s="360"/>
      <c r="E42" s="361"/>
      <c r="F42" s="297">
        <f>'Training Program'!D36</f>
        <v>3</v>
      </c>
      <c r="G42" s="302" t="str">
        <f>'Training Program'!E36</f>
        <v>x</v>
      </c>
      <c r="H42" s="270">
        <f>'Training Program'!F36</f>
        <v>8</v>
      </c>
      <c r="I42" s="297">
        <f>'Training Program'!E37</f>
        <v>50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431"/>
      <c r="D43" s="360"/>
      <c r="E43" s="360"/>
      <c r="F43" s="303"/>
      <c r="G43" s="303"/>
      <c r="H43" s="303"/>
      <c r="I43" s="303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Program'!D39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4">
    <mergeCell ref="N30:O30"/>
    <mergeCell ref="C35:E35"/>
    <mergeCell ref="C36:E36"/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B44:I44"/>
    <mergeCell ref="B45:I46"/>
    <mergeCell ref="C37:E38"/>
    <mergeCell ref="C39:E39"/>
    <mergeCell ref="B40:B42"/>
    <mergeCell ref="C40:E40"/>
    <mergeCell ref="C41:E41"/>
    <mergeCell ref="C42:E42"/>
    <mergeCell ref="C43:E43"/>
    <mergeCell ref="B35:B38"/>
    <mergeCell ref="F35:G35"/>
    <mergeCell ref="H35:I35"/>
    <mergeCell ref="J35:K35"/>
    <mergeCell ref="L35:M35"/>
    <mergeCell ref="B23:M23"/>
    <mergeCell ref="B25:B26"/>
    <mergeCell ref="C25:E26"/>
    <mergeCell ref="B28:M28"/>
    <mergeCell ref="B30:B33"/>
    <mergeCell ref="F30:G30"/>
    <mergeCell ref="L30:M30"/>
    <mergeCell ref="C32:E33"/>
    <mergeCell ref="C30:E30"/>
    <mergeCell ref="C31:E31"/>
    <mergeCell ref="H30:I30"/>
    <mergeCell ref="J30:K30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Program'!C7</f>
        <v>Power &amp; Lower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Program'!G42</f>
        <v>45047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  <c r="O3" s="258"/>
      <c r="P3" s="258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2">
        <f>'Training Program'!G44</f>
        <v>5335</v>
      </c>
      <c r="L4" s="334"/>
      <c r="M4" s="334"/>
      <c r="N4" s="334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Program'!G43</f>
        <v>7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478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Program'!B8</f>
        <v>C</v>
      </c>
      <c r="C17" s="423" t="str">
        <f>'Training Program'!C8</f>
        <v>Front Rack Carry</v>
      </c>
      <c r="D17" s="336"/>
      <c r="E17" s="336"/>
      <c r="F17" s="336"/>
      <c r="G17" s="336"/>
      <c r="H17" s="336"/>
      <c r="I17" s="337"/>
      <c r="J17" s="423" t="str">
        <f>'Training Program'!G8</f>
        <v>2x45sec @40-60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Program'!B9</f>
        <v>S</v>
      </c>
      <c r="C18" s="423" t="str">
        <f>'Training Program'!C9</f>
        <v>DB Front Squat</v>
      </c>
      <c r="D18" s="336"/>
      <c r="E18" s="336"/>
      <c r="F18" s="336"/>
      <c r="G18" s="336"/>
      <c r="H18" s="336"/>
      <c r="I18" s="337"/>
      <c r="J18" s="423" t="str">
        <f>'Training Program'!G9</f>
        <v>2x5 @10-30lbs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3" t="str">
        <f>'Training Program'!B10</f>
        <v>LPHC</v>
      </c>
      <c r="C19" s="422" t="str">
        <f>'Training Program'!C10</f>
        <v>Abduction</v>
      </c>
      <c r="D19" s="336"/>
      <c r="E19" s="336"/>
      <c r="F19" s="336"/>
      <c r="G19" s="336"/>
      <c r="H19" s="336"/>
      <c r="I19" s="337"/>
      <c r="J19" s="442" t="str">
        <f>'Training Program'!G10</f>
        <v>2x5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3" t="str">
        <f>'Training Program'!B11</f>
        <v>LPHC</v>
      </c>
      <c r="C20" s="442" t="str">
        <f>'Training Program'!C11</f>
        <v>Adduction</v>
      </c>
      <c r="D20" s="336"/>
      <c r="E20" s="336"/>
      <c r="F20" s="336"/>
      <c r="G20" s="336"/>
      <c r="H20" s="336"/>
      <c r="I20" s="337"/>
      <c r="J20" s="422" t="str">
        <f>'Training Program'!G11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5" t="str">
        <f>'Training Program'!B12</f>
        <v>H</v>
      </c>
      <c r="C21" s="442" t="str">
        <f>'Training Program'!C12</f>
        <v>RB TKE</v>
      </c>
      <c r="D21" s="336"/>
      <c r="E21" s="336"/>
      <c r="F21" s="336"/>
      <c r="G21" s="336"/>
      <c r="H21" s="336"/>
      <c r="I21" s="337"/>
      <c r="J21" s="422" t="str">
        <f>'Training Program'!G12</f>
        <v>2x5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76"/>
      <c r="B24" s="259"/>
      <c r="C24" s="277"/>
      <c r="D24" s="277"/>
      <c r="E24" s="277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Program'!C14</f>
        <v>Squat Jumps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Program'!I14</f>
        <v>0</v>
      </c>
      <c r="G26" s="281">
        <f>'Training Program'!H14</f>
        <v>3</v>
      </c>
      <c r="H26" s="282">
        <f>'Training Program'!I15</f>
        <v>0</v>
      </c>
      <c r="I26" s="283">
        <f>'Training Program'!H15</f>
        <v>3</v>
      </c>
      <c r="J26" s="280">
        <f>'Training Program'!I16</f>
        <v>0</v>
      </c>
      <c r="K26" s="281">
        <f>'Training Program'!H16</f>
        <v>3</v>
      </c>
      <c r="L26" s="282">
        <f>'Training Program'!I17</f>
        <v>0</v>
      </c>
      <c r="M26" s="284">
        <f>'Training Program'!H17</f>
        <v>3</v>
      </c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31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262"/>
      <c r="Q28" s="262"/>
    </row>
    <row r="29" spans="1:17" x14ac:dyDescent="0.25">
      <c r="A29" s="231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ht="15.75" customHeight="1" x14ac:dyDescent="0.3">
      <c r="A30" s="285"/>
      <c r="B30" s="420">
        <v>2</v>
      </c>
      <c r="C30" s="424" t="str">
        <f>'Training Program'!C24</f>
        <v>SQUAT - LOWER ISO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2" t="s">
        <v>509</v>
      </c>
      <c r="O30" s="337"/>
      <c r="P30" s="262"/>
      <c r="Q30" s="262"/>
    </row>
    <row r="31" spans="1:17" x14ac:dyDescent="0.25">
      <c r="A31" s="285"/>
      <c r="B31" s="340"/>
      <c r="C31" s="421" t="str">
        <f>'Training Program'!C19</f>
        <v>Back Squat</v>
      </c>
      <c r="D31" s="360"/>
      <c r="E31" s="361"/>
      <c r="F31" s="275">
        <f>'Training Program'!I19</f>
        <v>50</v>
      </c>
      <c r="G31" s="287">
        <f>'Training Program'!H19</f>
        <v>5</v>
      </c>
      <c r="H31" s="272">
        <f>'Training Program'!I20</f>
        <v>55</v>
      </c>
      <c r="I31" s="284">
        <f>'Training Program'!H20</f>
        <v>5</v>
      </c>
      <c r="J31" s="288">
        <f>'Training Program'!I21</f>
        <v>60</v>
      </c>
      <c r="K31" s="289">
        <f>'Training Program'!H21</f>
        <v>5</v>
      </c>
      <c r="L31" s="270">
        <f>'Training Program'!I22</f>
        <v>65</v>
      </c>
      <c r="M31" s="298">
        <f>'Training Program'!H22</f>
        <v>5</v>
      </c>
      <c r="N31" s="275">
        <f>'Training Program'!I23</f>
        <v>65</v>
      </c>
      <c r="O31" s="287">
        <f>'Training Program'!H23</f>
        <v>5</v>
      </c>
      <c r="P31" s="262"/>
      <c r="Q31" s="262"/>
    </row>
    <row r="32" spans="1:17" x14ac:dyDescent="0.25">
      <c r="A32" s="285"/>
      <c r="B32" s="340"/>
      <c r="C32" s="421" t="str">
        <f>'Training Program'!C25</f>
        <v>Calf Raises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62"/>
      <c r="O32" s="262"/>
      <c r="P32" s="262"/>
      <c r="Q32" s="262"/>
    </row>
    <row r="33" spans="1:17" x14ac:dyDescent="0.25">
      <c r="A33" s="231"/>
      <c r="B33" s="343"/>
      <c r="C33" s="364"/>
      <c r="D33" s="366"/>
      <c r="E33" s="345"/>
      <c r="F33" s="282">
        <f>'Training Program'!G25</f>
        <v>4</v>
      </c>
      <c r="G33" s="283" t="str">
        <f>'Training Program'!H25</f>
        <v>x</v>
      </c>
      <c r="H33" s="282">
        <f>'Training Program'!I25</f>
        <v>10</v>
      </c>
      <c r="I33" s="272" t="str">
        <f>'Training Program'!G26</f>
        <v>BW</v>
      </c>
      <c r="J33" s="260"/>
      <c r="K33" s="260"/>
      <c r="L33" s="260"/>
      <c r="M33" s="260"/>
      <c r="N33" s="262"/>
      <c r="O33" s="260"/>
      <c r="P33" s="260"/>
      <c r="Q33" s="260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2"/>
      <c r="O34" s="260"/>
      <c r="P34" s="260"/>
      <c r="Q34" s="260"/>
    </row>
    <row r="35" spans="1:17" ht="15.75" customHeight="1" x14ac:dyDescent="0.3">
      <c r="A35" s="269"/>
      <c r="B35" s="420">
        <v>3</v>
      </c>
      <c r="C35" s="444" t="str">
        <f>'Training Program'!C31</f>
        <v>SINGLE LEG - LPHC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59"/>
      <c r="O35" s="259"/>
      <c r="P35" s="259"/>
      <c r="Q35" s="259"/>
    </row>
    <row r="36" spans="1:17" x14ac:dyDescent="0.25">
      <c r="A36" s="269"/>
      <c r="B36" s="340"/>
      <c r="C36" s="445" t="str">
        <f>'Training Program'!C27</f>
        <v>Split Squat</v>
      </c>
      <c r="D36" s="360"/>
      <c r="E36" s="361"/>
      <c r="F36" s="295">
        <f>'Training Program'!I27</f>
        <v>5</v>
      </c>
      <c r="G36" s="287">
        <f>'Training Program'!H27</f>
        <v>4</v>
      </c>
      <c r="H36" s="294">
        <f>'Training Program'!I28</f>
        <v>5</v>
      </c>
      <c r="I36" s="284">
        <f>'Training Program'!H28</f>
        <v>4</v>
      </c>
      <c r="J36" s="296">
        <f>'Training Program'!I29</f>
        <v>5</v>
      </c>
      <c r="K36" s="289">
        <f>'Training Program'!H29</f>
        <v>4</v>
      </c>
      <c r="L36" s="297">
        <f>'Training Program'!I30</f>
        <v>5</v>
      </c>
      <c r="M36" s="298">
        <f>'Training Program'!H30</f>
        <v>4</v>
      </c>
      <c r="N36" s="259"/>
      <c r="O36" s="259"/>
      <c r="P36" s="259"/>
      <c r="Q36" s="260"/>
    </row>
    <row r="37" spans="1:17" x14ac:dyDescent="0.25">
      <c r="A37" s="269"/>
      <c r="B37" s="340"/>
      <c r="C37" s="427" t="str">
        <f>'Training Program'!C32</f>
        <v>Dead Bugs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59"/>
      <c r="O37" s="259"/>
      <c r="P37" s="259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Program'!G32</f>
        <v>3</v>
      </c>
      <c r="G38" s="283" t="str">
        <f>'Training Program'!H32</f>
        <v>x</v>
      </c>
      <c r="H38" s="282">
        <f>'Training Program'!I32</f>
        <v>12</v>
      </c>
      <c r="I38" s="282">
        <f>'Training Program'!G33</f>
        <v>5</v>
      </c>
      <c r="J38" s="259"/>
      <c r="K38" s="259"/>
      <c r="L38" s="259"/>
      <c r="M38" s="259"/>
      <c r="N38" s="259"/>
      <c r="O38" s="259"/>
      <c r="P38" s="259"/>
      <c r="Q38" s="260"/>
    </row>
    <row r="39" spans="1:17" x14ac:dyDescent="0.25">
      <c r="A39" s="231"/>
      <c r="B39" s="259"/>
      <c r="C39" s="428">
        <f>'Training Program'!C38</f>
        <v>0</v>
      </c>
      <c r="D39" s="334"/>
      <c r="E39" s="334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60"/>
    </row>
    <row r="40" spans="1:17" x14ac:dyDescent="0.25">
      <c r="A40" s="264"/>
      <c r="B40" s="429">
        <v>4</v>
      </c>
      <c r="C40" s="422" t="str">
        <f>'Training Program'!C34</f>
        <v>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Program'!C35</f>
        <v>Hamstring Curls</v>
      </c>
      <c r="D41" s="336"/>
      <c r="E41" s="337"/>
      <c r="F41" s="294">
        <f>'Training Program'!G35</f>
        <v>3</v>
      </c>
      <c r="G41" s="294" t="str">
        <f>'Training Program'!H35</f>
        <v>x</v>
      </c>
      <c r="H41" s="294">
        <f>'Training Program'!I35</f>
        <v>10</v>
      </c>
      <c r="I41" s="294">
        <f>'Training Program'!G37</f>
        <v>60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30" t="str">
        <f>'Training Program'!C36</f>
        <v>Quad Extensions</v>
      </c>
      <c r="D42" s="360"/>
      <c r="E42" s="361"/>
      <c r="F42" s="297">
        <f>'Training Program'!G36</f>
        <v>3</v>
      </c>
      <c r="G42" s="302" t="str">
        <f>'Training Program'!H36</f>
        <v>x</v>
      </c>
      <c r="H42" s="270">
        <f>'Training Program'!I36</f>
        <v>10</v>
      </c>
      <c r="I42" s="297">
        <f>'Training Program'!H37</f>
        <v>60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431"/>
      <c r="D43" s="360"/>
      <c r="E43" s="360"/>
      <c r="F43" s="303"/>
      <c r="G43" s="303"/>
      <c r="H43" s="303"/>
      <c r="I43" s="303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Program'!G39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43:E43"/>
    <mergeCell ref="B44:I44"/>
    <mergeCell ref="B45:I46"/>
    <mergeCell ref="C35:E35"/>
    <mergeCell ref="C36:E36"/>
    <mergeCell ref="C39:E39"/>
    <mergeCell ref="B40:B42"/>
    <mergeCell ref="C40:E40"/>
    <mergeCell ref="C41:E41"/>
    <mergeCell ref="C42:E42"/>
    <mergeCell ref="B35:B38"/>
    <mergeCell ref="F35:G35"/>
    <mergeCell ref="H35:I35"/>
    <mergeCell ref="J35:K35"/>
    <mergeCell ref="L35:M35"/>
    <mergeCell ref="C37:E38"/>
    <mergeCell ref="B23:M23"/>
    <mergeCell ref="B25:B26"/>
    <mergeCell ref="C25:E26"/>
    <mergeCell ref="B28:O28"/>
    <mergeCell ref="B30:B33"/>
    <mergeCell ref="C30:E30"/>
    <mergeCell ref="F30:G30"/>
    <mergeCell ref="C31:E31"/>
    <mergeCell ref="C32:E33"/>
    <mergeCell ref="H30:I30"/>
    <mergeCell ref="J30:K30"/>
    <mergeCell ref="L30:M30"/>
    <mergeCell ref="N30:O30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Program'!C7</f>
        <v>Power &amp; Lower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Program'!J42</f>
        <v>45033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  <c r="O3" s="258"/>
      <c r="P3" s="258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2">
        <f>'Training Program'!J44</f>
        <v>6320</v>
      </c>
      <c r="L4" s="334"/>
      <c r="M4" s="334"/>
      <c r="N4" s="334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Program'!J43</f>
        <v>8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478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Program'!B8</f>
        <v>C</v>
      </c>
      <c r="C17" s="423" t="str">
        <f>'Training Program'!C8</f>
        <v>Front Rack Carry</v>
      </c>
      <c r="D17" s="336"/>
      <c r="E17" s="336"/>
      <c r="F17" s="336"/>
      <c r="G17" s="336"/>
      <c r="H17" s="336"/>
      <c r="I17" s="337"/>
      <c r="J17" s="423" t="str">
        <f>'Training Program'!J8</f>
        <v>2x60sec @40-60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Program'!B9</f>
        <v>S</v>
      </c>
      <c r="C18" s="423" t="str">
        <f>'Training Program'!C9</f>
        <v>DB Front Squat</v>
      </c>
      <c r="D18" s="336"/>
      <c r="E18" s="336"/>
      <c r="F18" s="336"/>
      <c r="G18" s="336"/>
      <c r="H18" s="336"/>
      <c r="I18" s="337"/>
      <c r="J18" s="423" t="str">
        <f>'Training Program'!J9</f>
        <v>2x5 @10-30lbs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3" t="str">
        <f>'Training Program'!B10</f>
        <v>LPHC</v>
      </c>
      <c r="C19" s="422" t="str">
        <f>'Training Program'!C10</f>
        <v>Abduction</v>
      </c>
      <c r="D19" s="336"/>
      <c r="E19" s="336"/>
      <c r="F19" s="336"/>
      <c r="G19" s="336"/>
      <c r="H19" s="336"/>
      <c r="I19" s="337"/>
      <c r="J19" s="442" t="str">
        <f>'Training Program'!J10</f>
        <v>2x5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3" t="str">
        <f>'Training Program'!B11</f>
        <v>LPHC</v>
      </c>
      <c r="C20" s="442" t="str">
        <f>'Training Program'!C11</f>
        <v>Adduction</v>
      </c>
      <c r="D20" s="336"/>
      <c r="E20" s="336"/>
      <c r="F20" s="336"/>
      <c r="G20" s="336"/>
      <c r="H20" s="336"/>
      <c r="I20" s="337"/>
      <c r="J20" s="422" t="str">
        <f>'Training Program'!J11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5" t="str">
        <f>'Training Program'!B12</f>
        <v>H</v>
      </c>
      <c r="C21" s="442" t="str">
        <f>'Training Program'!C12</f>
        <v>RB TKE</v>
      </c>
      <c r="D21" s="336"/>
      <c r="E21" s="336"/>
      <c r="F21" s="336"/>
      <c r="G21" s="336"/>
      <c r="H21" s="336"/>
      <c r="I21" s="337"/>
      <c r="J21" s="422" t="str">
        <f>'Training Program'!J12</f>
        <v>2x5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76"/>
      <c r="B24" s="259"/>
      <c r="C24" s="277"/>
      <c r="D24" s="277"/>
      <c r="E24" s="277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Program'!C14</f>
        <v>Squat Jumps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Program'!L14</f>
        <v>0</v>
      </c>
      <c r="G26" s="281">
        <f>'Training Program'!K14</f>
        <v>3</v>
      </c>
      <c r="H26" s="282">
        <f>'Training Program'!L15</f>
        <v>0</v>
      </c>
      <c r="I26" s="283">
        <f>'Training Program'!K15</f>
        <v>3</v>
      </c>
      <c r="J26" s="280">
        <f>'Training Program'!L16</f>
        <v>0</v>
      </c>
      <c r="K26" s="281">
        <f>'Training Program'!K16</f>
        <v>3</v>
      </c>
      <c r="L26" s="282">
        <f>'Training Program'!L17</f>
        <v>0</v>
      </c>
      <c r="M26" s="284">
        <f>'Training Program'!K17</f>
        <v>3</v>
      </c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31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262"/>
      <c r="Q28" s="262"/>
    </row>
    <row r="29" spans="1:17" x14ac:dyDescent="0.25">
      <c r="A29" s="231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ht="15.75" customHeight="1" x14ac:dyDescent="0.3">
      <c r="A30" s="285"/>
      <c r="B30" s="420">
        <v>2</v>
      </c>
      <c r="C30" s="424" t="str">
        <f>'Training Program'!C24</f>
        <v>SQUAT - LOWER ISO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2" t="s">
        <v>509</v>
      </c>
      <c r="O30" s="337"/>
      <c r="P30" s="262"/>
      <c r="Q30" s="262"/>
    </row>
    <row r="31" spans="1:17" x14ac:dyDescent="0.25">
      <c r="A31" s="285"/>
      <c r="B31" s="340"/>
      <c r="C31" s="421" t="str">
        <f>'Training Program'!C19</f>
        <v>Back Squat</v>
      </c>
      <c r="D31" s="360"/>
      <c r="E31" s="361"/>
      <c r="F31" s="275">
        <f>'Training Program'!L19</f>
        <v>50</v>
      </c>
      <c r="G31" s="287">
        <f>'Training Program'!K19</f>
        <v>5</v>
      </c>
      <c r="H31" s="272">
        <f>'Training Program'!L20</f>
        <v>55</v>
      </c>
      <c r="I31" s="284">
        <f>'Training Program'!K20</f>
        <v>5</v>
      </c>
      <c r="J31" s="288">
        <f>'Training Program'!L21</f>
        <v>60</v>
      </c>
      <c r="K31" s="289">
        <f>'Training Program'!K21</f>
        <v>5</v>
      </c>
      <c r="L31" s="270">
        <f>'Training Program'!L22</f>
        <v>65</v>
      </c>
      <c r="M31" s="298">
        <f>'Training Program'!K22</f>
        <v>5</v>
      </c>
      <c r="N31" s="275">
        <f>'Training Program'!L23</f>
        <v>70</v>
      </c>
      <c r="O31" s="287">
        <f>'Training Program'!K23</f>
        <v>5</v>
      </c>
      <c r="P31" s="262"/>
      <c r="Q31" s="262"/>
    </row>
    <row r="32" spans="1:17" x14ac:dyDescent="0.25">
      <c r="A32" s="285"/>
      <c r="B32" s="340"/>
      <c r="C32" s="421" t="str">
        <f>'Training Program'!C25</f>
        <v>Calf Raises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62"/>
      <c r="O32" s="262"/>
      <c r="P32" s="262"/>
      <c r="Q32" s="262"/>
    </row>
    <row r="33" spans="1:17" x14ac:dyDescent="0.25">
      <c r="A33" s="231"/>
      <c r="B33" s="343"/>
      <c r="C33" s="364"/>
      <c r="D33" s="366"/>
      <c r="E33" s="345"/>
      <c r="F33" s="282">
        <f>'Training Program'!J25</f>
        <v>4</v>
      </c>
      <c r="G33" s="283" t="str">
        <f>'Training Program'!K25</f>
        <v>x</v>
      </c>
      <c r="H33" s="282">
        <f>'Training Program'!L25</f>
        <v>12</v>
      </c>
      <c r="I33" s="272" t="str">
        <f>'Training Program'!J26</f>
        <v>BW</v>
      </c>
      <c r="J33" s="260"/>
      <c r="K33" s="260"/>
      <c r="L33" s="260"/>
      <c r="M33" s="260"/>
      <c r="N33" s="262"/>
      <c r="O33" s="260"/>
      <c r="P33" s="260"/>
      <c r="Q33" s="260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2"/>
      <c r="O34" s="260"/>
      <c r="P34" s="260"/>
      <c r="Q34" s="260"/>
    </row>
    <row r="35" spans="1:17" ht="15.75" customHeight="1" x14ac:dyDescent="0.3">
      <c r="A35" s="269"/>
      <c r="B35" s="420">
        <v>3</v>
      </c>
      <c r="C35" s="444" t="str">
        <f>'Training Program'!C31</f>
        <v>SINGLE LEG - LPHC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59"/>
      <c r="O35" s="259"/>
      <c r="P35" s="259"/>
      <c r="Q35" s="259"/>
    </row>
    <row r="36" spans="1:17" x14ac:dyDescent="0.25">
      <c r="A36" s="269"/>
      <c r="B36" s="340"/>
      <c r="C36" s="445" t="str">
        <f>'Training Program'!C27</f>
        <v>Split Squat</v>
      </c>
      <c r="D36" s="360"/>
      <c r="E36" s="361"/>
      <c r="F36" s="295">
        <f>'Training Program'!L27</f>
        <v>5</v>
      </c>
      <c r="G36" s="287">
        <f>'Training Program'!K27</f>
        <v>4</v>
      </c>
      <c r="H36" s="294">
        <f>'Training Program'!L28</f>
        <v>5</v>
      </c>
      <c r="I36" s="284">
        <f>'Training Program'!K28</f>
        <v>4</v>
      </c>
      <c r="J36" s="296">
        <f>'Training Program'!L29</f>
        <v>5</v>
      </c>
      <c r="K36" s="289">
        <f>'Training Program'!K29</f>
        <v>4</v>
      </c>
      <c r="L36" s="297">
        <f>'Training Program'!L30</f>
        <v>5</v>
      </c>
      <c r="M36" s="298">
        <f>'Training Program'!K30</f>
        <v>4</v>
      </c>
      <c r="N36" s="259"/>
      <c r="O36" s="259"/>
      <c r="P36" s="259"/>
      <c r="Q36" s="260"/>
    </row>
    <row r="37" spans="1:17" x14ac:dyDescent="0.25">
      <c r="A37" s="269"/>
      <c r="B37" s="340"/>
      <c r="C37" s="427" t="str">
        <f>'Training Program'!C32</f>
        <v>Dead Bugs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59"/>
      <c r="O37" s="259"/>
      <c r="P37" s="259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Program'!J32</f>
        <v>3</v>
      </c>
      <c r="G38" s="283" t="str">
        <f>'Training Program'!K32</f>
        <v>x</v>
      </c>
      <c r="H38" s="282">
        <f>'Training Program'!L32</f>
        <v>14</v>
      </c>
      <c r="I38" s="282">
        <f>'Training Program'!J33</f>
        <v>10</v>
      </c>
      <c r="J38" s="259"/>
      <c r="K38" s="259"/>
      <c r="L38" s="259"/>
      <c r="M38" s="259"/>
      <c r="N38" s="259"/>
      <c r="O38" s="259"/>
      <c r="P38" s="259"/>
      <c r="Q38" s="260"/>
    </row>
    <row r="39" spans="1:17" x14ac:dyDescent="0.25">
      <c r="A39" s="231"/>
      <c r="B39" s="259"/>
      <c r="C39" s="428">
        <f>'Training Program'!C38</f>
        <v>0</v>
      </c>
      <c r="D39" s="334"/>
      <c r="E39" s="334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60"/>
    </row>
    <row r="40" spans="1:17" x14ac:dyDescent="0.25">
      <c r="A40" s="264"/>
      <c r="B40" s="429">
        <v>4</v>
      </c>
      <c r="C40" s="422" t="str">
        <f>'Training Program'!C34</f>
        <v>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Program'!C35</f>
        <v>Hamstring Curls</v>
      </c>
      <c r="D41" s="336"/>
      <c r="E41" s="337"/>
      <c r="F41" s="294">
        <f>'Training Program'!J35</f>
        <v>3</v>
      </c>
      <c r="G41" s="294" t="str">
        <f>'Training Program'!K35</f>
        <v>x</v>
      </c>
      <c r="H41" s="294">
        <f>'Training Program'!L35</f>
        <v>12</v>
      </c>
      <c r="I41" s="294">
        <f>'Training Program'!J37</f>
        <v>60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30" t="str">
        <f>'Training Program'!C36</f>
        <v>Quad Extensions</v>
      </c>
      <c r="D42" s="360"/>
      <c r="E42" s="361"/>
      <c r="F42" s="297">
        <f>'Training Program'!J36</f>
        <v>3</v>
      </c>
      <c r="G42" s="302" t="str">
        <f>'Training Program'!K36</f>
        <v>x</v>
      </c>
      <c r="H42" s="270">
        <f>'Training Program'!L36</f>
        <v>12</v>
      </c>
      <c r="I42" s="297">
        <f>'Training Program'!K37</f>
        <v>60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431"/>
      <c r="D43" s="360"/>
      <c r="E43" s="360"/>
      <c r="F43" s="303"/>
      <c r="G43" s="303"/>
      <c r="H43" s="303"/>
      <c r="I43" s="303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Program'!J39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43:E43"/>
    <mergeCell ref="B44:I44"/>
    <mergeCell ref="B45:I46"/>
    <mergeCell ref="C35:E35"/>
    <mergeCell ref="C36:E36"/>
    <mergeCell ref="C39:E39"/>
    <mergeCell ref="B40:B42"/>
    <mergeCell ref="C40:E40"/>
    <mergeCell ref="C41:E41"/>
    <mergeCell ref="C42:E42"/>
    <mergeCell ref="B35:B38"/>
    <mergeCell ref="F35:G35"/>
    <mergeCell ref="H35:I35"/>
    <mergeCell ref="J35:K35"/>
    <mergeCell ref="L35:M35"/>
    <mergeCell ref="C37:E38"/>
    <mergeCell ref="B23:M23"/>
    <mergeCell ref="B25:B26"/>
    <mergeCell ref="C25:E26"/>
    <mergeCell ref="B28:O28"/>
    <mergeCell ref="B30:B33"/>
    <mergeCell ref="C30:E30"/>
    <mergeCell ref="F30:G30"/>
    <mergeCell ref="C31:E31"/>
    <mergeCell ref="C32:E33"/>
    <mergeCell ref="H30:I30"/>
    <mergeCell ref="J30:K30"/>
    <mergeCell ref="L30:M30"/>
    <mergeCell ref="N30:O30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Q46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Program'!C7</f>
        <v>Power &amp; Lower Strength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Program'!AV42</f>
        <v>45040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  <c r="O3" s="258"/>
      <c r="P3" s="258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2">
        <f>'Training Program'!AV44</f>
        <v>4116</v>
      </c>
      <c r="L4" s="334"/>
      <c r="M4" s="334"/>
      <c r="N4" s="334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Program'!AV43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478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Program'!B8</f>
        <v>C</v>
      </c>
      <c r="C17" s="423" t="str">
        <f>'Training Program'!AU8</f>
        <v>Front Rack Carry</v>
      </c>
      <c r="D17" s="336"/>
      <c r="E17" s="336"/>
      <c r="F17" s="336"/>
      <c r="G17" s="336"/>
      <c r="H17" s="336"/>
      <c r="I17" s="337"/>
      <c r="J17" s="423" t="str">
        <f>'Training Program'!AV8</f>
        <v>2x30sec @40-60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Program'!B9</f>
        <v>S</v>
      </c>
      <c r="C18" s="423" t="str">
        <f>'Training Program'!AU9</f>
        <v>DB Front Squat</v>
      </c>
      <c r="D18" s="336"/>
      <c r="E18" s="336"/>
      <c r="F18" s="336"/>
      <c r="G18" s="336"/>
      <c r="H18" s="336"/>
      <c r="I18" s="337"/>
      <c r="J18" s="423" t="str">
        <f>'Training Program'!AV9</f>
        <v>2x5 @10-30lbs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3" t="str">
        <f>'Training Program'!B10</f>
        <v>LPHC</v>
      </c>
      <c r="C19" s="422" t="str">
        <f>'Training Program'!AU10</f>
        <v>Abduction</v>
      </c>
      <c r="D19" s="336"/>
      <c r="E19" s="336"/>
      <c r="F19" s="336"/>
      <c r="G19" s="336"/>
      <c r="H19" s="336"/>
      <c r="I19" s="337"/>
      <c r="J19" s="442" t="str">
        <f>'Training Program'!AV10</f>
        <v>2x5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273" t="str">
        <f>'Training Program'!B11</f>
        <v>LPHC</v>
      </c>
      <c r="C20" s="442" t="str">
        <f>'Training Program'!AU11</f>
        <v>Adduction</v>
      </c>
      <c r="D20" s="336"/>
      <c r="E20" s="336"/>
      <c r="F20" s="336"/>
      <c r="G20" s="336"/>
      <c r="H20" s="336"/>
      <c r="I20" s="337"/>
      <c r="J20" s="422" t="str">
        <f>'Training Program'!AV11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275" t="str">
        <f>'Training Program'!B12</f>
        <v>H</v>
      </c>
      <c r="C21" s="442" t="str">
        <f>'Training Program'!AU12</f>
        <v>RB TKE</v>
      </c>
      <c r="D21" s="336"/>
      <c r="E21" s="336"/>
      <c r="F21" s="336"/>
      <c r="G21" s="336"/>
      <c r="H21" s="336"/>
      <c r="I21" s="337"/>
      <c r="J21" s="422" t="str">
        <f>'Training Program'!AV12</f>
        <v>2x5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19" t="s">
        <v>492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262"/>
      <c r="O23" s="262"/>
      <c r="P23" s="262"/>
      <c r="Q23" s="262"/>
    </row>
    <row r="24" spans="1:17" x14ac:dyDescent="0.25">
      <c r="A24" s="276"/>
      <c r="B24" s="259"/>
      <c r="C24" s="277"/>
      <c r="D24" s="277"/>
      <c r="E24" s="277"/>
      <c r="F24" s="259"/>
      <c r="G24" s="259"/>
      <c r="H24" s="259"/>
      <c r="I24" s="259"/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420">
        <v>1</v>
      </c>
      <c r="C25" s="421" t="str">
        <f>'Training Program'!AU14</f>
        <v>Squat Jumps</v>
      </c>
      <c r="D25" s="360"/>
      <c r="E25" s="361"/>
      <c r="F25" s="274" t="s">
        <v>493</v>
      </c>
      <c r="G25" s="278"/>
      <c r="H25" s="271" t="s">
        <v>494</v>
      </c>
      <c r="I25" s="279"/>
      <c r="J25" s="274" t="s">
        <v>495</v>
      </c>
      <c r="K25" s="278"/>
      <c r="L25" s="271" t="s">
        <v>496</v>
      </c>
      <c r="M25" s="279"/>
      <c r="N25" s="262"/>
      <c r="O25" s="262"/>
      <c r="P25" s="262"/>
      <c r="Q25" s="262"/>
    </row>
    <row r="26" spans="1:17" x14ac:dyDescent="0.25">
      <c r="A26" s="269"/>
      <c r="B26" s="343"/>
      <c r="C26" s="364"/>
      <c r="D26" s="366"/>
      <c r="E26" s="345"/>
      <c r="F26" s="280">
        <f>'Training Program'!AX14</f>
        <v>0</v>
      </c>
      <c r="G26" s="281">
        <f>'Training Program'!AW14</f>
        <v>3</v>
      </c>
      <c r="H26" s="282">
        <f>'Training Program'!AX15</f>
        <v>0</v>
      </c>
      <c r="I26" s="283">
        <f>'Training Program'!AW15</f>
        <v>3</v>
      </c>
      <c r="J26" s="280">
        <f>'Training Program'!AX16</f>
        <v>0</v>
      </c>
      <c r="K26" s="281">
        <f>'Training Program'!AW16</f>
        <v>3</v>
      </c>
      <c r="L26" s="282">
        <f>'Training Program'!AX17</f>
        <v>0</v>
      </c>
      <c r="M26" s="284">
        <f>'Training Program'!AW17</f>
        <v>0</v>
      </c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2"/>
      <c r="O27" s="262"/>
      <c r="P27" s="262"/>
      <c r="Q27" s="262"/>
    </row>
    <row r="28" spans="1:17" x14ac:dyDescent="0.25">
      <c r="A28" s="231"/>
      <c r="B28" s="419" t="s">
        <v>497</v>
      </c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262"/>
      <c r="Q28" s="262"/>
    </row>
    <row r="29" spans="1:17" x14ac:dyDescent="0.25">
      <c r="A29" s="231"/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62"/>
      <c r="O29" s="262"/>
      <c r="P29" s="262"/>
      <c r="Q29" s="262"/>
    </row>
    <row r="30" spans="1:17" ht="15.75" customHeight="1" x14ac:dyDescent="0.3">
      <c r="A30" s="285"/>
      <c r="B30" s="420">
        <v>2</v>
      </c>
      <c r="C30" s="424" t="str">
        <f>'Training Program'!AU24</f>
        <v>SQUAT - LOWER ISO</v>
      </c>
      <c r="D30" s="336"/>
      <c r="E30" s="337"/>
      <c r="F30" s="422" t="s">
        <v>493</v>
      </c>
      <c r="G30" s="337"/>
      <c r="H30" s="423" t="s">
        <v>494</v>
      </c>
      <c r="I30" s="337"/>
      <c r="J30" s="422" t="s">
        <v>495</v>
      </c>
      <c r="K30" s="337"/>
      <c r="L30" s="423" t="s">
        <v>496</v>
      </c>
      <c r="M30" s="337"/>
      <c r="N30" s="422" t="s">
        <v>509</v>
      </c>
      <c r="O30" s="337"/>
      <c r="P30" s="262"/>
      <c r="Q30" s="262"/>
    </row>
    <row r="31" spans="1:17" x14ac:dyDescent="0.25">
      <c r="A31" s="285"/>
      <c r="B31" s="340"/>
      <c r="C31" s="421" t="str">
        <f>'Training Program'!AU19</f>
        <v>Back Squat</v>
      </c>
      <c r="D31" s="360"/>
      <c r="E31" s="361"/>
      <c r="F31" s="275">
        <f>'Training Program'!AX19</f>
        <v>60</v>
      </c>
      <c r="G31" s="287">
        <f>'Training Program'!AW19</f>
        <v>3</v>
      </c>
      <c r="H31" s="272">
        <f>'Training Program'!AX20</f>
        <v>65</v>
      </c>
      <c r="I31" s="284">
        <f>'Training Program'!AW20</f>
        <v>3</v>
      </c>
      <c r="J31" s="288">
        <f>'Training Program'!AX21</f>
        <v>70</v>
      </c>
      <c r="K31" s="289">
        <f>'Training Program'!AW21</f>
        <v>3</v>
      </c>
      <c r="L31" s="270">
        <f>'Training Program'!AX22</f>
        <v>75</v>
      </c>
      <c r="M31" s="298">
        <f>'Training Program'!AW22</f>
        <v>3</v>
      </c>
      <c r="N31" s="304">
        <f>'Training Program'!AX23</f>
        <v>70</v>
      </c>
      <c r="O31" s="305">
        <f>'Training Program'!AW23</f>
        <v>0</v>
      </c>
      <c r="P31" s="262"/>
      <c r="Q31" s="262"/>
    </row>
    <row r="32" spans="1:17" x14ac:dyDescent="0.25">
      <c r="A32" s="285"/>
      <c r="B32" s="340"/>
      <c r="C32" s="421" t="str">
        <f>'Training Program'!AU25</f>
        <v>Calf Raises</v>
      </c>
      <c r="D32" s="360"/>
      <c r="E32" s="361"/>
      <c r="F32" s="272" t="s">
        <v>498</v>
      </c>
      <c r="G32" s="272" t="s">
        <v>94</v>
      </c>
      <c r="H32" s="272" t="s">
        <v>499</v>
      </c>
      <c r="I32" s="271" t="s">
        <v>91</v>
      </c>
      <c r="J32" s="292"/>
      <c r="K32" s="293"/>
      <c r="L32" s="293"/>
      <c r="M32" s="293"/>
      <c r="N32" s="262"/>
      <c r="O32" s="262"/>
      <c r="P32" s="262"/>
      <c r="Q32" s="262"/>
    </row>
    <row r="33" spans="1:17" x14ac:dyDescent="0.25">
      <c r="A33" s="231"/>
      <c r="B33" s="343"/>
      <c r="C33" s="364"/>
      <c r="D33" s="366"/>
      <c r="E33" s="345"/>
      <c r="F33" s="282">
        <f>'Training Program'!AV25</f>
        <v>3</v>
      </c>
      <c r="G33" s="283" t="str">
        <f>'Training Program'!AW25</f>
        <v>x</v>
      </c>
      <c r="H33" s="294">
        <f>'Training Program'!AX25</f>
        <v>10</v>
      </c>
      <c r="I33" s="272" t="str">
        <f>'Training Program'!AV26</f>
        <v>BW</v>
      </c>
      <c r="J33" s="260"/>
      <c r="K33" s="260"/>
      <c r="L33" s="260"/>
      <c r="M33" s="260"/>
      <c r="N33" s="262"/>
      <c r="O33" s="260"/>
      <c r="P33" s="260"/>
      <c r="Q33" s="260"/>
    </row>
    <row r="34" spans="1:17" x14ac:dyDescent="0.25">
      <c r="A34" s="231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2"/>
      <c r="O34" s="260"/>
      <c r="P34" s="260"/>
      <c r="Q34" s="260"/>
    </row>
    <row r="35" spans="1:17" ht="15.75" customHeight="1" x14ac:dyDescent="0.3">
      <c r="A35" s="269"/>
      <c r="B35" s="420">
        <v>3</v>
      </c>
      <c r="C35" s="444" t="str">
        <f>'Training Program'!AU31</f>
        <v>SINGLE LEG - LPHC</v>
      </c>
      <c r="D35" s="336"/>
      <c r="E35" s="337"/>
      <c r="F35" s="422" t="s">
        <v>493</v>
      </c>
      <c r="G35" s="337"/>
      <c r="H35" s="423" t="s">
        <v>494</v>
      </c>
      <c r="I35" s="337"/>
      <c r="J35" s="422" t="s">
        <v>495</v>
      </c>
      <c r="K35" s="337"/>
      <c r="L35" s="423" t="s">
        <v>496</v>
      </c>
      <c r="M35" s="337"/>
      <c r="N35" s="259"/>
      <c r="O35" s="259"/>
      <c r="P35" s="259"/>
      <c r="Q35" s="259"/>
    </row>
    <row r="36" spans="1:17" x14ac:dyDescent="0.25">
      <c r="A36" s="269"/>
      <c r="B36" s="340"/>
      <c r="C36" s="445" t="str">
        <f>'Training Program'!AU27</f>
        <v>Split Squat</v>
      </c>
      <c r="D36" s="360"/>
      <c r="E36" s="361"/>
      <c r="F36" s="295">
        <f>'Training Program'!AX27</f>
        <v>10</v>
      </c>
      <c r="G36" s="287">
        <f>'Training Program'!AW27</f>
        <v>3</v>
      </c>
      <c r="H36" s="294">
        <f>'Training Program'!AX28</f>
        <v>10</v>
      </c>
      <c r="I36" s="284">
        <f>'Training Program'!AW28</f>
        <v>3</v>
      </c>
      <c r="J36" s="296">
        <f>'Training Program'!AX29</f>
        <v>10</v>
      </c>
      <c r="K36" s="289">
        <f>'Training Program'!AW29</f>
        <v>3</v>
      </c>
      <c r="L36" s="297">
        <f>'Training Program'!AX30</f>
        <v>10</v>
      </c>
      <c r="M36" s="298">
        <f>'Training Program'!AW30</f>
        <v>3</v>
      </c>
      <c r="N36" s="259"/>
      <c r="O36" s="259"/>
      <c r="P36" s="259"/>
      <c r="Q36" s="260"/>
    </row>
    <row r="37" spans="1:17" x14ac:dyDescent="0.25">
      <c r="A37" s="269"/>
      <c r="B37" s="340"/>
      <c r="C37" s="427" t="str">
        <f>'Training Program'!AU32</f>
        <v>Dead Bugs</v>
      </c>
      <c r="D37" s="360"/>
      <c r="E37" s="361"/>
      <c r="F37" s="272" t="s">
        <v>498</v>
      </c>
      <c r="G37" s="272" t="s">
        <v>94</v>
      </c>
      <c r="H37" s="272" t="s">
        <v>499</v>
      </c>
      <c r="I37" s="271" t="s">
        <v>91</v>
      </c>
      <c r="J37" s="292"/>
      <c r="K37" s="293"/>
      <c r="L37" s="293"/>
      <c r="M37" s="293"/>
      <c r="N37" s="259"/>
      <c r="O37" s="259"/>
      <c r="P37" s="259"/>
      <c r="Q37" s="260"/>
    </row>
    <row r="38" spans="1:17" x14ac:dyDescent="0.25">
      <c r="A38" s="269"/>
      <c r="B38" s="343"/>
      <c r="C38" s="364"/>
      <c r="D38" s="366"/>
      <c r="E38" s="345"/>
      <c r="F38" s="282">
        <f>'Training Program'!AV32</f>
        <v>3</v>
      </c>
      <c r="G38" s="283" t="str">
        <f>'Training Program'!AW32</f>
        <v>x</v>
      </c>
      <c r="H38" s="282">
        <f>'Training Program'!AX32</f>
        <v>10</v>
      </c>
      <c r="I38" s="282">
        <f>'Training Program'!AV33</f>
        <v>10</v>
      </c>
      <c r="J38" s="259"/>
      <c r="K38" s="259"/>
      <c r="L38" s="259"/>
      <c r="M38" s="259"/>
      <c r="N38" s="259"/>
      <c r="O38" s="259"/>
      <c r="P38" s="259"/>
      <c r="Q38" s="260"/>
    </row>
    <row r="39" spans="1:17" x14ac:dyDescent="0.25">
      <c r="A39" s="231"/>
      <c r="B39" s="259"/>
      <c r="C39" s="428">
        <f>'Training Program'!C38</f>
        <v>0</v>
      </c>
      <c r="D39" s="334"/>
      <c r="E39" s="334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60"/>
    </row>
    <row r="40" spans="1:17" x14ac:dyDescent="0.25">
      <c r="A40" s="264"/>
      <c r="B40" s="429">
        <v>4</v>
      </c>
      <c r="C40" s="422" t="str">
        <f>'Training Program'!C34</f>
        <v>LOWER ISO</v>
      </c>
      <c r="D40" s="336"/>
      <c r="E40" s="337"/>
      <c r="F40" s="275" t="s">
        <v>498</v>
      </c>
      <c r="G40" s="275" t="s">
        <v>94</v>
      </c>
      <c r="H40" s="275" t="s">
        <v>499</v>
      </c>
      <c r="I40" s="275" t="s">
        <v>91</v>
      </c>
      <c r="K40" s="299" t="s">
        <v>500</v>
      </c>
      <c r="L40" s="268"/>
      <c r="M40" s="268"/>
      <c r="N40" s="268"/>
      <c r="O40" s="268"/>
      <c r="P40" s="268"/>
      <c r="Q40" s="260"/>
    </row>
    <row r="41" spans="1:17" ht="22.8" x14ac:dyDescent="0.25">
      <c r="A41" s="269"/>
      <c r="B41" s="340"/>
      <c r="C41" s="423" t="str">
        <f>'Training Program'!AU35</f>
        <v>Hamstring Curls</v>
      </c>
      <c r="D41" s="336"/>
      <c r="E41" s="337"/>
      <c r="F41" s="294">
        <f>'Training Program'!AV35</f>
        <v>3</v>
      </c>
      <c r="G41" s="283" t="str">
        <f>'Training Program'!AW35</f>
        <v>x</v>
      </c>
      <c r="H41" s="272">
        <f>'Training Program'!AX35</f>
        <v>8</v>
      </c>
      <c r="I41" s="294">
        <f>'Training Program'!AV37</f>
        <v>60</v>
      </c>
      <c r="K41" s="300" t="s">
        <v>501</v>
      </c>
      <c r="L41" s="268"/>
      <c r="M41" s="268">
        <f>'Training Program'!Y2</f>
        <v>100</v>
      </c>
      <c r="N41" s="300" t="s">
        <v>502</v>
      </c>
      <c r="O41" s="268"/>
      <c r="P41" s="268">
        <f>'Training Program'!Z2</f>
        <v>100</v>
      </c>
      <c r="Q41" s="260"/>
    </row>
    <row r="42" spans="1:17" ht="22.8" x14ac:dyDescent="0.25">
      <c r="A42" s="269"/>
      <c r="B42" s="343"/>
      <c r="C42" s="430" t="str">
        <f>'Training Program'!AU36</f>
        <v>Quad Extensions</v>
      </c>
      <c r="D42" s="360"/>
      <c r="E42" s="361"/>
      <c r="F42" s="297">
        <f>'Training Program'!AV36</f>
        <v>3</v>
      </c>
      <c r="G42" s="302" t="str">
        <f>'Training Program'!AW36</f>
        <v>x</v>
      </c>
      <c r="H42" s="270">
        <f>'Training Program'!AX36</f>
        <v>8</v>
      </c>
      <c r="I42" s="297">
        <f>'Training Program'!AW37</f>
        <v>60</v>
      </c>
      <c r="K42" s="300" t="s">
        <v>503</v>
      </c>
      <c r="L42" s="268"/>
      <c r="M42" s="268">
        <f>'Training Program'!AD2</f>
        <v>100</v>
      </c>
      <c r="N42" s="300" t="s">
        <v>504</v>
      </c>
      <c r="O42" s="268"/>
      <c r="P42" s="268">
        <f>'Training Program'!AG2</f>
        <v>100</v>
      </c>
      <c r="Q42" s="260"/>
    </row>
    <row r="43" spans="1:17" ht="22.8" x14ac:dyDescent="0.25">
      <c r="A43" s="269"/>
      <c r="B43" s="252"/>
      <c r="C43" s="431"/>
      <c r="D43" s="360"/>
      <c r="E43" s="360"/>
      <c r="F43" s="303"/>
      <c r="G43" s="303"/>
      <c r="H43" s="303"/>
      <c r="I43" s="303"/>
      <c r="K43" s="300" t="s">
        <v>505</v>
      </c>
      <c r="L43" s="268"/>
      <c r="M43" s="268">
        <f>'Training Program'!AJ2</f>
        <v>100</v>
      </c>
      <c r="N43" s="268" t="s">
        <v>506</v>
      </c>
      <c r="O43" s="268"/>
      <c r="P43" s="268">
        <f>'Training Program'!AK2</f>
        <v>100</v>
      </c>
      <c r="Q43" s="260"/>
    </row>
    <row r="44" spans="1:17" ht="22.8" x14ac:dyDescent="0.25">
      <c r="A44" s="269"/>
      <c r="B44" s="425" t="s">
        <v>507</v>
      </c>
      <c r="C44" s="336"/>
      <c r="D44" s="336"/>
      <c r="E44" s="336"/>
      <c r="F44" s="336"/>
      <c r="G44" s="336"/>
      <c r="H44" s="336"/>
      <c r="I44" s="337"/>
      <c r="K44" s="268" t="s">
        <v>508</v>
      </c>
      <c r="L44" s="268"/>
      <c r="M44" s="268">
        <f>'Training Program'!AP2</f>
        <v>100</v>
      </c>
      <c r="N44" s="268"/>
      <c r="O44" s="268"/>
      <c r="P44" s="268"/>
      <c r="Q44" s="260"/>
    </row>
    <row r="45" spans="1:17" ht="22.8" x14ac:dyDescent="0.25">
      <c r="A45" s="269"/>
      <c r="B45" s="426">
        <f>'Training Program'!AV39</f>
        <v>0</v>
      </c>
      <c r="C45" s="360"/>
      <c r="D45" s="360"/>
      <c r="E45" s="360"/>
      <c r="F45" s="360"/>
      <c r="G45" s="360"/>
      <c r="H45" s="360"/>
      <c r="I45" s="361"/>
    </row>
    <row r="46" spans="1:17" ht="22.8" x14ac:dyDescent="0.25">
      <c r="A46" s="269"/>
      <c r="B46" s="364"/>
      <c r="C46" s="366"/>
      <c r="D46" s="366"/>
      <c r="E46" s="366"/>
      <c r="F46" s="366"/>
      <c r="G46" s="366"/>
      <c r="H46" s="366"/>
      <c r="I46" s="345"/>
      <c r="P46" s="260"/>
      <c r="Q46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C43:E43"/>
    <mergeCell ref="B44:I44"/>
    <mergeCell ref="B45:I46"/>
    <mergeCell ref="C35:E35"/>
    <mergeCell ref="C36:E36"/>
    <mergeCell ref="C39:E39"/>
    <mergeCell ref="B40:B42"/>
    <mergeCell ref="C40:E40"/>
    <mergeCell ref="C41:E41"/>
    <mergeCell ref="C42:E42"/>
    <mergeCell ref="B35:B38"/>
    <mergeCell ref="F35:G35"/>
    <mergeCell ref="H35:I35"/>
    <mergeCell ref="J35:K35"/>
    <mergeCell ref="L35:M35"/>
    <mergeCell ref="C37:E38"/>
    <mergeCell ref="B23:M23"/>
    <mergeCell ref="B25:B26"/>
    <mergeCell ref="C25:E26"/>
    <mergeCell ref="B28:O28"/>
    <mergeCell ref="B30:B33"/>
    <mergeCell ref="C30:E30"/>
    <mergeCell ref="F30:G30"/>
    <mergeCell ref="C31:E31"/>
    <mergeCell ref="C32:E33"/>
    <mergeCell ref="H30:I30"/>
    <mergeCell ref="J30:K30"/>
    <mergeCell ref="L30:M30"/>
    <mergeCell ref="N30:O30"/>
  </mergeCells>
  <printOptions horizontalCentered="1"/>
  <pageMargins left="0.25" right="0.25" top="0.5" bottom="0.5" header="0" footer="0"/>
  <pageSetup orientation="portrait"/>
  <headerFooter>
    <oddFooter>&amp;CLove Strengthens Will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Q43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Program'!N7</f>
        <v>Upper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Program'!O42</f>
        <v>45034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9">
        <f>'Training Program'!O44</f>
        <v>4540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Program'!O43</f>
        <v>6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Program'!M8</f>
        <v>C</v>
      </c>
      <c r="C17" s="423" t="str">
        <f>'Training Program'!N8</f>
        <v>Waiter's Walk</v>
      </c>
      <c r="D17" s="336"/>
      <c r="E17" s="336"/>
      <c r="F17" s="336"/>
      <c r="G17" s="336"/>
      <c r="H17" s="336"/>
      <c r="I17" s="337"/>
      <c r="J17" s="423" t="str">
        <f>'Training Program'!O8</f>
        <v>2x 30sec EW @30-40lbs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Program'!M9</f>
        <v>P</v>
      </c>
      <c r="C18" s="423" t="str">
        <f>'Training Program'!N9</f>
        <v>Elevated Push Ups</v>
      </c>
      <c r="D18" s="336"/>
      <c r="E18" s="336"/>
      <c r="F18" s="336"/>
      <c r="G18" s="336"/>
      <c r="H18" s="336"/>
      <c r="I18" s="337"/>
      <c r="J18" s="423" t="str">
        <f>'Training Program'!O9</f>
        <v>2x5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2" t="str">
        <f>'Training Program'!M10</f>
        <v>R</v>
      </c>
      <c r="C19" s="423" t="str">
        <f>'Training Program'!N10</f>
        <v>1 Arm Row</v>
      </c>
      <c r="D19" s="336"/>
      <c r="E19" s="336"/>
      <c r="F19" s="336"/>
      <c r="G19" s="336"/>
      <c r="H19" s="336"/>
      <c r="I19" s="337"/>
      <c r="J19" s="449" t="str">
        <f>'Training Program'!O10</f>
        <v>2x5 @30-40lbs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Program'!M11</f>
        <v>SRC</v>
      </c>
      <c r="C20" s="442" t="str">
        <f>'Training Program'!N11</f>
        <v>Scapular Push Ups</v>
      </c>
      <c r="D20" s="336"/>
      <c r="E20" s="336"/>
      <c r="F20" s="336"/>
      <c r="G20" s="336"/>
      <c r="H20" s="336"/>
      <c r="I20" s="337"/>
      <c r="J20" s="422" t="str">
        <f>'Training Program'!O11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06" t="str">
        <f>'Training Program'!M12</f>
        <v>SRC</v>
      </c>
      <c r="C21" s="442" t="str">
        <f>'Training Program'!N12</f>
        <v>Internal/External Rotation</v>
      </c>
      <c r="D21" s="336"/>
      <c r="E21" s="336"/>
      <c r="F21" s="336"/>
      <c r="G21" s="336"/>
      <c r="H21" s="336"/>
      <c r="I21" s="337"/>
      <c r="J21" s="422" t="str">
        <f>'Training Program'!O12</f>
        <v>2x5 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29">
        <v>1</v>
      </c>
      <c r="C23" s="446" t="s">
        <v>492</v>
      </c>
      <c r="D23" s="336"/>
      <c r="E23" s="337"/>
      <c r="F23" s="275" t="s">
        <v>498</v>
      </c>
      <c r="G23" s="275" t="s">
        <v>94</v>
      </c>
      <c r="H23" s="275" t="s">
        <v>499</v>
      </c>
      <c r="I23" s="275" t="s">
        <v>91</v>
      </c>
      <c r="J23" s="259"/>
      <c r="K23" s="259"/>
      <c r="L23" s="259"/>
      <c r="M23" s="259"/>
      <c r="N23" s="262"/>
      <c r="O23" s="262"/>
      <c r="P23" s="262"/>
      <c r="Q23" s="262"/>
    </row>
    <row r="24" spans="1:17" ht="15.75" customHeight="1" x14ac:dyDescent="0.3">
      <c r="A24" s="276"/>
      <c r="B24" s="343"/>
      <c r="C24" s="432" t="str">
        <f>'Training Program'!N14</f>
        <v>RB DB Bench Press</v>
      </c>
      <c r="D24" s="334"/>
      <c r="E24" s="334"/>
      <c r="F24" s="307">
        <f>'Training Program'!O14</f>
        <v>3</v>
      </c>
      <c r="G24" s="302" t="str">
        <f>'Training Program'!P14</f>
        <v>x</v>
      </c>
      <c r="H24" s="270">
        <f>'Training Program'!Q14</f>
        <v>5</v>
      </c>
      <c r="I24" s="307">
        <f>'Training Program'!O15</f>
        <v>20</v>
      </c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308"/>
      <c r="C25" s="447"/>
      <c r="D25" s="360"/>
      <c r="E25" s="360"/>
      <c r="F25" s="303"/>
      <c r="G25" s="303"/>
      <c r="H25" s="303"/>
      <c r="I25" s="303"/>
      <c r="J25" s="259"/>
      <c r="K25" s="259"/>
      <c r="L25" s="259"/>
      <c r="M25" s="259"/>
      <c r="N25" s="262"/>
      <c r="O25" s="262"/>
      <c r="P25" s="262"/>
      <c r="Q25" s="262"/>
    </row>
    <row r="26" spans="1:17" x14ac:dyDescent="0.25">
      <c r="A26" s="269"/>
      <c r="B26" s="419" t="s">
        <v>497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309"/>
      <c r="O27" s="309"/>
      <c r="P27" s="262"/>
      <c r="Q27" s="262"/>
    </row>
    <row r="28" spans="1:17" x14ac:dyDescent="0.25">
      <c r="A28" s="285"/>
      <c r="B28" s="448">
        <v>2</v>
      </c>
      <c r="C28" s="442" t="str">
        <f>'Training Program'!N21</f>
        <v>PRESS - ROW</v>
      </c>
      <c r="D28" s="336"/>
      <c r="E28" s="337"/>
      <c r="F28" s="422" t="s">
        <v>493</v>
      </c>
      <c r="G28" s="337"/>
      <c r="H28" s="423" t="s">
        <v>494</v>
      </c>
      <c r="I28" s="337"/>
      <c r="J28" s="422" t="s">
        <v>495</v>
      </c>
      <c r="K28" s="337"/>
      <c r="L28" s="423" t="s">
        <v>496</v>
      </c>
      <c r="M28" s="337"/>
      <c r="N28" s="443" t="s">
        <v>509</v>
      </c>
      <c r="O28" s="334"/>
      <c r="P28" s="262"/>
      <c r="Q28" s="262"/>
    </row>
    <row r="29" spans="1:17" x14ac:dyDescent="0.25">
      <c r="A29" s="285"/>
      <c r="B29" s="340"/>
      <c r="C29" s="423" t="str">
        <f>'Training Program'!N16</f>
        <v>DB Bench Press</v>
      </c>
      <c r="D29" s="336"/>
      <c r="E29" s="337"/>
      <c r="F29" s="275">
        <f>'Training Program'!Q16</f>
        <v>40</v>
      </c>
      <c r="G29" s="287">
        <f>'Training Program'!P16</f>
        <v>5</v>
      </c>
      <c r="H29" s="272">
        <f>'Training Program'!Q17</f>
        <v>40</v>
      </c>
      <c r="I29" s="284">
        <f>'Training Program'!P17</f>
        <v>5</v>
      </c>
      <c r="J29" s="275">
        <f>'Training Program'!Q18</f>
        <v>50</v>
      </c>
      <c r="K29" s="287">
        <f>'Training Program'!P18</f>
        <v>5</v>
      </c>
      <c r="L29" s="272">
        <f>'Training Program'!Q19</f>
        <v>50</v>
      </c>
      <c r="M29" s="310">
        <f>'Training Program'!P19</f>
        <v>5</v>
      </c>
      <c r="N29" s="286">
        <f>'Training Program'!Q20</f>
        <v>50</v>
      </c>
      <c r="O29" s="291">
        <f>'Training Program'!P20</f>
        <v>0</v>
      </c>
      <c r="P29" s="262"/>
      <c r="Q29" s="262"/>
    </row>
    <row r="30" spans="1:17" x14ac:dyDescent="0.25">
      <c r="A30" s="285"/>
      <c r="B30" s="343"/>
      <c r="C30" s="449" t="str">
        <f>'Training Program'!N22</f>
        <v>DB Bent Over Row</v>
      </c>
      <c r="D30" s="336"/>
      <c r="E30" s="337"/>
      <c r="F30" s="275">
        <f>'Training Program'!Q22</f>
        <v>40</v>
      </c>
      <c r="G30" s="287">
        <f>'Training Program'!P22</f>
        <v>5</v>
      </c>
      <c r="H30" s="272">
        <f>'Training Program'!Q23</f>
        <v>40</v>
      </c>
      <c r="I30" s="284">
        <f>'Training Program'!P23</f>
        <v>5</v>
      </c>
      <c r="J30" s="275">
        <f>'Training Program'!Q24</f>
        <v>50</v>
      </c>
      <c r="K30" s="287">
        <f>'Training Program'!P24</f>
        <v>5</v>
      </c>
      <c r="L30" s="272">
        <f>'Training Program'!Q25</f>
        <v>50</v>
      </c>
      <c r="M30" s="310">
        <f>'Training Program'!P25</f>
        <v>5</v>
      </c>
      <c r="N30" s="286">
        <f>'Training Program'!Q26</f>
        <v>50</v>
      </c>
      <c r="O30" s="291">
        <f>'Training Program'!P26</f>
        <v>5</v>
      </c>
      <c r="P30" s="262"/>
      <c r="Q30" s="262"/>
    </row>
    <row r="31" spans="1:17" x14ac:dyDescent="0.25">
      <c r="A31" s="231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</row>
    <row r="32" spans="1:17" x14ac:dyDescent="0.25">
      <c r="A32" s="269"/>
      <c r="B32" s="448">
        <v>3</v>
      </c>
      <c r="C32" s="442" t="str">
        <f>'Training Program'!N33</f>
        <v>PRESS - SCAPULA</v>
      </c>
      <c r="D32" s="336"/>
      <c r="E32" s="337"/>
      <c r="F32" s="422" t="s">
        <v>493</v>
      </c>
      <c r="G32" s="337"/>
      <c r="H32" s="423" t="s">
        <v>494</v>
      </c>
      <c r="I32" s="337"/>
      <c r="J32" s="422" t="s">
        <v>495</v>
      </c>
      <c r="K32" s="337"/>
      <c r="L32" s="423" t="s">
        <v>496</v>
      </c>
      <c r="M32" s="337"/>
      <c r="N32" s="443" t="s">
        <v>509</v>
      </c>
      <c r="O32" s="334"/>
      <c r="P32" s="260"/>
      <c r="Q32" s="260"/>
    </row>
    <row r="33" spans="1:17" x14ac:dyDescent="0.25">
      <c r="A33" s="269"/>
      <c r="B33" s="340"/>
      <c r="C33" s="423" t="str">
        <f>'Training Program'!N28</f>
        <v>DB Military Press</v>
      </c>
      <c r="D33" s="336"/>
      <c r="E33" s="337"/>
      <c r="F33" s="295">
        <f>'Training Program'!Q28</f>
        <v>20</v>
      </c>
      <c r="G33" s="287">
        <f>'Training Program'!P28</f>
        <v>4</v>
      </c>
      <c r="H33" s="294">
        <f>'Training Program'!Q29</f>
        <v>20</v>
      </c>
      <c r="I33" s="284">
        <f>'Training Program'!P29</f>
        <v>4</v>
      </c>
      <c r="J33" s="296">
        <f>'Training Program'!Q30</f>
        <v>30</v>
      </c>
      <c r="K33" s="289">
        <f>'Training Program'!P30</f>
        <v>4</v>
      </c>
      <c r="L33" s="297">
        <f>'Training Program'!Q31</f>
        <v>30</v>
      </c>
      <c r="M33" s="290">
        <f>'Training Program'!P31</f>
        <v>4</v>
      </c>
      <c r="N33" s="311">
        <f>'Training Program'!Q32</f>
        <v>30</v>
      </c>
      <c r="O33" s="291">
        <f>'Training Program'!P32</f>
        <v>4</v>
      </c>
      <c r="P33" s="260"/>
      <c r="Q33" s="260"/>
    </row>
    <row r="34" spans="1:17" x14ac:dyDescent="0.25">
      <c r="A34" s="269"/>
      <c r="B34" s="340"/>
      <c r="C34" s="421" t="str">
        <f>'Training Program'!N34</f>
        <v>Straight Arm Lat Pulldown</v>
      </c>
      <c r="D34" s="360"/>
      <c r="E34" s="361"/>
      <c r="F34" s="272" t="s">
        <v>498</v>
      </c>
      <c r="G34" s="272" t="s">
        <v>94</v>
      </c>
      <c r="H34" s="272" t="s">
        <v>499</v>
      </c>
      <c r="I34" s="271" t="s">
        <v>91</v>
      </c>
      <c r="J34" s="301"/>
      <c r="K34" s="303"/>
      <c r="L34" s="303"/>
      <c r="M34" s="303"/>
      <c r="N34" s="260"/>
      <c r="O34" s="260"/>
      <c r="P34" s="260"/>
      <c r="Q34" s="260"/>
    </row>
    <row r="35" spans="1:17" x14ac:dyDescent="0.25">
      <c r="A35" s="269"/>
      <c r="B35" s="343"/>
      <c r="C35" s="364"/>
      <c r="D35" s="366"/>
      <c r="E35" s="345"/>
      <c r="F35" s="294">
        <f>'Training Program'!O34</f>
        <v>3</v>
      </c>
      <c r="G35" s="294" t="str">
        <f>'Training Program'!P34</f>
        <v>x</v>
      </c>
      <c r="H35" s="294">
        <f>'Training Program'!Q34</f>
        <v>5</v>
      </c>
      <c r="I35" s="294">
        <f>'Training Program'!O35</f>
        <v>30</v>
      </c>
      <c r="J35" s="260"/>
      <c r="K35" s="260"/>
      <c r="L35" s="260"/>
      <c r="M35" s="260"/>
      <c r="N35" s="260"/>
      <c r="O35" s="260"/>
      <c r="P35" s="260"/>
      <c r="Q35" s="260"/>
    </row>
    <row r="36" spans="1:17" x14ac:dyDescent="0.25">
      <c r="A36" s="231"/>
      <c r="B36" s="259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</row>
    <row r="37" spans="1:17" x14ac:dyDescent="0.25">
      <c r="A37" s="264"/>
      <c r="B37" s="429">
        <v>4</v>
      </c>
      <c r="C37" s="422" t="str">
        <f>'Training Program'!N37</f>
        <v>ARMS</v>
      </c>
      <c r="D37" s="336"/>
      <c r="E37" s="337"/>
      <c r="F37" s="275" t="s">
        <v>498</v>
      </c>
      <c r="G37" s="275" t="s">
        <v>94</v>
      </c>
      <c r="H37" s="275" t="s">
        <v>499</v>
      </c>
      <c r="I37" s="275" t="s">
        <v>91</v>
      </c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340"/>
      <c r="C38" s="423" t="str">
        <f>'Training Program'!N36</f>
        <v>DB Bicep Curls</v>
      </c>
      <c r="D38" s="336"/>
      <c r="E38" s="337"/>
      <c r="F38" s="294">
        <f>'Training Program'!O36</f>
        <v>3</v>
      </c>
      <c r="G38" s="283" t="str">
        <f>'Training Program'!P36</f>
        <v>x</v>
      </c>
      <c r="H38" s="272">
        <f>'Training Program'!Q36</f>
        <v>8</v>
      </c>
      <c r="I38" s="294">
        <f>'Training Program'!P35</f>
        <v>25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3"/>
      <c r="C39" s="423" t="str">
        <f>'Training Program'!N38</f>
        <v>DB Tricep Extension</v>
      </c>
      <c r="D39" s="336"/>
      <c r="E39" s="337"/>
      <c r="F39" s="294">
        <f>'Training Program'!O38</f>
        <v>3</v>
      </c>
      <c r="G39" s="283" t="str">
        <f>'Training Program'!P38</f>
        <v>x</v>
      </c>
      <c r="H39" s="272">
        <f>'Training Program'!Q38</f>
        <v>8</v>
      </c>
      <c r="I39" s="294">
        <f>'Training Program'!Q35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252"/>
      <c r="C40" s="252"/>
      <c r="D40" s="252"/>
      <c r="E40" s="252"/>
      <c r="F40" s="252"/>
      <c r="G40" s="252"/>
      <c r="H40" s="252"/>
      <c r="I40" s="260"/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425" t="s">
        <v>507</v>
      </c>
      <c r="C41" s="336"/>
      <c r="D41" s="336"/>
      <c r="E41" s="336"/>
      <c r="F41" s="336"/>
      <c r="G41" s="336"/>
      <c r="H41" s="336"/>
      <c r="I41" s="337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6" t="str">
        <f>'Training Program'!O39</f>
        <v>Cardio: Steady State 10min                                         Elliptical or Bike</v>
      </c>
      <c r="C42" s="360"/>
      <c r="D42" s="360"/>
      <c r="E42" s="360"/>
      <c r="F42" s="360"/>
      <c r="G42" s="360"/>
      <c r="H42" s="360"/>
      <c r="I42" s="361"/>
    </row>
    <row r="43" spans="1:17" ht="22.8" x14ac:dyDescent="0.25">
      <c r="A43" s="269"/>
      <c r="B43" s="364"/>
      <c r="C43" s="366"/>
      <c r="D43" s="366"/>
      <c r="E43" s="366"/>
      <c r="F43" s="366"/>
      <c r="G43" s="366"/>
      <c r="H43" s="366"/>
      <c r="I43" s="345"/>
      <c r="P43" s="260"/>
      <c r="Q43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B41:I41"/>
    <mergeCell ref="B42:I43"/>
    <mergeCell ref="C29:E29"/>
    <mergeCell ref="C30:E30"/>
    <mergeCell ref="B32:B35"/>
    <mergeCell ref="C32:E32"/>
    <mergeCell ref="F32:G32"/>
    <mergeCell ref="H32:I32"/>
    <mergeCell ref="C34:E35"/>
    <mergeCell ref="B37:B39"/>
    <mergeCell ref="C37:E37"/>
    <mergeCell ref="C38:E38"/>
    <mergeCell ref="C39:E39"/>
    <mergeCell ref="B28:B30"/>
    <mergeCell ref="C28:E28"/>
    <mergeCell ref="L32:M32"/>
    <mergeCell ref="N32:O32"/>
    <mergeCell ref="C33:E33"/>
    <mergeCell ref="J32:K32"/>
    <mergeCell ref="F28:G28"/>
    <mergeCell ref="H28:I28"/>
    <mergeCell ref="J28:K28"/>
    <mergeCell ref="L28:M28"/>
    <mergeCell ref="N28:O28"/>
    <mergeCell ref="B23:B24"/>
    <mergeCell ref="C23:E23"/>
    <mergeCell ref="C24:E24"/>
    <mergeCell ref="C25:E25"/>
    <mergeCell ref="B26:M26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Q43"/>
  <sheetViews>
    <sheetView workbookViewId="0"/>
  </sheetViews>
  <sheetFormatPr defaultColWidth="12.6640625" defaultRowHeight="15.75" customHeight="1" x14ac:dyDescent="0.25"/>
  <cols>
    <col min="1" max="1" width="1.6640625" customWidth="1"/>
    <col min="2" max="2" width="2.88671875" customWidth="1"/>
    <col min="3" max="3" width="15.44140625" customWidth="1"/>
    <col min="4" max="17" width="5.109375" customWidth="1"/>
  </cols>
  <sheetData>
    <row r="1" spans="1:17" ht="15.75" customHeight="1" x14ac:dyDescent="0.3">
      <c r="A1" s="251"/>
      <c r="B1" s="252"/>
      <c r="C1" s="253" t="s">
        <v>470</v>
      </c>
      <c r="D1" s="253" t="str">
        <f>'Training Program'!C2</f>
        <v>4 Day</v>
      </c>
      <c r="E1" s="253"/>
      <c r="F1" s="253"/>
      <c r="G1" s="253"/>
      <c r="H1" s="253"/>
      <c r="I1" s="253"/>
      <c r="J1" s="253"/>
      <c r="K1" s="254" t="s">
        <v>471</v>
      </c>
      <c r="L1" s="253"/>
      <c r="M1" s="253"/>
      <c r="N1" s="434" t="str">
        <f>'Training Program'!N2</f>
        <v>Mobility/Strength</v>
      </c>
      <c r="O1" s="334"/>
      <c r="P1" s="334"/>
      <c r="Q1" s="334"/>
    </row>
    <row r="2" spans="1:17" ht="15.75" customHeight="1" x14ac:dyDescent="0.3">
      <c r="A2" s="251"/>
      <c r="B2" s="252"/>
      <c r="C2" s="256" t="str">
        <f>'Training Program'!N7</f>
        <v>Upper &amp; Met Con</v>
      </c>
      <c r="D2" s="253"/>
      <c r="E2" s="253"/>
      <c r="F2" s="253"/>
      <c r="G2" s="253"/>
      <c r="H2" s="253"/>
      <c r="I2" s="253"/>
      <c r="J2" s="253"/>
      <c r="K2" s="254" t="s">
        <v>472</v>
      </c>
      <c r="L2" s="253"/>
      <c r="M2" s="434" t="str">
        <f>'Training Program'!U2</f>
        <v>GPP</v>
      </c>
      <c r="N2" s="334"/>
      <c r="O2" s="334"/>
      <c r="P2" s="334"/>
      <c r="Q2" s="334"/>
    </row>
    <row r="3" spans="1:17" ht="15.75" customHeight="1" x14ac:dyDescent="0.3">
      <c r="A3" s="251"/>
      <c r="B3" s="252"/>
      <c r="C3" s="256" t="s">
        <v>142</v>
      </c>
      <c r="D3" s="435">
        <f>'Training Program'!R42</f>
        <v>45041</v>
      </c>
      <c r="E3" s="334"/>
      <c r="F3" s="334"/>
      <c r="G3" s="257"/>
      <c r="H3" s="257"/>
      <c r="I3" s="436"/>
      <c r="J3" s="361"/>
      <c r="K3" s="433" t="s">
        <v>473</v>
      </c>
      <c r="L3" s="334"/>
      <c r="M3" s="334"/>
      <c r="N3" s="334"/>
    </row>
    <row r="4" spans="1:17" ht="15.75" customHeight="1" x14ac:dyDescent="0.3">
      <c r="A4" s="251"/>
      <c r="B4" s="252"/>
      <c r="C4" s="438" t="s">
        <v>474</v>
      </c>
      <c r="D4" s="334"/>
      <c r="E4" s="334"/>
      <c r="F4" s="334"/>
      <c r="G4" s="334"/>
      <c r="H4" s="334"/>
      <c r="I4" s="364"/>
      <c r="J4" s="345"/>
      <c r="K4" s="439">
        <f>'Training Program'!R44</f>
        <v>5870</v>
      </c>
      <c r="L4" s="334"/>
      <c r="M4" s="334"/>
      <c r="N4" s="334"/>
      <c r="O4" s="262"/>
      <c r="P4" s="262"/>
      <c r="Q4" s="262"/>
    </row>
    <row r="5" spans="1:17" ht="15.75" customHeight="1" x14ac:dyDescent="0.3">
      <c r="A5" s="251"/>
      <c r="B5" s="252"/>
      <c r="C5" s="440" t="s">
        <v>475</v>
      </c>
      <c r="D5" s="334"/>
      <c r="E5" s="334"/>
      <c r="F5" s="334"/>
      <c r="G5" s="334"/>
      <c r="H5" s="334"/>
      <c r="I5" s="334"/>
      <c r="J5" s="334"/>
      <c r="K5" s="433" t="s">
        <v>476</v>
      </c>
      <c r="L5" s="334"/>
      <c r="M5" s="334"/>
      <c r="N5" s="334"/>
      <c r="O5" s="334"/>
      <c r="P5" s="334"/>
    </row>
    <row r="6" spans="1:17" ht="15.75" customHeight="1" x14ac:dyDescent="0.3">
      <c r="A6" s="251"/>
      <c r="B6" s="252"/>
      <c r="C6" s="334"/>
      <c r="D6" s="334"/>
      <c r="E6" s="334"/>
      <c r="F6" s="334"/>
      <c r="G6" s="334"/>
      <c r="H6" s="334"/>
      <c r="I6" s="334"/>
      <c r="J6" s="334"/>
      <c r="K6" s="439">
        <f>'Volume Totals'!H11</f>
        <v>41721</v>
      </c>
      <c r="L6" s="334"/>
      <c r="M6" s="334"/>
      <c r="N6" s="334"/>
      <c r="O6" s="334"/>
      <c r="P6" s="334"/>
    </row>
    <row r="7" spans="1:17" x14ac:dyDescent="0.25">
      <c r="A7" s="231"/>
      <c r="B7" s="260"/>
      <c r="C7" s="438" t="s">
        <v>477</v>
      </c>
      <c r="D7" s="334"/>
      <c r="E7" s="334"/>
      <c r="F7" s="334"/>
      <c r="G7" s="334"/>
      <c r="H7" s="334"/>
      <c r="I7" s="261">
        <f>'Training Program'!R43</f>
        <v>7</v>
      </c>
      <c r="J7" s="255"/>
      <c r="K7" s="260"/>
      <c r="L7" s="260"/>
      <c r="M7" s="256"/>
      <c r="N7" s="262"/>
      <c r="O7" s="262"/>
      <c r="P7" s="263"/>
      <c r="Q7" s="263"/>
    </row>
    <row r="8" spans="1:17" x14ac:dyDescent="0.25">
      <c r="A8" s="264"/>
      <c r="B8" s="252"/>
      <c r="C8" s="441" t="s">
        <v>510</v>
      </c>
      <c r="D8" s="334"/>
      <c r="E8" s="334"/>
      <c r="F8" s="334"/>
      <c r="G8" s="334"/>
      <c r="H8" s="334"/>
      <c r="I8" s="334"/>
      <c r="J8" s="334"/>
      <c r="K8" s="334"/>
      <c r="L8" s="334"/>
      <c r="M8" s="256"/>
      <c r="N8" s="262"/>
      <c r="O8" s="263"/>
      <c r="P8" s="263"/>
      <c r="Q8" s="263"/>
    </row>
    <row r="9" spans="1:17" x14ac:dyDescent="0.25">
      <c r="A9" s="264"/>
      <c r="B9" s="252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256"/>
      <c r="N9" s="262"/>
      <c r="O9" s="263"/>
      <c r="P9" s="263"/>
      <c r="Q9" s="263"/>
    </row>
    <row r="10" spans="1:17" x14ac:dyDescent="0.25">
      <c r="A10" s="264"/>
      <c r="B10" s="252"/>
      <c r="C10" s="433" t="s">
        <v>479</v>
      </c>
      <c r="D10" s="334"/>
      <c r="E10" s="334"/>
      <c r="F10" s="334"/>
      <c r="G10" s="334"/>
      <c r="H10" s="334"/>
      <c r="I10" s="334"/>
      <c r="J10" s="334"/>
      <c r="K10" s="334"/>
      <c r="L10" s="334"/>
      <c r="M10" s="256"/>
      <c r="N10" s="252"/>
      <c r="O10" s="263"/>
      <c r="P10" s="263"/>
      <c r="Q10" s="263"/>
    </row>
    <row r="11" spans="1:17" x14ac:dyDescent="0.25">
      <c r="A11" s="231"/>
      <c r="B11" s="260"/>
      <c r="C11" s="265" t="s">
        <v>480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5"/>
      <c r="O11" s="252"/>
      <c r="P11" s="252"/>
      <c r="Q11" s="252"/>
    </row>
    <row r="12" spans="1:17" x14ac:dyDescent="0.25">
      <c r="A12" s="231"/>
      <c r="B12" s="260"/>
      <c r="C12" s="265" t="s">
        <v>481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5"/>
      <c r="O12" s="252"/>
      <c r="P12" s="252"/>
      <c r="Q12" s="252"/>
    </row>
    <row r="13" spans="1:17" x14ac:dyDescent="0.25">
      <c r="A13" s="231"/>
      <c r="B13" s="260"/>
      <c r="C13" s="265" t="s">
        <v>482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5"/>
      <c r="O13" s="252"/>
      <c r="P13" s="252"/>
      <c r="Q13" s="252"/>
    </row>
    <row r="14" spans="1:17" x14ac:dyDescent="0.25">
      <c r="A14" s="231"/>
      <c r="B14" s="260"/>
      <c r="C14" s="265" t="s">
        <v>483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5"/>
      <c r="O14" s="252"/>
      <c r="P14" s="252"/>
      <c r="Q14" s="252"/>
    </row>
    <row r="15" spans="1:17" x14ac:dyDescent="0.25">
      <c r="A15" s="231"/>
      <c r="B15" s="260"/>
      <c r="C15" s="267" t="s">
        <v>484</v>
      </c>
      <c r="D15" s="260"/>
      <c r="E15" s="260"/>
      <c r="F15" s="259" t="s">
        <v>485</v>
      </c>
      <c r="G15" s="268"/>
      <c r="H15" s="259" t="s">
        <v>486</v>
      </c>
      <c r="I15" s="268"/>
      <c r="J15" s="259" t="s">
        <v>487</v>
      </c>
      <c r="K15" s="268"/>
      <c r="L15" s="259" t="s">
        <v>488</v>
      </c>
      <c r="M15" s="268"/>
      <c r="N15" s="259" t="s">
        <v>489</v>
      </c>
      <c r="O15" s="268"/>
      <c r="P15" s="268"/>
      <c r="Q15" s="268"/>
    </row>
    <row r="16" spans="1:17" x14ac:dyDescent="0.25">
      <c r="A16" s="264"/>
      <c r="B16" s="419" t="s">
        <v>490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262"/>
      <c r="Q16" s="262"/>
    </row>
    <row r="17" spans="1:17" x14ac:dyDescent="0.25">
      <c r="A17" s="269"/>
      <c r="B17" s="270" t="str">
        <f>'Training Program'!M8</f>
        <v>C</v>
      </c>
      <c r="C17" s="423" t="str">
        <f>'Training Program'!N8</f>
        <v>Waiter's Walk</v>
      </c>
      <c r="D17" s="336"/>
      <c r="E17" s="336"/>
      <c r="F17" s="336"/>
      <c r="G17" s="336"/>
      <c r="H17" s="336"/>
      <c r="I17" s="337"/>
      <c r="J17" s="423" t="str">
        <f>'Training Program'!R8</f>
        <v>2x 30sec EW @30-40lbs</v>
      </c>
      <c r="K17" s="336"/>
      <c r="L17" s="336"/>
      <c r="M17" s="336"/>
      <c r="N17" s="336"/>
      <c r="O17" s="337"/>
      <c r="P17" s="262"/>
      <c r="Q17" s="262"/>
    </row>
    <row r="18" spans="1:17" x14ac:dyDescent="0.25">
      <c r="A18" s="269"/>
      <c r="B18" s="272" t="str">
        <f>'Training Program'!M9</f>
        <v>P</v>
      </c>
      <c r="C18" s="423" t="str">
        <f>'Training Program'!N9</f>
        <v>Elevated Push Ups</v>
      </c>
      <c r="D18" s="336"/>
      <c r="E18" s="336"/>
      <c r="F18" s="336"/>
      <c r="G18" s="336"/>
      <c r="H18" s="336"/>
      <c r="I18" s="337"/>
      <c r="J18" s="423" t="str">
        <f>'Training Program'!R9</f>
        <v>2x5</v>
      </c>
      <c r="K18" s="336"/>
      <c r="L18" s="336"/>
      <c r="M18" s="336"/>
      <c r="N18" s="336"/>
      <c r="O18" s="337"/>
      <c r="P18" s="262"/>
      <c r="Q18" s="262"/>
    </row>
    <row r="19" spans="1:17" x14ac:dyDescent="0.25">
      <c r="A19" s="269"/>
      <c r="B19" s="272" t="str">
        <f>'Training Program'!M10</f>
        <v>R</v>
      </c>
      <c r="C19" s="423" t="str">
        <f>'Training Program'!N10</f>
        <v>1 Arm Row</v>
      </c>
      <c r="D19" s="336"/>
      <c r="E19" s="336"/>
      <c r="F19" s="336"/>
      <c r="G19" s="336"/>
      <c r="H19" s="336"/>
      <c r="I19" s="337"/>
      <c r="J19" s="449" t="str">
        <f>'Training Program'!R10</f>
        <v>2x5 @30-40lbs</v>
      </c>
      <c r="K19" s="336"/>
      <c r="L19" s="336"/>
      <c r="M19" s="336"/>
      <c r="N19" s="336"/>
      <c r="O19" s="337"/>
      <c r="P19" s="262"/>
      <c r="Q19" s="262"/>
    </row>
    <row r="20" spans="1:17" x14ac:dyDescent="0.25">
      <c r="A20" s="269"/>
      <c r="B20" s="306" t="str">
        <f>'Training Program'!M11</f>
        <v>SRC</v>
      </c>
      <c r="C20" s="442" t="str">
        <f>'Training Program'!N11</f>
        <v>Scapular Push Ups</v>
      </c>
      <c r="D20" s="336"/>
      <c r="E20" s="336"/>
      <c r="F20" s="336"/>
      <c r="G20" s="336"/>
      <c r="H20" s="336"/>
      <c r="I20" s="337"/>
      <c r="J20" s="422" t="str">
        <f>'Training Program'!R11</f>
        <v>2x5</v>
      </c>
      <c r="K20" s="336"/>
      <c r="L20" s="336"/>
      <c r="M20" s="336"/>
      <c r="N20" s="336"/>
      <c r="O20" s="337"/>
      <c r="P20" s="262"/>
      <c r="Q20" s="262"/>
    </row>
    <row r="21" spans="1:17" x14ac:dyDescent="0.25">
      <c r="A21" s="269"/>
      <c r="B21" s="306" t="str">
        <f>'Training Program'!M12</f>
        <v>SRC</v>
      </c>
      <c r="C21" s="442" t="str">
        <f>'Training Program'!N12</f>
        <v>Internal/External Rotation</v>
      </c>
      <c r="D21" s="336"/>
      <c r="E21" s="336"/>
      <c r="F21" s="336"/>
      <c r="G21" s="336"/>
      <c r="H21" s="336"/>
      <c r="I21" s="337"/>
      <c r="J21" s="422" t="str">
        <f>'Training Program'!R12</f>
        <v>2x5 EW</v>
      </c>
      <c r="K21" s="336"/>
      <c r="L21" s="336"/>
      <c r="M21" s="336"/>
      <c r="N21" s="336"/>
      <c r="O21" s="337"/>
      <c r="P21" s="262"/>
      <c r="Q21" s="262"/>
    </row>
    <row r="22" spans="1:17" x14ac:dyDescent="0.25">
      <c r="A22" s="231"/>
      <c r="B22" s="260"/>
      <c r="C22" s="260"/>
      <c r="D22" s="260"/>
      <c r="E22" s="260"/>
      <c r="F22" s="260"/>
      <c r="G22" s="260"/>
      <c r="H22" s="260"/>
      <c r="I22" s="260"/>
      <c r="J22" s="433" t="s">
        <v>491</v>
      </c>
      <c r="K22" s="334"/>
      <c r="L22" s="334"/>
      <c r="M22" s="334"/>
      <c r="N22" s="334"/>
      <c r="O22" s="334"/>
      <c r="P22" s="334"/>
      <c r="Q22" s="334"/>
    </row>
    <row r="23" spans="1:17" x14ac:dyDescent="0.25">
      <c r="A23" s="231"/>
      <c r="B23" s="429">
        <v>1</v>
      </c>
      <c r="C23" s="446" t="s">
        <v>492</v>
      </c>
      <c r="D23" s="336"/>
      <c r="E23" s="337"/>
      <c r="F23" s="275" t="s">
        <v>498</v>
      </c>
      <c r="G23" s="275" t="s">
        <v>94</v>
      </c>
      <c r="H23" s="275" t="s">
        <v>499</v>
      </c>
      <c r="I23" s="275" t="s">
        <v>91</v>
      </c>
      <c r="J23" s="259"/>
      <c r="K23" s="259"/>
      <c r="L23" s="259"/>
      <c r="M23" s="259"/>
      <c r="N23" s="262"/>
      <c r="O23" s="262"/>
      <c r="P23" s="262"/>
      <c r="Q23" s="262"/>
    </row>
    <row r="24" spans="1:17" ht="15.75" customHeight="1" x14ac:dyDescent="0.3">
      <c r="A24" s="276"/>
      <c r="B24" s="343"/>
      <c r="C24" s="432" t="str">
        <f>'Training Program'!N14</f>
        <v>RB DB Bench Press</v>
      </c>
      <c r="D24" s="334"/>
      <c r="E24" s="334"/>
      <c r="F24" s="307">
        <f>'Training Program'!R14</f>
        <v>4</v>
      </c>
      <c r="G24" s="302" t="str">
        <f>'Training Program'!S14</f>
        <v>x</v>
      </c>
      <c r="H24" s="270">
        <f>'Training Program'!T14</f>
        <v>5</v>
      </c>
      <c r="I24" s="307">
        <f>'Training Program'!R15</f>
        <v>30</v>
      </c>
      <c r="J24" s="259"/>
      <c r="K24" s="259"/>
      <c r="L24" s="259"/>
      <c r="M24" s="259"/>
      <c r="N24" s="262"/>
      <c r="O24" s="262"/>
      <c r="P24" s="262"/>
      <c r="Q24" s="262"/>
    </row>
    <row r="25" spans="1:17" x14ac:dyDescent="0.25">
      <c r="A25" s="269"/>
      <c r="B25" s="308"/>
      <c r="C25" s="447"/>
      <c r="D25" s="360"/>
      <c r="E25" s="360"/>
      <c r="F25" s="303"/>
      <c r="G25" s="303"/>
      <c r="H25" s="303"/>
      <c r="I25" s="303"/>
      <c r="J25" s="259"/>
      <c r="K25" s="259"/>
      <c r="L25" s="259"/>
      <c r="M25" s="259"/>
      <c r="N25" s="262"/>
      <c r="O25" s="262"/>
      <c r="P25" s="262"/>
      <c r="Q25" s="262"/>
    </row>
    <row r="26" spans="1:17" x14ac:dyDescent="0.25">
      <c r="A26" s="269"/>
      <c r="B26" s="419" t="s">
        <v>497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262"/>
      <c r="O26" s="262"/>
      <c r="P26" s="262"/>
      <c r="Q26" s="262"/>
    </row>
    <row r="27" spans="1:17" x14ac:dyDescent="0.25">
      <c r="A27" s="231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309"/>
      <c r="O27" s="309"/>
      <c r="P27" s="262"/>
      <c r="Q27" s="262"/>
    </row>
    <row r="28" spans="1:17" x14ac:dyDescent="0.25">
      <c r="A28" s="285"/>
      <c r="B28" s="448">
        <v>2</v>
      </c>
      <c r="C28" s="442" t="str">
        <f>'Training Program'!N21</f>
        <v>PRESS - ROW</v>
      </c>
      <c r="D28" s="336"/>
      <c r="E28" s="337"/>
      <c r="F28" s="422" t="s">
        <v>493</v>
      </c>
      <c r="G28" s="337"/>
      <c r="H28" s="423" t="s">
        <v>494</v>
      </c>
      <c r="I28" s="337"/>
      <c r="J28" s="422" t="s">
        <v>495</v>
      </c>
      <c r="K28" s="337"/>
      <c r="L28" s="423" t="s">
        <v>496</v>
      </c>
      <c r="M28" s="337"/>
      <c r="N28" s="423" t="s">
        <v>509</v>
      </c>
      <c r="O28" s="337"/>
      <c r="P28" s="262"/>
      <c r="Q28" s="262"/>
    </row>
    <row r="29" spans="1:17" x14ac:dyDescent="0.25">
      <c r="A29" s="285"/>
      <c r="B29" s="340"/>
      <c r="C29" s="423" t="str">
        <f>'Training Program'!N16</f>
        <v>DB Bench Press</v>
      </c>
      <c r="D29" s="336"/>
      <c r="E29" s="337"/>
      <c r="F29" s="275">
        <f>'Training Program'!T16</f>
        <v>40</v>
      </c>
      <c r="G29" s="287">
        <f>'Training Program'!S16</f>
        <v>5</v>
      </c>
      <c r="H29" s="272">
        <f>'Training Program'!T17</f>
        <v>50</v>
      </c>
      <c r="I29" s="284">
        <f>'Training Program'!S17</f>
        <v>5</v>
      </c>
      <c r="J29" s="275">
        <f>'Training Program'!T18</f>
        <v>50</v>
      </c>
      <c r="K29" s="287">
        <f>'Training Program'!S18</f>
        <v>5</v>
      </c>
      <c r="L29" s="272">
        <f>'Training Program'!T19</f>
        <v>60</v>
      </c>
      <c r="M29" s="310">
        <f>'Training Program'!S19</f>
        <v>5</v>
      </c>
      <c r="N29" s="272">
        <f>'Training Program'!T20</f>
        <v>60</v>
      </c>
      <c r="O29" s="284">
        <f>'Training Program'!S20</f>
        <v>5</v>
      </c>
      <c r="P29" s="262"/>
      <c r="Q29" s="262"/>
    </row>
    <row r="30" spans="1:17" x14ac:dyDescent="0.25">
      <c r="A30" s="285"/>
      <c r="B30" s="343"/>
      <c r="C30" s="449" t="str">
        <f>'Training Program'!N22</f>
        <v>DB Bent Over Row</v>
      </c>
      <c r="D30" s="336"/>
      <c r="E30" s="337"/>
      <c r="F30" s="275">
        <f>'Training Program'!T22</f>
        <v>40</v>
      </c>
      <c r="G30" s="287">
        <f>'Training Program'!S22</f>
        <v>5</v>
      </c>
      <c r="H30" s="272">
        <f>'Training Program'!T23</f>
        <v>50</v>
      </c>
      <c r="I30" s="284">
        <f>'Training Program'!S23</f>
        <v>5</v>
      </c>
      <c r="J30" s="275">
        <f>'Training Program'!T24</f>
        <v>50</v>
      </c>
      <c r="K30" s="287">
        <f>'Training Program'!S24</f>
        <v>5</v>
      </c>
      <c r="L30" s="272">
        <f>'Training Program'!T25</f>
        <v>50</v>
      </c>
      <c r="M30" s="310">
        <f>'Training Program'!S25</f>
        <v>5</v>
      </c>
      <c r="N30" s="272">
        <f>'Training Program'!T26</f>
        <v>50</v>
      </c>
      <c r="O30" s="284">
        <f>'Training Program'!S26</f>
        <v>5</v>
      </c>
      <c r="P30" s="262"/>
      <c r="Q30" s="262"/>
    </row>
    <row r="31" spans="1:17" x14ac:dyDescent="0.25">
      <c r="A31" s="231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</row>
    <row r="32" spans="1:17" x14ac:dyDescent="0.25">
      <c r="A32" s="269"/>
      <c r="B32" s="448">
        <v>3</v>
      </c>
      <c r="C32" s="442" t="str">
        <f>'Training Program'!N33</f>
        <v>PRESS - SCAPULA</v>
      </c>
      <c r="D32" s="336"/>
      <c r="E32" s="337"/>
      <c r="F32" s="422" t="s">
        <v>493</v>
      </c>
      <c r="G32" s="337"/>
      <c r="H32" s="423" t="s">
        <v>494</v>
      </c>
      <c r="I32" s="337"/>
      <c r="J32" s="422" t="s">
        <v>495</v>
      </c>
      <c r="K32" s="337"/>
      <c r="L32" s="423" t="s">
        <v>496</v>
      </c>
      <c r="M32" s="337"/>
      <c r="N32" s="423" t="s">
        <v>509</v>
      </c>
      <c r="O32" s="337"/>
      <c r="P32" s="260"/>
      <c r="Q32" s="260"/>
    </row>
    <row r="33" spans="1:17" x14ac:dyDescent="0.25">
      <c r="A33" s="269"/>
      <c r="B33" s="340"/>
      <c r="C33" s="423" t="str">
        <f>'Training Program'!N28</f>
        <v>DB Military Press</v>
      </c>
      <c r="D33" s="336"/>
      <c r="E33" s="337"/>
      <c r="F33" s="295">
        <f>'Training Program'!T28</f>
        <v>20</v>
      </c>
      <c r="G33" s="287">
        <f>'Training Program'!S28</f>
        <v>4</v>
      </c>
      <c r="H33" s="294">
        <f>'Training Program'!T29</f>
        <v>20</v>
      </c>
      <c r="I33" s="284">
        <f>'Training Program'!S29</f>
        <v>4</v>
      </c>
      <c r="J33" s="296">
        <f>'Training Program'!T30</f>
        <v>30</v>
      </c>
      <c r="K33" s="289">
        <f>'Training Program'!S30</f>
        <v>4</v>
      </c>
      <c r="L33" s="297">
        <f>'Training Program'!T31</f>
        <v>30</v>
      </c>
      <c r="M33" s="290">
        <f>'Training Program'!S31</f>
        <v>4</v>
      </c>
      <c r="N33" s="294">
        <f>'Training Program'!T32</f>
        <v>30</v>
      </c>
      <c r="O33" s="284">
        <f>'Training Program'!S32</f>
        <v>4</v>
      </c>
      <c r="P33" s="260"/>
      <c r="Q33" s="260"/>
    </row>
    <row r="34" spans="1:17" x14ac:dyDescent="0.25">
      <c r="A34" s="269"/>
      <c r="B34" s="340"/>
      <c r="C34" s="421" t="str">
        <f>'Training Program'!N34</f>
        <v>Straight Arm Lat Pulldown</v>
      </c>
      <c r="D34" s="360"/>
      <c r="E34" s="361"/>
      <c r="F34" s="272" t="s">
        <v>498</v>
      </c>
      <c r="G34" s="272" t="s">
        <v>94</v>
      </c>
      <c r="H34" s="272" t="s">
        <v>499</v>
      </c>
      <c r="I34" s="271" t="s">
        <v>91</v>
      </c>
      <c r="J34" s="301"/>
      <c r="K34" s="303"/>
      <c r="L34" s="303"/>
      <c r="M34" s="303"/>
      <c r="N34" s="260"/>
      <c r="O34" s="260"/>
      <c r="P34" s="260"/>
      <c r="Q34" s="260"/>
    </row>
    <row r="35" spans="1:17" x14ac:dyDescent="0.25">
      <c r="A35" s="269"/>
      <c r="B35" s="343"/>
      <c r="C35" s="364"/>
      <c r="D35" s="366"/>
      <c r="E35" s="345"/>
      <c r="F35" s="294">
        <f>'Training Program'!R34</f>
        <v>4</v>
      </c>
      <c r="G35" s="294" t="str">
        <f>'Training Program'!S34</f>
        <v>x</v>
      </c>
      <c r="H35" s="294">
        <f>'Training Program'!T34</f>
        <v>5</v>
      </c>
      <c r="I35" s="294">
        <f>'Training Program'!R35</f>
        <v>30</v>
      </c>
      <c r="J35" s="260"/>
      <c r="K35" s="260"/>
      <c r="L35" s="260"/>
      <c r="M35" s="260"/>
      <c r="N35" s="260"/>
      <c r="O35" s="260"/>
      <c r="P35" s="260"/>
      <c r="Q35" s="260"/>
    </row>
    <row r="36" spans="1:17" x14ac:dyDescent="0.25">
      <c r="A36" s="231"/>
      <c r="B36" s="259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</row>
    <row r="37" spans="1:17" x14ac:dyDescent="0.25">
      <c r="A37" s="264"/>
      <c r="B37" s="429">
        <v>4</v>
      </c>
      <c r="C37" s="422" t="str">
        <f>'Training Program'!N37</f>
        <v>ARMS</v>
      </c>
      <c r="D37" s="336"/>
      <c r="E37" s="337"/>
      <c r="F37" s="275" t="s">
        <v>498</v>
      </c>
      <c r="G37" s="275" t="s">
        <v>94</v>
      </c>
      <c r="H37" s="275" t="s">
        <v>499</v>
      </c>
      <c r="I37" s="275" t="s">
        <v>91</v>
      </c>
      <c r="K37" s="299" t="s">
        <v>500</v>
      </c>
      <c r="L37" s="268"/>
      <c r="M37" s="268"/>
      <c r="N37" s="268"/>
      <c r="O37" s="268"/>
      <c r="P37" s="268"/>
      <c r="Q37" s="260"/>
    </row>
    <row r="38" spans="1:17" x14ac:dyDescent="0.25">
      <c r="A38" s="269"/>
      <c r="B38" s="340"/>
      <c r="C38" s="423" t="str">
        <f>'Training Program'!N36</f>
        <v>DB Bicep Curls</v>
      </c>
      <c r="D38" s="336"/>
      <c r="E38" s="337"/>
      <c r="F38" s="294">
        <f>'Training Program'!R36</f>
        <v>3</v>
      </c>
      <c r="G38" s="283" t="str">
        <f>'Training Program'!S36</f>
        <v>x</v>
      </c>
      <c r="H38" s="272">
        <f>'Training Program'!T36</f>
        <v>10</v>
      </c>
      <c r="I38" s="294">
        <f>'Training Program'!S35</f>
        <v>30</v>
      </c>
      <c r="K38" s="300" t="s">
        <v>501</v>
      </c>
      <c r="L38" s="268"/>
      <c r="M38" s="268">
        <f>'Training Program'!Y2</f>
        <v>100</v>
      </c>
      <c r="N38" s="300" t="s">
        <v>502</v>
      </c>
      <c r="O38" s="268"/>
      <c r="P38" s="268">
        <f>'Training Program'!Z2</f>
        <v>100</v>
      </c>
      <c r="Q38" s="260"/>
    </row>
    <row r="39" spans="1:17" x14ac:dyDescent="0.25">
      <c r="A39" s="269"/>
      <c r="B39" s="343"/>
      <c r="C39" s="423" t="str">
        <f>'Training Program'!N38</f>
        <v>DB Tricep Extension</v>
      </c>
      <c r="D39" s="336"/>
      <c r="E39" s="337"/>
      <c r="F39" s="294">
        <f>'Training Program'!R38</f>
        <v>3</v>
      </c>
      <c r="G39" s="283" t="str">
        <f>'Training Program'!S38</f>
        <v>x</v>
      </c>
      <c r="H39" s="272">
        <f>'Training Program'!T38</f>
        <v>10</v>
      </c>
      <c r="I39" s="294">
        <f>'Training Program'!T35</f>
        <v>25</v>
      </c>
      <c r="K39" s="300" t="s">
        <v>503</v>
      </c>
      <c r="L39" s="268"/>
      <c r="M39" s="268">
        <f>'Training Program'!AD2</f>
        <v>100</v>
      </c>
      <c r="N39" s="300" t="s">
        <v>504</v>
      </c>
      <c r="O39" s="268"/>
      <c r="P39" s="268">
        <f>'Training Program'!AG2</f>
        <v>100</v>
      </c>
      <c r="Q39" s="260"/>
    </row>
    <row r="40" spans="1:17" x14ac:dyDescent="0.25">
      <c r="A40" s="269"/>
      <c r="B40" s="252"/>
      <c r="C40" s="252"/>
      <c r="D40" s="252"/>
      <c r="E40" s="252"/>
      <c r="F40" s="252"/>
      <c r="G40" s="252"/>
      <c r="H40" s="252"/>
      <c r="I40" s="260"/>
      <c r="K40" s="300" t="s">
        <v>505</v>
      </c>
      <c r="L40" s="268"/>
      <c r="M40" s="268">
        <f>'Training Program'!AJ2</f>
        <v>100</v>
      </c>
      <c r="N40" s="268" t="s">
        <v>506</v>
      </c>
      <c r="O40" s="268"/>
      <c r="P40" s="268">
        <f>'Training Program'!AK2</f>
        <v>100</v>
      </c>
      <c r="Q40" s="260"/>
    </row>
    <row r="41" spans="1:17" ht="22.8" x14ac:dyDescent="0.25">
      <c r="A41" s="269"/>
      <c r="B41" s="425" t="s">
        <v>507</v>
      </c>
      <c r="C41" s="336"/>
      <c r="D41" s="336"/>
      <c r="E41" s="336"/>
      <c r="F41" s="336"/>
      <c r="G41" s="336"/>
      <c r="H41" s="336"/>
      <c r="I41" s="337"/>
      <c r="K41" s="268" t="s">
        <v>508</v>
      </c>
      <c r="L41" s="268"/>
      <c r="M41" s="268">
        <f>'Training Program'!AP2</f>
        <v>100</v>
      </c>
      <c r="N41" s="268"/>
      <c r="O41" s="268"/>
      <c r="P41" s="268"/>
      <c r="Q41" s="260"/>
    </row>
    <row r="42" spans="1:17" ht="22.8" x14ac:dyDescent="0.25">
      <c r="A42" s="269"/>
      <c r="B42" s="426" t="str">
        <f>'Training Program'!R39</f>
        <v>Cardio: Steady State 12min                                         Elliptical or Bike</v>
      </c>
      <c r="C42" s="360"/>
      <c r="D42" s="360"/>
      <c r="E42" s="360"/>
      <c r="F42" s="360"/>
      <c r="G42" s="360"/>
      <c r="H42" s="360"/>
      <c r="I42" s="361"/>
    </row>
    <row r="43" spans="1:17" ht="22.8" x14ac:dyDescent="0.25">
      <c r="A43" s="269"/>
      <c r="B43" s="364"/>
      <c r="C43" s="366"/>
      <c r="D43" s="366"/>
      <c r="E43" s="366"/>
      <c r="F43" s="366"/>
      <c r="G43" s="366"/>
      <c r="H43" s="366"/>
      <c r="I43" s="345"/>
      <c r="P43" s="260"/>
      <c r="Q43" s="260"/>
    </row>
  </sheetData>
  <mergeCells count="54">
    <mergeCell ref="B16:O16"/>
    <mergeCell ref="C17:I17"/>
    <mergeCell ref="J17:O17"/>
    <mergeCell ref="J21:O21"/>
    <mergeCell ref="J22:Q22"/>
    <mergeCell ref="C18:I18"/>
    <mergeCell ref="J18:O18"/>
    <mergeCell ref="C19:I19"/>
    <mergeCell ref="J19:O19"/>
    <mergeCell ref="C20:I20"/>
    <mergeCell ref="J20:O20"/>
    <mergeCell ref="C21:I21"/>
    <mergeCell ref="K6:P6"/>
    <mergeCell ref="C5:J6"/>
    <mergeCell ref="C7:H7"/>
    <mergeCell ref="C8:L9"/>
    <mergeCell ref="C10:L10"/>
    <mergeCell ref="K4:N4"/>
    <mergeCell ref="K5:P5"/>
    <mergeCell ref="N1:Q1"/>
    <mergeCell ref="M2:Q2"/>
    <mergeCell ref="D3:F3"/>
    <mergeCell ref="I3:J4"/>
    <mergeCell ref="K3:N3"/>
    <mergeCell ref="C4:H4"/>
    <mergeCell ref="B41:I41"/>
    <mergeCell ref="B42:I43"/>
    <mergeCell ref="C29:E29"/>
    <mergeCell ref="C30:E30"/>
    <mergeCell ref="B32:B35"/>
    <mergeCell ref="C32:E32"/>
    <mergeCell ref="F32:G32"/>
    <mergeCell ref="H32:I32"/>
    <mergeCell ref="C34:E35"/>
    <mergeCell ref="B37:B39"/>
    <mergeCell ref="C37:E37"/>
    <mergeCell ref="C38:E38"/>
    <mergeCell ref="C39:E39"/>
    <mergeCell ref="B28:B30"/>
    <mergeCell ref="C28:E28"/>
    <mergeCell ref="L32:M32"/>
    <mergeCell ref="N32:O32"/>
    <mergeCell ref="C33:E33"/>
    <mergeCell ref="J32:K32"/>
    <mergeCell ref="F28:G28"/>
    <mergeCell ref="H28:I28"/>
    <mergeCell ref="J28:K28"/>
    <mergeCell ref="L28:M28"/>
    <mergeCell ref="N28:O28"/>
    <mergeCell ref="B23:B24"/>
    <mergeCell ref="C23:E23"/>
    <mergeCell ref="C24:E24"/>
    <mergeCell ref="C25:E25"/>
    <mergeCell ref="B26:M26"/>
  </mergeCells>
  <printOptions horizontalCentered="1"/>
  <pageMargins left="0.25" right="0.25" top="0.75" bottom="0.5" header="0" footer="0"/>
  <pageSetup orientation="portrait"/>
  <headerFooter>
    <oddFooter>&amp;CLove Strengthens Will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Training Program</vt:lpstr>
      <vt:lpstr>Volume Totals</vt:lpstr>
      <vt:lpstr>Exercise Selection</vt:lpstr>
      <vt:lpstr>Power &amp; Lower Strength 1</vt:lpstr>
      <vt:lpstr>Power &amp; Lower Strength 2</vt:lpstr>
      <vt:lpstr>Power &amp; Lower Strength 3</vt:lpstr>
      <vt:lpstr>Power &amp; Lower Strength 4</vt:lpstr>
      <vt:lpstr>Upper &amp; Met Con 1</vt:lpstr>
      <vt:lpstr>Upper &amp; Met Con 2</vt:lpstr>
      <vt:lpstr>Upper &amp; Met Con 3</vt:lpstr>
      <vt:lpstr>Upper &amp; Met Con 4</vt:lpstr>
      <vt:lpstr>Power &amp; Lower HingeUnilateral S</vt:lpstr>
      <vt:lpstr>Sheet10</vt:lpstr>
      <vt:lpstr>Sheet11</vt:lpstr>
      <vt:lpstr>Sheet12</vt:lpstr>
      <vt:lpstr>Upper Unilateral Strength &amp; Met</vt:lpstr>
      <vt:lpstr>Sheet13</vt:lpstr>
      <vt:lpstr>Sheet14</vt:lpstr>
      <vt:lpstr>Sheet15</vt:lpstr>
      <vt:lpstr>Volume Distribution Guidelines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Fuentes</cp:lastModifiedBy>
  <dcterms:modified xsi:type="dcterms:W3CDTF">2025-03-18T08:33:50Z</dcterms:modified>
</cp:coreProperties>
</file>