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"/>
    </mc:Choice>
  </mc:AlternateContent>
  <xr:revisionPtr revIDLastSave="0" documentId="13_ncr:1_{B8200C63-D36D-4988-BCED-B6BBDEF9341B}" xr6:coauthVersionLast="45" xr6:coauthVersionMax="45" xr10:uidLastSave="{00000000-0000-0000-0000-000000000000}"/>
  <bookViews>
    <workbookView minimized="1" xWindow="1740" yWindow="217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8" i="1"/>
  <c r="I67" i="1"/>
  <c r="I66" i="1"/>
  <c r="I65" i="1"/>
  <c r="I64" i="1"/>
  <c r="I63" i="1"/>
  <c r="I62" i="1"/>
  <c r="I61" i="1"/>
  <c r="I59" i="1"/>
  <c r="I58" i="1"/>
  <c r="I57" i="1"/>
  <c r="H75" i="1"/>
  <c r="G75" i="1"/>
  <c r="F75" i="1"/>
  <c r="E75" i="1"/>
  <c r="D75" i="1"/>
  <c r="C75" i="1"/>
  <c r="B75" i="1"/>
  <c r="J73" i="1"/>
  <c r="C73" i="1"/>
  <c r="D73" i="1"/>
  <c r="E73" i="1"/>
  <c r="F73" i="1"/>
  <c r="G73" i="1"/>
  <c r="H73" i="1"/>
  <c r="B73" i="1"/>
  <c r="C72" i="1"/>
  <c r="D72" i="1"/>
  <c r="E72" i="1"/>
  <c r="F72" i="1"/>
  <c r="G72" i="1"/>
  <c r="H72" i="1"/>
  <c r="B72" i="1"/>
  <c r="C71" i="1"/>
  <c r="D71" i="1"/>
  <c r="E71" i="1"/>
  <c r="F71" i="1"/>
  <c r="G71" i="1"/>
  <c r="H71" i="1"/>
  <c r="B71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7" i="1"/>
  <c r="F42" i="1"/>
  <c r="H42" i="1"/>
  <c r="E42" i="1"/>
  <c r="E38" i="1"/>
  <c r="F38" i="1"/>
  <c r="H38" i="1"/>
  <c r="C39" i="1"/>
  <c r="D39" i="1"/>
  <c r="E39" i="1"/>
  <c r="F39" i="1"/>
  <c r="E40" i="1"/>
  <c r="F40" i="1"/>
  <c r="H40" i="1"/>
  <c r="C41" i="1"/>
  <c r="D41" i="1"/>
  <c r="E41" i="1"/>
  <c r="F41" i="1"/>
  <c r="H41" i="1"/>
  <c r="C42" i="1"/>
  <c r="D42" i="1"/>
  <c r="C43" i="1"/>
  <c r="D43" i="1"/>
  <c r="E43" i="1"/>
  <c r="F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G50" i="1"/>
  <c r="H50" i="1"/>
  <c r="C51" i="1"/>
  <c r="D51" i="1"/>
  <c r="E51" i="1"/>
  <c r="F51" i="1"/>
  <c r="G51" i="1"/>
  <c r="H51" i="1"/>
  <c r="B51" i="1"/>
  <c r="B50" i="1"/>
  <c r="B49" i="1"/>
  <c r="B48" i="1"/>
  <c r="B47" i="1"/>
  <c r="B46" i="1"/>
  <c r="B45" i="1"/>
  <c r="B44" i="1"/>
  <c r="B43" i="1"/>
  <c r="B42" i="1"/>
  <c r="B41" i="1"/>
  <c r="B39" i="1"/>
  <c r="B38" i="1"/>
  <c r="C35" i="1"/>
  <c r="D35" i="1"/>
  <c r="E35" i="1"/>
  <c r="F35" i="1"/>
  <c r="G35" i="1"/>
  <c r="H35" i="1"/>
  <c r="B3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C21" i="1"/>
  <c r="D21" i="1"/>
  <c r="G21" i="1"/>
  <c r="H21" i="1"/>
  <c r="C22" i="1"/>
  <c r="D22" i="1"/>
  <c r="G22" i="1"/>
  <c r="H22" i="1"/>
  <c r="C23" i="1"/>
  <c r="D23" i="1"/>
  <c r="G23" i="1"/>
  <c r="H23" i="1"/>
  <c r="C24" i="1"/>
  <c r="D24" i="1"/>
  <c r="G24" i="1"/>
  <c r="H24" i="1"/>
  <c r="C25" i="1"/>
  <c r="D25" i="1"/>
  <c r="G25" i="1"/>
  <c r="H25" i="1"/>
  <c r="C26" i="1"/>
  <c r="D26" i="1"/>
  <c r="G26" i="1"/>
  <c r="H26" i="1"/>
  <c r="C27" i="1"/>
  <c r="D27" i="1"/>
  <c r="G27" i="1"/>
  <c r="H27" i="1"/>
  <c r="C28" i="1"/>
  <c r="D28" i="1"/>
  <c r="G28" i="1"/>
  <c r="H28" i="1"/>
  <c r="C29" i="1"/>
  <c r="D29" i="1"/>
  <c r="G29" i="1"/>
  <c r="H29" i="1"/>
  <c r="C30" i="1"/>
  <c r="D30" i="1"/>
  <c r="G30" i="1"/>
  <c r="H30" i="1"/>
  <c r="C31" i="1"/>
  <c r="D31" i="1"/>
  <c r="G31" i="1"/>
  <c r="H31" i="1"/>
  <c r="C32" i="1"/>
  <c r="D32" i="1"/>
  <c r="G32" i="1"/>
  <c r="H32" i="1"/>
  <c r="C33" i="1"/>
  <c r="D33" i="1"/>
  <c r="G33" i="1"/>
  <c r="H33" i="1"/>
  <c r="C34" i="1"/>
  <c r="D34" i="1"/>
  <c r="G34" i="1"/>
  <c r="H34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<sst xmlns="http://schemas.openxmlformats.org/spreadsheetml/2006/main" count="36" uniqueCount="17">
  <si>
    <t>五星</t>
  </si>
  <si>
    <t>四星</t>
  </si>
  <si>
    <t>三星</t>
  </si>
  <si>
    <t>vine</t>
  </si>
  <si>
    <t>ver</t>
  </si>
  <si>
    <t>二星（）负</t>
  </si>
  <si>
    <t>二星（）负</t>
    <phoneticPr fontId="3" type="noConversion"/>
  </si>
  <si>
    <t>一星（负）</t>
  </si>
  <si>
    <t>一星（负）</t>
    <phoneticPr fontId="3" type="noConversion"/>
  </si>
  <si>
    <t>最大值</t>
    <phoneticPr fontId="3" type="noConversion"/>
  </si>
  <si>
    <t>最小值</t>
    <phoneticPr fontId="3" type="noConversion"/>
  </si>
  <si>
    <t>极差</t>
    <phoneticPr fontId="3" type="noConversion"/>
  </si>
  <si>
    <t>Pij</t>
    <phoneticPr fontId="3" type="noConversion"/>
  </si>
  <si>
    <t>n=14</t>
    <phoneticPr fontId="3" type="noConversion"/>
  </si>
  <si>
    <t>k=0.37892</t>
    <phoneticPr fontId="3" type="noConversion"/>
  </si>
  <si>
    <t>权重</t>
    <phoneticPr fontId="3" type="noConversion"/>
  </si>
  <si>
    <t>得分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</si>
</sst>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NumberFormat="1" applyFont="1" applyBorder="1" applyAlignment="1">
      <alignment vertical="center"/>
    </xf>
  </cellXfs>
  <cellStyles count="2">
    <cellStyle name="常规" xfId="0" builtinId="0"/>
    <cellStyle name="常规 2" xfId="1" xr:uid="{CC50E65B-8156-4DD6-B08C-7651B0C14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topLeftCell="A49" workbookViewId="0">
      <selection activeCell="E21" sqref="E21"/>
    </sheetView>
  </sheetViews>
  <sheetFormatPr defaultRowHeight="13.8"/>
  <cols>
    <col min="2" max="2" width="12.77734375" customWidth="1"/>
    <col min="3" max="3" width="12.6640625" customWidth="1"/>
    <col min="4" max="4" width="12.88671875" customWidth="1"/>
    <col min="5" max="5" width="11.44140625" customWidth="1"/>
    <col min="6" max="6" width="10.44140625" customWidth="1"/>
    <col min="7" max="7" width="14.109375" customWidth="1"/>
    <col min="8" max="8" width="13.21875" customWidth="1"/>
    <col min="11" max="11" width="14.21875" customWidth="1"/>
  </cols>
  <sheetData>
    <row r="1" spans="1:15" ht="15">
      <c r="A1" s="3"/>
      <c r="B1" s="4" t="s">
        <v>0</v>
      </c>
      <c r="C1" s="4" t="s">
        <v>1</v>
      </c>
      <c r="D1" s="4" t="s">
        <v>2</v>
      </c>
      <c r="E1" s="4" t="s">
        <v>6</v>
      </c>
      <c r="F1" s="4" t="s">
        <v>8</v>
      </c>
      <c r="G1" s="4" t="s">
        <v>3</v>
      </c>
      <c r="H1" s="4" t="s">
        <v>4</v>
      </c>
      <c r="K1" s="4"/>
      <c r="L1" s="4"/>
      <c r="M1" s="4"/>
      <c r="N1" s="4"/>
      <c r="O1" s="4"/>
    </row>
    <row r="2" spans="1:15" ht="15">
      <c r="A2" s="1">
        <v>2002</v>
      </c>
      <c r="B2" s="2">
        <v>5</v>
      </c>
      <c r="C2" s="2">
        <v>1</v>
      </c>
      <c r="D2" s="2">
        <v>1</v>
      </c>
      <c r="E2" s="2">
        <v>0</v>
      </c>
      <c r="F2" s="2">
        <v>1</v>
      </c>
      <c r="G2" s="2">
        <v>0</v>
      </c>
      <c r="H2" s="2">
        <v>0.25</v>
      </c>
      <c r="K2" s="3"/>
      <c r="L2" s="3"/>
      <c r="M2" s="3"/>
      <c r="N2" s="3"/>
      <c r="O2" s="3"/>
    </row>
    <row r="3" spans="1:15" ht="15">
      <c r="A3" s="1">
        <v>2003</v>
      </c>
      <c r="B3" s="2">
        <v>6</v>
      </c>
      <c r="C3" s="2">
        <v>2</v>
      </c>
      <c r="D3" s="2">
        <v>2</v>
      </c>
      <c r="E3" s="2">
        <v>0</v>
      </c>
      <c r="F3" s="2">
        <v>0</v>
      </c>
      <c r="G3" s="2">
        <v>0</v>
      </c>
      <c r="H3" s="2">
        <v>0</v>
      </c>
      <c r="K3" s="3"/>
      <c r="L3" s="3"/>
      <c r="M3" s="3"/>
      <c r="N3" s="3"/>
      <c r="O3" s="3"/>
    </row>
    <row r="4" spans="1:15" ht="15">
      <c r="A4" s="2">
        <v>2004</v>
      </c>
      <c r="B4" s="2">
        <v>3</v>
      </c>
      <c r="C4" s="2">
        <v>1</v>
      </c>
      <c r="D4" s="2">
        <v>1</v>
      </c>
      <c r="E4" s="2">
        <v>1</v>
      </c>
      <c r="F4" s="2">
        <v>2</v>
      </c>
      <c r="G4" s="2">
        <v>0</v>
      </c>
      <c r="H4" s="2">
        <v>0.125</v>
      </c>
      <c r="K4" s="3"/>
      <c r="L4" s="3"/>
      <c r="M4" s="3"/>
      <c r="N4" s="3"/>
      <c r="O4" s="3"/>
    </row>
    <row r="5" spans="1:15" ht="15">
      <c r="A5" s="2">
        <v>2005</v>
      </c>
      <c r="B5" s="2">
        <v>13</v>
      </c>
      <c r="C5" s="2">
        <v>2</v>
      </c>
      <c r="D5" s="2">
        <v>3</v>
      </c>
      <c r="E5" s="2">
        <v>1</v>
      </c>
      <c r="F5" s="2">
        <v>2</v>
      </c>
      <c r="G5" s="2">
        <v>0</v>
      </c>
      <c r="H5" s="2">
        <v>0.3</v>
      </c>
      <c r="K5" s="3"/>
      <c r="L5" s="3"/>
      <c r="M5" s="3"/>
      <c r="N5" s="3"/>
      <c r="O5" s="3"/>
    </row>
    <row r="6" spans="1:15" ht="15">
      <c r="A6" s="2">
        <v>2006</v>
      </c>
      <c r="B6" s="2">
        <v>7</v>
      </c>
      <c r="C6" s="2">
        <v>8</v>
      </c>
      <c r="D6" s="2">
        <v>4</v>
      </c>
      <c r="E6" s="2">
        <v>1</v>
      </c>
      <c r="F6" s="2">
        <v>5</v>
      </c>
      <c r="G6" s="2">
        <v>0</v>
      </c>
      <c r="H6" s="2">
        <v>0.35</v>
      </c>
      <c r="K6" s="3"/>
      <c r="L6" s="3"/>
      <c r="M6" s="3"/>
      <c r="N6" s="3"/>
      <c r="O6" s="3"/>
    </row>
    <row r="7" spans="1:15" ht="15">
      <c r="A7" s="2">
        <v>2007</v>
      </c>
      <c r="B7" s="2">
        <v>66</v>
      </c>
      <c r="C7" s="2">
        <v>24</v>
      </c>
      <c r="D7" s="2">
        <v>9</v>
      </c>
      <c r="E7" s="2">
        <v>5</v>
      </c>
      <c r="F7" s="2">
        <v>10</v>
      </c>
      <c r="G7" s="2">
        <v>0</v>
      </c>
      <c r="H7" s="2">
        <v>0.66700000000000004</v>
      </c>
      <c r="K7" s="3"/>
      <c r="L7" s="3"/>
      <c r="M7" s="3"/>
      <c r="N7" s="3"/>
      <c r="O7" s="3"/>
    </row>
    <row r="8" spans="1:15" ht="15">
      <c r="A8" s="2">
        <v>2008</v>
      </c>
      <c r="B8" s="2">
        <v>107</v>
      </c>
      <c r="C8" s="2">
        <v>54</v>
      </c>
      <c r="D8" s="2">
        <v>18</v>
      </c>
      <c r="E8" s="2">
        <v>16</v>
      </c>
      <c r="F8" s="2">
        <v>38</v>
      </c>
      <c r="G8" s="2">
        <v>8.8599999999999998E-2</v>
      </c>
      <c r="H8" s="2">
        <v>0.46800000000000003</v>
      </c>
      <c r="K8" s="3"/>
      <c r="L8" s="3"/>
      <c r="M8" s="3"/>
      <c r="N8" s="3"/>
      <c r="O8" s="3"/>
    </row>
    <row r="9" spans="1:15" ht="15">
      <c r="A9" s="2">
        <v>2009</v>
      </c>
      <c r="B9" s="2">
        <v>153</v>
      </c>
      <c r="C9" s="2">
        <v>70</v>
      </c>
      <c r="D9" s="2">
        <v>25</v>
      </c>
      <c r="E9" s="2">
        <v>21</v>
      </c>
      <c r="F9" s="2">
        <v>32</v>
      </c>
      <c r="G9" s="2">
        <v>8.9700000000000002E-2</v>
      </c>
      <c r="H9" s="2">
        <v>0.51400000000000001</v>
      </c>
      <c r="K9" s="3"/>
      <c r="L9" s="3"/>
      <c r="M9" s="3"/>
      <c r="N9" s="3"/>
      <c r="O9" s="3"/>
    </row>
    <row r="10" spans="1:15" ht="15">
      <c r="A10" s="2">
        <v>2010</v>
      </c>
      <c r="B10" s="2">
        <v>295</v>
      </c>
      <c r="C10" s="2">
        <v>114</v>
      </c>
      <c r="D10" s="2">
        <v>42</v>
      </c>
      <c r="E10" s="2">
        <v>44</v>
      </c>
      <c r="F10" s="2">
        <v>85</v>
      </c>
      <c r="G10" s="2">
        <v>1.4E-2</v>
      </c>
      <c r="H10" s="2">
        <v>0.76</v>
      </c>
      <c r="K10" s="3"/>
      <c r="L10" s="3"/>
      <c r="M10" s="3"/>
      <c r="N10" s="3"/>
      <c r="O10" s="3"/>
    </row>
    <row r="11" spans="1:15" ht="15">
      <c r="A11" s="2">
        <v>2011</v>
      </c>
      <c r="B11" s="2">
        <v>314</v>
      </c>
      <c r="C11" s="2">
        <v>132</v>
      </c>
      <c r="D11" s="2">
        <v>59</v>
      </c>
      <c r="E11" s="2">
        <v>45</v>
      </c>
      <c r="F11" s="2">
        <v>34</v>
      </c>
      <c r="G11" s="2">
        <v>7.4999999999999997E-2</v>
      </c>
      <c r="H11" s="2">
        <v>0.70199999999999996</v>
      </c>
      <c r="K11" s="3"/>
      <c r="L11" s="3"/>
      <c r="M11" s="3"/>
      <c r="N11" s="3"/>
      <c r="O11" s="3"/>
    </row>
    <row r="12" spans="1:15" ht="15">
      <c r="A12" s="2">
        <v>2012</v>
      </c>
      <c r="B12" s="2">
        <v>506</v>
      </c>
      <c r="C12" s="2">
        <v>160</v>
      </c>
      <c r="D12" s="2">
        <v>86</v>
      </c>
      <c r="E12" s="2">
        <v>58</v>
      </c>
      <c r="F12" s="2">
        <v>108</v>
      </c>
      <c r="G12" s="2">
        <v>3.2000000000000001E-2</v>
      </c>
      <c r="H12" s="2">
        <v>0.82</v>
      </c>
      <c r="K12" s="3"/>
      <c r="L12" s="3"/>
      <c r="M12" s="3"/>
      <c r="N12" s="3"/>
      <c r="O12" s="3"/>
    </row>
    <row r="13" spans="1:15" ht="15">
      <c r="A13" s="2">
        <v>2013</v>
      </c>
      <c r="B13" s="2">
        <v>1239</v>
      </c>
      <c r="C13" s="2">
        <v>438</v>
      </c>
      <c r="D13" s="2">
        <v>196</v>
      </c>
      <c r="E13" s="2">
        <v>137</v>
      </c>
      <c r="F13" s="2">
        <v>142</v>
      </c>
      <c r="G13" s="2">
        <v>6.8999999999999999E-3</v>
      </c>
      <c r="H13" s="2">
        <v>0.92</v>
      </c>
      <c r="K13" s="3"/>
      <c r="L13" s="3"/>
      <c r="M13" s="3"/>
      <c r="N13" s="3"/>
      <c r="O13" s="3"/>
    </row>
    <row r="14" spans="1:15" ht="15">
      <c r="A14" s="2">
        <v>2014</v>
      </c>
      <c r="B14" s="2">
        <v>1954</v>
      </c>
      <c r="C14" s="2">
        <v>561</v>
      </c>
      <c r="D14" s="2">
        <v>273</v>
      </c>
      <c r="E14" s="2">
        <v>172</v>
      </c>
      <c r="F14" s="2">
        <v>250</v>
      </c>
      <c r="G14" s="2">
        <v>5.5999999999999999E-3</v>
      </c>
      <c r="H14" s="1">
        <v>0.92</v>
      </c>
      <c r="K14" s="3"/>
      <c r="L14" s="3"/>
      <c r="M14" s="3"/>
      <c r="N14" s="3"/>
      <c r="O14" s="3"/>
    </row>
    <row r="15" spans="1:15" ht="15">
      <c r="A15" s="2">
        <v>2015</v>
      </c>
      <c r="B15" s="2">
        <v>1994</v>
      </c>
      <c r="C15" s="2">
        <v>504</v>
      </c>
      <c r="D15" s="2">
        <v>272</v>
      </c>
      <c r="E15" s="2">
        <v>126</v>
      </c>
      <c r="F15" s="2">
        <v>147</v>
      </c>
      <c r="G15" s="2">
        <v>0.01</v>
      </c>
      <c r="H15" s="2">
        <v>0.92</v>
      </c>
      <c r="K15" s="3"/>
      <c r="L15" s="3"/>
      <c r="M15" s="3"/>
      <c r="N15" s="3"/>
      <c r="O15" s="3"/>
    </row>
    <row r="16" spans="1:15">
      <c r="A16" t="s">
        <v>9</v>
      </c>
      <c r="B16">
        <f>MAX(B2:B15)</f>
        <v>1994</v>
      </c>
      <c r="C16">
        <f t="shared" ref="C16:H16" si="0">MAX(C2:C15)</f>
        <v>561</v>
      </c>
      <c r="D16">
        <f t="shared" si="0"/>
        <v>273</v>
      </c>
      <c r="E16">
        <f t="shared" si="0"/>
        <v>172</v>
      </c>
      <c r="F16">
        <f t="shared" si="0"/>
        <v>250</v>
      </c>
      <c r="G16">
        <f t="shared" si="0"/>
        <v>8.9700000000000002E-2</v>
      </c>
      <c r="H16">
        <f t="shared" si="0"/>
        <v>0.92</v>
      </c>
    </row>
    <row r="17" spans="1:8">
      <c r="A17" t="s">
        <v>10</v>
      </c>
      <c r="B17">
        <f>MIN(B2:B15)</f>
        <v>3</v>
      </c>
      <c r="C17">
        <f t="shared" ref="C17:H17" si="1">MIN(C2:C15)</f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</row>
    <row r="18" spans="1:8">
      <c r="A18" t="s">
        <v>11</v>
      </c>
      <c r="B18">
        <f>B16-B17</f>
        <v>1991</v>
      </c>
      <c r="C18">
        <f t="shared" ref="C18:H18" si="2">C16-C17</f>
        <v>560</v>
      </c>
      <c r="D18">
        <f t="shared" si="2"/>
        <v>272</v>
      </c>
      <c r="E18">
        <f t="shared" si="2"/>
        <v>172</v>
      </c>
      <c r="F18">
        <f t="shared" si="2"/>
        <v>250</v>
      </c>
      <c r="G18">
        <f t="shared" si="2"/>
        <v>8.9700000000000002E-2</v>
      </c>
      <c r="H18">
        <f t="shared" si="2"/>
        <v>0.92</v>
      </c>
    </row>
    <row r="20" spans="1:8" ht="15">
      <c r="A20" s="3"/>
      <c r="B20" s="4" t="s">
        <v>0</v>
      </c>
      <c r="C20" s="4" t="s">
        <v>1</v>
      </c>
      <c r="D20" s="4" t="s">
        <v>2</v>
      </c>
      <c r="E20" s="4" t="s">
        <v>6</v>
      </c>
      <c r="F20" s="4" t="s">
        <v>8</v>
      </c>
      <c r="G20" s="4" t="s">
        <v>3</v>
      </c>
      <c r="H20" s="4" t="s">
        <v>4</v>
      </c>
    </row>
    <row r="21" spans="1:8" ht="15">
      <c r="A21" s="1">
        <v>2002</v>
      </c>
      <c r="B21" s="2">
        <f>(B2-B17)/B18</f>
        <v>1.0045203415369162E-3</v>
      </c>
      <c r="C21" s="2">
        <f t="shared" ref="C21:H21" si="3">(C2-C17)/C18</f>
        <v>0</v>
      </c>
      <c r="D21" s="2">
        <f t="shared" si="3"/>
        <v>0</v>
      </c>
      <c r="E21" s="2">
        <f>(E16-E2)/E18</f>
        <v>1</v>
      </c>
      <c r="F21" s="2">
        <f>(F16-F2)/F18</f>
        <v>0.996</v>
      </c>
      <c r="G21" s="2">
        <f t="shared" si="3"/>
        <v>0</v>
      </c>
      <c r="H21" s="2">
        <f t="shared" si="3"/>
        <v>0.27173913043478259</v>
      </c>
    </row>
    <row r="22" spans="1:8" ht="15">
      <c r="A22" s="1">
        <v>2003</v>
      </c>
      <c r="B22" s="2">
        <f>(B3-B17)/B18</f>
        <v>1.5067805123053742E-3</v>
      </c>
      <c r="C22" s="2">
        <f t="shared" ref="C22:H22" si="4">(C3-C17)/C18</f>
        <v>1.7857142857142857E-3</v>
      </c>
      <c r="D22" s="2">
        <f t="shared" si="4"/>
        <v>3.6764705882352941E-3</v>
      </c>
      <c r="E22" s="2">
        <f>(E16-E3)/E18</f>
        <v>1</v>
      </c>
      <c r="F22" s="2">
        <f>(F16-F3)/F18</f>
        <v>1</v>
      </c>
      <c r="G22" s="2">
        <f t="shared" si="4"/>
        <v>0</v>
      </c>
      <c r="H22" s="2">
        <f t="shared" si="4"/>
        <v>0</v>
      </c>
    </row>
    <row r="23" spans="1:8" ht="15">
      <c r="A23" s="2">
        <v>2004</v>
      </c>
      <c r="B23" s="2">
        <f>(B4-B17)/B18</f>
        <v>0</v>
      </c>
      <c r="C23" s="2">
        <f t="shared" ref="C23:H23" si="5">(C4-C17)/C18</f>
        <v>0</v>
      </c>
      <c r="D23" s="2">
        <f t="shared" si="5"/>
        <v>0</v>
      </c>
      <c r="E23" s="2">
        <f>(E16-E4)/E18</f>
        <v>0.9941860465116279</v>
      </c>
      <c r="F23" s="2">
        <f>(F16-F4)/F18</f>
        <v>0.99199999999999999</v>
      </c>
      <c r="G23" s="2">
        <f t="shared" si="5"/>
        <v>0</v>
      </c>
      <c r="H23" s="2">
        <f t="shared" si="5"/>
        <v>0.1358695652173913</v>
      </c>
    </row>
    <row r="24" spans="1:8" ht="15">
      <c r="A24" s="2">
        <v>2005</v>
      </c>
      <c r="B24" s="2">
        <f>(B5-B17)/B18</f>
        <v>5.0226017076845809E-3</v>
      </c>
      <c r="C24" s="2">
        <f t="shared" ref="C24:H24" si="6">(C5-C17)/C18</f>
        <v>1.7857142857142857E-3</v>
      </c>
      <c r="D24" s="2">
        <f t="shared" si="6"/>
        <v>7.3529411764705881E-3</v>
      </c>
      <c r="E24" s="2">
        <f>(E16-E5)/E18</f>
        <v>0.9941860465116279</v>
      </c>
      <c r="F24" s="2">
        <f>(F16-F5)/F18</f>
        <v>0.99199999999999999</v>
      </c>
      <c r="G24" s="2">
        <f t="shared" si="6"/>
        <v>0</v>
      </c>
      <c r="H24" s="2">
        <f t="shared" si="6"/>
        <v>0.32608695652173908</v>
      </c>
    </row>
    <row r="25" spans="1:8" ht="15">
      <c r="A25" s="2">
        <v>2006</v>
      </c>
      <c r="B25" s="2">
        <f>(B6-B17)/B18</f>
        <v>2.0090406830738324E-3</v>
      </c>
      <c r="C25" s="2">
        <f t="shared" ref="C25:H25" si="7">(C6-C17)/C18</f>
        <v>1.2500000000000001E-2</v>
      </c>
      <c r="D25" s="2">
        <f t="shared" si="7"/>
        <v>1.1029411764705883E-2</v>
      </c>
      <c r="E25" s="2">
        <f>(E16-E6)/E18</f>
        <v>0.9941860465116279</v>
      </c>
      <c r="F25" s="2">
        <f>(F16-F6)/F18</f>
        <v>0.98</v>
      </c>
      <c r="G25" s="2">
        <f t="shared" si="7"/>
        <v>0</v>
      </c>
      <c r="H25" s="2">
        <f t="shared" si="7"/>
        <v>0.38043478260869562</v>
      </c>
    </row>
    <row r="26" spans="1:8" ht="15">
      <c r="A26" s="2">
        <v>2007</v>
      </c>
      <c r="B26" s="2">
        <f>(B7-B17)/B18</f>
        <v>3.164239075841286E-2</v>
      </c>
      <c r="C26" s="2">
        <f t="shared" ref="C26:H26" si="8">(C7-C17)/C18</f>
        <v>4.1071428571428571E-2</v>
      </c>
      <c r="D26" s="2">
        <f t="shared" si="8"/>
        <v>2.9411764705882353E-2</v>
      </c>
      <c r="E26" s="2">
        <f>(E16-E7)/E18</f>
        <v>0.97093023255813948</v>
      </c>
      <c r="F26" s="2">
        <f>(F16-F7)/F18</f>
        <v>0.96</v>
      </c>
      <c r="G26" s="2">
        <f t="shared" si="8"/>
        <v>0</v>
      </c>
      <c r="H26" s="2">
        <f t="shared" si="8"/>
        <v>0.72499999999999998</v>
      </c>
    </row>
    <row r="27" spans="1:8" ht="15">
      <c r="A27" s="2">
        <v>2008</v>
      </c>
      <c r="B27" s="2">
        <f>(B8-B17)/B18</f>
        <v>5.2235057759919636E-2</v>
      </c>
      <c r="C27" s="2">
        <f t="shared" ref="C27:H27" si="9">(C8-C17)/C18</f>
        <v>9.464285714285714E-2</v>
      </c>
      <c r="D27" s="2">
        <f t="shared" si="9"/>
        <v>6.25E-2</v>
      </c>
      <c r="E27" s="2">
        <f>(E16-E8)/E18</f>
        <v>0.90697674418604646</v>
      </c>
      <c r="F27" s="2">
        <f>(F16-F8)/F18</f>
        <v>0.84799999999999998</v>
      </c>
      <c r="G27" s="2">
        <f t="shared" si="9"/>
        <v>0.98773690078037901</v>
      </c>
      <c r="H27" s="2">
        <f t="shared" si="9"/>
        <v>0.5086956521739131</v>
      </c>
    </row>
    <row r="28" spans="1:8" ht="15">
      <c r="A28" s="2">
        <v>2009</v>
      </c>
      <c r="B28" s="2">
        <f>(B9-B17)/B18</f>
        <v>7.5339025615268715E-2</v>
      </c>
      <c r="C28" s="2">
        <f t="shared" ref="C28:H28" si="10">(C9-C17)/C18</f>
        <v>0.12321428571428572</v>
      </c>
      <c r="D28" s="2">
        <f t="shared" si="10"/>
        <v>8.8235294117647065E-2</v>
      </c>
      <c r="E28" s="2">
        <f>(E16-E9)/E18</f>
        <v>0.87790697674418605</v>
      </c>
      <c r="F28" s="2">
        <f>(F16-F9)/F18</f>
        <v>0.872</v>
      </c>
      <c r="G28" s="2">
        <f t="shared" si="10"/>
        <v>1</v>
      </c>
      <c r="H28" s="2">
        <f t="shared" si="10"/>
        <v>0.55869565217391304</v>
      </c>
    </row>
    <row r="29" spans="1:8" ht="15">
      <c r="A29" s="2">
        <v>2010</v>
      </c>
      <c r="B29" s="2">
        <f>(B10-B17)/B18</f>
        <v>0.14665996986438976</v>
      </c>
      <c r="C29" s="2">
        <f t="shared" ref="C29:H29" si="11">(C10-C17)/C18</f>
        <v>0.20178571428571429</v>
      </c>
      <c r="D29" s="2">
        <f t="shared" si="11"/>
        <v>0.15073529411764705</v>
      </c>
      <c r="E29" s="2">
        <f>(E16-E10)/E18</f>
        <v>0.7441860465116279</v>
      </c>
      <c r="F29" s="2">
        <f>(F16-F10)/F18</f>
        <v>0.66</v>
      </c>
      <c r="G29" s="2">
        <f t="shared" si="11"/>
        <v>0.15607580824972128</v>
      </c>
      <c r="H29" s="2">
        <f t="shared" si="11"/>
        <v>0.82608695652173914</v>
      </c>
    </row>
    <row r="30" spans="1:8" ht="15">
      <c r="A30" s="2">
        <v>2011</v>
      </c>
      <c r="B30" s="2">
        <f>(B11-B17)/B18</f>
        <v>0.15620291310899045</v>
      </c>
      <c r="C30" s="2">
        <f t="shared" ref="C30:H30" si="12">(C11-C17)/C18</f>
        <v>0.23392857142857143</v>
      </c>
      <c r="D30" s="2">
        <f t="shared" si="12"/>
        <v>0.21323529411764705</v>
      </c>
      <c r="E30" s="2">
        <f>(E16-E11)/E18</f>
        <v>0.73837209302325579</v>
      </c>
      <c r="F30" s="2">
        <f>(F16-F11)/F18</f>
        <v>0.86399999999999999</v>
      </c>
      <c r="G30" s="2">
        <f t="shared" si="12"/>
        <v>0.83612040133779264</v>
      </c>
      <c r="H30" s="2">
        <f t="shared" si="12"/>
        <v>0.76304347826086949</v>
      </c>
    </row>
    <row r="31" spans="1:8" ht="15">
      <c r="A31" s="2">
        <v>2012</v>
      </c>
      <c r="B31" s="2">
        <f>(B12-B17)/B18</f>
        <v>0.25263686589653439</v>
      </c>
      <c r="C31" s="2">
        <f t="shared" ref="C31:H31" si="13">(C12-C17)/C18</f>
        <v>0.28392857142857142</v>
      </c>
      <c r="D31" s="2">
        <f t="shared" si="13"/>
        <v>0.3125</v>
      </c>
      <c r="E31" s="2">
        <f>(E16-E12)/E18</f>
        <v>0.66279069767441856</v>
      </c>
      <c r="F31" s="2">
        <f>(F16-F12)/F18</f>
        <v>0.56799999999999995</v>
      </c>
      <c r="G31" s="2">
        <f t="shared" si="13"/>
        <v>0.35674470457079155</v>
      </c>
      <c r="H31" s="2">
        <f t="shared" si="13"/>
        <v>0.89130434782608692</v>
      </c>
    </row>
    <row r="32" spans="1:8" ht="15">
      <c r="A32" s="2">
        <v>2013</v>
      </c>
      <c r="B32" s="2">
        <f>(B13-B17)/B18</f>
        <v>0.62079357106981414</v>
      </c>
      <c r="C32" s="2">
        <f t="shared" ref="C32:H32" si="14">(C13-C17)/C18</f>
        <v>0.78035714285714286</v>
      </c>
      <c r="D32" s="2">
        <f t="shared" si="14"/>
        <v>0.71691176470588236</v>
      </c>
      <c r="E32" s="2">
        <f>(E16-E13)/E18</f>
        <v>0.20348837209302326</v>
      </c>
      <c r="F32" s="2">
        <f>(F16-F13)/F18</f>
        <v>0.432</v>
      </c>
      <c r="G32" s="2">
        <f t="shared" si="14"/>
        <v>7.6923076923076913E-2</v>
      </c>
      <c r="H32" s="2">
        <f t="shared" si="14"/>
        <v>1</v>
      </c>
    </row>
    <row r="33" spans="1:10" ht="15">
      <c r="A33" s="2">
        <v>2014</v>
      </c>
      <c r="B33" s="2">
        <f>(B14-B17)/B18</f>
        <v>0.97990959316926163</v>
      </c>
      <c r="C33" s="2">
        <f t="shared" ref="C33:H33" si="15">(C14-C17)/C18</f>
        <v>1</v>
      </c>
      <c r="D33" s="2">
        <f t="shared" si="15"/>
        <v>1</v>
      </c>
      <c r="E33" s="2">
        <f>(E16-E14)/E18</f>
        <v>0</v>
      </c>
      <c r="F33" s="2">
        <f>(F16-F14)/F18</f>
        <v>0</v>
      </c>
      <c r="G33" s="2">
        <f t="shared" si="15"/>
        <v>6.2430323299888513E-2</v>
      </c>
      <c r="H33" s="2">
        <f t="shared" si="15"/>
        <v>1</v>
      </c>
    </row>
    <row r="34" spans="1:10" ht="15">
      <c r="A34" s="2">
        <v>2015</v>
      </c>
      <c r="B34" s="2">
        <f>(B15-B17)/B18</f>
        <v>1</v>
      </c>
      <c r="C34" s="2">
        <f t="shared" ref="C34:H34" si="16">(C15-C17)/C18</f>
        <v>0.89821428571428574</v>
      </c>
      <c r="D34" s="2">
        <f t="shared" si="16"/>
        <v>0.99632352941176472</v>
      </c>
      <c r="E34" s="2">
        <f>(E16-E15)/E18</f>
        <v>0.26744186046511625</v>
      </c>
      <c r="F34" s="2">
        <f>(F16-F15)/F18</f>
        <v>0.41199999999999998</v>
      </c>
      <c r="G34" s="2">
        <f t="shared" si="16"/>
        <v>0.11148272017837235</v>
      </c>
      <c r="H34" s="2">
        <f t="shared" si="16"/>
        <v>1</v>
      </c>
    </row>
    <row r="35" spans="1:10">
      <c r="B35">
        <f>SUM(B21:B34)</f>
        <v>3.3249623304871925</v>
      </c>
      <c r="C35">
        <f t="shared" ref="C35:H35" si="17">SUM(C21:C34)</f>
        <v>3.6732142857142858</v>
      </c>
      <c r="D35">
        <f t="shared" si="17"/>
        <v>3.5919117647058822</v>
      </c>
      <c r="E35">
        <f t="shared" si="17"/>
        <v>10.354651162790697</v>
      </c>
      <c r="F35">
        <f t="shared" si="17"/>
        <v>10.576000000000001</v>
      </c>
      <c r="G35">
        <f t="shared" si="17"/>
        <v>3.5875139353400227</v>
      </c>
      <c r="H35">
        <f t="shared" si="17"/>
        <v>8.3869565217391298</v>
      </c>
    </row>
    <row r="37" spans="1:10">
      <c r="B37" t="s">
        <v>0</v>
      </c>
      <c r="C37" t="s">
        <v>1</v>
      </c>
      <c r="D37" t="s">
        <v>2</v>
      </c>
      <c r="E37" t="s">
        <v>5</v>
      </c>
      <c r="F37" t="s">
        <v>7</v>
      </c>
      <c r="G37" t="s">
        <v>3</v>
      </c>
      <c r="H37" t="s">
        <v>4</v>
      </c>
    </row>
    <row r="38" spans="1:10">
      <c r="A38">
        <v>2002</v>
      </c>
      <c r="B38">
        <f>B21/B35</f>
        <v>3.0211480362537764E-4</v>
      </c>
      <c r="C38">
        <v>1.0000000000000001E-5</v>
      </c>
      <c r="D38">
        <v>1.0000000000000001E-5</v>
      </c>
      <c r="E38">
        <f t="shared" ref="C38:H38" si="18">E21/E35</f>
        <v>9.6574957888826515E-2</v>
      </c>
      <c r="F38">
        <f t="shared" si="18"/>
        <v>9.4175491679273818E-2</v>
      </c>
      <c r="G38">
        <v>1.0000000000000001E-5</v>
      </c>
      <c r="H38">
        <f t="shared" si="18"/>
        <v>3.2400207361327114E-2</v>
      </c>
    </row>
    <row r="39" spans="1:10">
      <c r="A39">
        <v>2003</v>
      </c>
      <c r="B39">
        <f>B22/B35</f>
        <v>4.5317220543806646E-4</v>
      </c>
      <c r="C39">
        <f t="shared" ref="C39:H39" si="19">C22/C35</f>
        <v>4.8614487117160912E-4</v>
      </c>
      <c r="D39">
        <f t="shared" si="19"/>
        <v>1.0235414534288639E-3</v>
      </c>
      <c r="E39">
        <f t="shared" si="19"/>
        <v>9.6574957888826515E-2</v>
      </c>
      <c r="F39">
        <f t="shared" si="19"/>
        <v>9.4553706505295002E-2</v>
      </c>
      <c r="G39">
        <v>1.0000000000000001E-5</v>
      </c>
      <c r="H39">
        <v>1.0000000000000001E-5</v>
      </c>
    </row>
    <row r="40" spans="1:10">
      <c r="A40">
        <v>2004</v>
      </c>
      <c r="B40">
        <v>1.0000000000000001E-5</v>
      </c>
      <c r="C40">
        <v>1.0000000000000001E-5</v>
      </c>
      <c r="D40">
        <v>1.0000000000000001E-5</v>
      </c>
      <c r="E40">
        <f t="shared" ref="C40:H40" si="20">E23/E35</f>
        <v>9.6013475575519383E-2</v>
      </c>
      <c r="F40">
        <f t="shared" si="20"/>
        <v>9.3797276853252648E-2</v>
      </c>
      <c r="G40">
        <v>1.0000000000000001E-5</v>
      </c>
      <c r="H40">
        <f t="shared" si="20"/>
        <v>1.6200103680663557E-2</v>
      </c>
    </row>
    <row r="41" spans="1:10">
      <c r="A41">
        <v>2005</v>
      </c>
      <c r="B41">
        <f>B24/B35</f>
        <v>1.5105740181268882E-3</v>
      </c>
      <c r="C41">
        <f t="shared" ref="C41:H41" si="21">C24/C35</f>
        <v>4.8614487117160912E-4</v>
      </c>
      <c r="D41">
        <f t="shared" si="21"/>
        <v>2.0470829068577278E-3</v>
      </c>
      <c r="E41">
        <f t="shared" si="21"/>
        <v>9.6013475575519383E-2</v>
      </c>
      <c r="F41">
        <f t="shared" si="21"/>
        <v>9.3797276853252648E-2</v>
      </c>
      <c r="G41">
        <v>1.0000000000000001E-5</v>
      </c>
      <c r="H41">
        <f t="shared" si="21"/>
        <v>3.8880248833592534E-2</v>
      </c>
    </row>
    <row r="42" spans="1:10">
      <c r="A42">
        <v>2006</v>
      </c>
      <c r="B42">
        <f>B25/B3</f>
        <v>3.3484011384563874E-4</v>
      </c>
      <c r="C42">
        <f t="shared" ref="C42:H42" si="22">C25/C3</f>
        <v>6.2500000000000003E-3</v>
      </c>
      <c r="D42">
        <f t="shared" si="22"/>
        <v>5.5147058823529415E-3</v>
      </c>
      <c r="E42">
        <f>E25/E35</f>
        <v>9.6013475575519383E-2</v>
      </c>
      <c r="F42">
        <f t="shared" ref="F42:H42" si="23">F25/F35</f>
        <v>9.2662632375189097E-2</v>
      </c>
      <c r="G42">
        <v>1.0000000000000001E-5</v>
      </c>
      <c r="H42">
        <f t="shared" si="23"/>
        <v>4.5360290305857955E-2</v>
      </c>
    </row>
    <row r="43" spans="1:10">
      <c r="A43">
        <v>2007</v>
      </c>
      <c r="B43">
        <f>B26/B35</f>
        <v>9.516616314199396E-3</v>
      </c>
      <c r="C43">
        <f t="shared" ref="C43:H43" si="24">C26/C35</f>
        <v>1.118133203694701E-2</v>
      </c>
      <c r="D43">
        <f t="shared" si="24"/>
        <v>8.1883316274309111E-3</v>
      </c>
      <c r="E43">
        <f t="shared" si="24"/>
        <v>9.3767546322290854E-2</v>
      </c>
      <c r="F43">
        <f t="shared" si="24"/>
        <v>9.0771558245083206E-2</v>
      </c>
      <c r="G43">
        <v>1.0000000000000001E-5</v>
      </c>
      <c r="H43">
        <f t="shared" si="24"/>
        <v>8.6443753240020738E-2</v>
      </c>
    </row>
    <row r="44" spans="1:10">
      <c r="A44">
        <v>2008</v>
      </c>
      <c r="B44">
        <f>B27/B35</f>
        <v>1.5709969788519636E-2</v>
      </c>
      <c r="C44">
        <f t="shared" ref="C44:H44" si="25">C27/C35</f>
        <v>2.5765678172095283E-2</v>
      </c>
      <c r="D44">
        <f t="shared" si="25"/>
        <v>1.7400204708290685E-2</v>
      </c>
      <c r="E44">
        <f t="shared" si="25"/>
        <v>8.7591240875912413E-2</v>
      </c>
      <c r="F44">
        <f t="shared" si="25"/>
        <v>8.0181543116490159E-2</v>
      </c>
      <c r="G44">
        <f t="shared" si="25"/>
        <v>0.27532628962088251</v>
      </c>
      <c r="H44">
        <f t="shared" si="25"/>
        <v>6.0653188180404369E-2</v>
      </c>
    </row>
    <row r="45" spans="1:10">
      <c r="A45">
        <v>2009</v>
      </c>
      <c r="B45">
        <f>B28/B35</f>
        <v>2.2658610271903325E-2</v>
      </c>
      <c r="C45">
        <f t="shared" ref="C45:H45" si="26">C28/C35</f>
        <v>3.354399611084103E-2</v>
      </c>
      <c r="D45">
        <f t="shared" si="26"/>
        <v>2.4564994882292735E-2</v>
      </c>
      <c r="E45">
        <f t="shared" si="26"/>
        <v>8.4783829309376765E-2</v>
      </c>
      <c r="F45">
        <f t="shared" si="26"/>
        <v>8.2450832072617247E-2</v>
      </c>
      <c r="G45">
        <f t="shared" si="26"/>
        <v>0.27874456183965191</v>
      </c>
      <c r="H45">
        <f t="shared" si="26"/>
        <v>6.6614826334888549E-2</v>
      </c>
    </row>
    <row r="46" spans="1:10">
      <c r="A46">
        <v>2010</v>
      </c>
      <c r="B46">
        <f>B29/B35</f>
        <v>4.4108761329305135E-2</v>
      </c>
      <c r="C46">
        <f t="shared" ref="C46:H46" si="27">C29/C35</f>
        <v>5.4934370442391835E-2</v>
      </c>
      <c r="D46">
        <f t="shared" si="27"/>
        <v>4.1965199590583417E-2</v>
      </c>
      <c r="E46">
        <f t="shared" si="27"/>
        <v>7.1869736103312751E-2</v>
      </c>
      <c r="F46">
        <f t="shared" si="27"/>
        <v>6.2405446293494704E-2</v>
      </c>
      <c r="G46">
        <f t="shared" si="27"/>
        <v>4.3505282784338087E-2</v>
      </c>
      <c r="H46">
        <f t="shared" si="27"/>
        <v>9.8496630378434424E-2</v>
      </c>
      <c r="J46" t="s">
        <v>12</v>
      </c>
    </row>
    <row r="47" spans="1:10">
      <c r="A47">
        <v>2011</v>
      </c>
      <c r="B47">
        <f>B30/B35</f>
        <v>4.6978851963746224E-2</v>
      </c>
      <c r="C47">
        <f t="shared" ref="C47:H47" si="28">C30/C35</f>
        <v>6.3684978123480798E-2</v>
      </c>
      <c r="D47">
        <f t="shared" si="28"/>
        <v>5.9365404298874103E-2</v>
      </c>
      <c r="E47">
        <f t="shared" si="28"/>
        <v>7.1308253790005618E-2</v>
      </c>
      <c r="F47">
        <f t="shared" si="28"/>
        <v>8.169440242057488E-2</v>
      </c>
      <c r="G47">
        <f t="shared" si="28"/>
        <v>0.23306401491609693</v>
      </c>
      <c r="H47">
        <f t="shared" si="28"/>
        <v>9.0979782270606532E-2</v>
      </c>
    </row>
    <row r="48" spans="1:10">
      <c r="A48">
        <v>2012</v>
      </c>
      <c r="B48">
        <f>B31/B35</f>
        <v>7.5981873111782477E-2</v>
      </c>
      <c r="C48">
        <f t="shared" ref="C48:H48" si="29">C31/C35</f>
        <v>7.7297034516285848E-2</v>
      </c>
      <c r="D48">
        <f t="shared" si="29"/>
        <v>8.7001023541453434E-2</v>
      </c>
      <c r="E48">
        <f t="shared" si="29"/>
        <v>6.4008983717012913E-2</v>
      </c>
      <c r="F48">
        <f t="shared" si="29"/>
        <v>5.3706505295007555E-2</v>
      </c>
      <c r="G48">
        <f t="shared" si="29"/>
        <v>9.9440646364201357E-2</v>
      </c>
      <c r="H48">
        <f t="shared" si="29"/>
        <v>0.10627268014515294</v>
      </c>
    </row>
    <row r="49" spans="1:17">
      <c r="A49">
        <v>2013</v>
      </c>
      <c r="B49">
        <f>B32/B35</f>
        <v>0.18670694864048337</v>
      </c>
      <c r="C49">
        <f t="shared" ref="C49:H49" si="30">C32/C35</f>
        <v>0.21244530870199319</v>
      </c>
      <c r="D49">
        <f t="shared" si="30"/>
        <v>0.19959058341862845</v>
      </c>
      <c r="E49">
        <f t="shared" si="30"/>
        <v>1.9651880965749581E-2</v>
      </c>
      <c r="F49">
        <f t="shared" si="30"/>
        <v>4.084720121028744E-2</v>
      </c>
      <c r="G49">
        <f t="shared" si="30"/>
        <v>2.1441889372280913E-2</v>
      </c>
      <c r="H49">
        <f t="shared" si="30"/>
        <v>0.11923276308968378</v>
      </c>
    </row>
    <row r="50" spans="1:17">
      <c r="A50">
        <v>2014</v>
      </c>
      <c r="B50">
        <f>B33/B35</f>
        <v>0.29471299093655584</v>
      </c>
      <c r="C50">
        <f t="shared" ref="C50:H50" si="31">C33/C35</f>
        <v>0.27224112785610111</v>
      </c>
      <c r="D50">
        <f t="shared" si="31"/>
        <v>0.27840327533265097</v>
      </c>
      <c r="E50">
        <v>1.0000000000000001E-5</v>
      </c>
      <c r="F50">
        <v>1.0000000000000001E-5</v>
      </c>
      <c r="G50">
        <f t="shared" si="31"/>
        <v>1.7402113113735237E-2</v>
      </c>
      <c r="H50">
        <f t="shared" si="31"/>
        <v>0.11923276308968378</v>
      </c>
    </row>
    <row r="51" spans="1:17">
      <c r="A51">
        <v>2015</v>
      </c>
      <c r="B51">
        <f>B34/B35</f>
        <v>0.30075528700906345</v>
      </c>
      <c r="C51">
        <f t="shared" ref="C51:H51" si="32">C34/C35</f>
        <v>0.24453087019931941</v>
      </c>
      <c r="D51">
        <f t="shared" si="32"/>
        <v>0.2773797338792221</v>
      </c>
      <c r="E51">
        <f t="shared" si="32"/>
        <v>2.5828186412128019E-2</v>
      </c>
      <c r="F51">
        <f t="shared" si="32"/>
        <v>3.8956127080181542E-2</v>
      </c>
      <c r="G51">
        <f t="shared" si="32"/>
        <v>3.1075201988812924E-2</v>
      </c>
      <c r="H51">
        <f t="shared" si="32"/>
        <v>0.11923276308968378</v>
      </c>
    </row>
    <row r="54" spans="1:17" ht="15">
      <c r="K54" s="5" t="s">
        <v>14</v>
      </c>
    </row>
    <row r="55" spans="1:17">
      <c r="K55" t="s">
        <v>13</v>
      </c>
    </row>
    <row r="56" spans="1:17">
      <c r="B56" t="s">
        <v>0</v>
      </c>
      <c r="C56" t="s">
        <v>1</v>
      </c>
      <c r="D56" t="s">
        <v>2</v>
      </c>
      <c r="E56" t="s">
        <v>5</v>
      </c>
      <c r="F56" t="s">
        <v>7</v>
      </c>
      <c r="G56" t="s">
        <v>3</v>
      </c>
      <c r="H56" t="s">
        <v>4</v>
      </c>
      <c r="I56" t="s">
        <v>16</v>
      </c>
    </row>
    <row r="57" spans="1:17">
      <c r="A57">
        <v>2002</v>
      </c>
      <c r="B57">
        <f>B38*LN(B38)</f>
        <v>-2.4485508967888544E-3</v>
      </c>
      <c r="C57">
        <f t="shared" ref="C57:H57" si="33">C38*LN(C38)</f>
        <v>-1.151292546497023E-4</v>
      </c>
      <c r="D57">
        <f t="shared" si="33"/>
        <v>-1.151292546497023E-4</v>
      </c>
      <c r="E57">
        <f t="shared" si="33"/>
        <v>-0.2257377645782751</v>
      </c>
      <c r="F57">
        <f t="shared" si="33"/>
        <v>-0.22249857444107807</v>
      </c>
      <c r="G57">
        <f t="shared" si="33"/>
        <v>-1.151292546497023E-4</v>
      </c>
      <c r="H57">
        <f t="shared" si="33"/>
        <v>-0.11111944194412174</v>
      </c>
      <c r="I57">
        <f>B75*K57+C75*L57+D75*M57+E75*N57+F75*O57+G75*P57+H75*Q57</f>
        <v>7.7565065466689426E-2</v>
      </c>
      <c r="K57">
        <v>1.0045203415369162E-3</v>
      </c>
      <c r="L57">
        <v>0</v>
      </c>
      <c r="M57">
        <v>0</v>
      </c>
      <c r="N57">
        <v>1</v>
      </c>
      <c r="O57">
        <v>0.996</v>
      </c>
      <c r="P57">
        <v>0</v>
      </c>
      <c r="Q57">
        <v>0.27173913043478259</v>
      </c>
    </row>
    <row r="58" spans="1:17">
      <c r="A58">
        <v>2003</v>
      </c>
      <c r="B58">
        <f t="shared" ref="B58:H70" si="34">B39*LN(B39)</f>
        <v>-3.489080827913721E-3</v>
      </c>
      <c r="C58">
        <f t="shared" si="34"/>
        <v>-3.708801113103042E-3</v>
      </c>
      <c r="D58">
        <f t="shared" si="34"/>
        <v>-7.0465574739434827E-3</v>
      </c>
      <c r="E58">
        <f t="shared" si="34"/>
        <v>-0.2257377645782751</v>
      </c>
      <c r="F58">
        <f t="shared" si="34"/>
        <v>-0.22301316973424079</v>
      </c>
      <c r="G58">
        <f t="shared" si="34"/>
        <v>-1.151292546497023E-4</v>
      </c>
      <c r="H58">
        <f t="shared" si="34"/>
        <v>-1.151292546497023E-4</v>
      </c>
      <c r="I58">
        <f>B75*K58+C75*L58+D75*M58+E75*N58+F75*O58+G75*P58+H75*Q58</f>
        <v>6.6030076524785014E-2</v>
      </c>
      <c r="K58">
        <v>1.5067805123053742E-3</v>
      </c>
      <c r="L58">
        <v>1.7857142857142857E-3</v>
      </c>
      <c r="M58">
        <v>3.6764705882352941E-3</v>
      </c>
      <c r="N58">
        <v>1</v>
      </c>
      <c r="O58">
        <v>1</v>
      </c>
      <c r="P58">
        <v>0</v>
      </c>
      <c r="Q58">
        <v>0</v>
      </c>
    </row>
    <row r="59" spans="1:17">
      <c r="A59">
        <v>2004</v>
      </c>
      <c r="B59">
        <f t="shared" si="34"/>
        <v>-1.151292546497023E-4</v>
      </c>
      <c r="C59">
        <f t="shared" si="34"/>
        <v>-1.151292546497023E-4</v>
      </c>
      <c r="D59">
        <f t="shared" si="34"/>
        <v>-1.151292546497023E-4</v>
      </c>
      <c r="E59">
        <f t="shared" si="34"/>
        <v>-0.22498518263929101</v>
      </c>
      <c r="F59">
        <f t="shared" si="34"/>
        <v>-0.22198246020878801</v>
      </c>
      <c r="G59">
        <f t="shared" si="34"/>
        <v>-1.151292546497023E-4</v>
      </c>
      <c r="H59">
        <f t="shared" si="34"/>
        <v>-6.6788777163091603E-2</v>
      </c>
      <c r="I59">
        <f>N59*E75+O59*F75+Q59*H75</f>
        <v>7.0555655608891071E-2</v>
      </c>
      <c r="K59">
        <v>0</v>
      </c>
      <c r="L59">
        <v>0</v>
      </c>
      <c r="M59">
        <v>0</v>
      </c>
      <c r="N59">
        <v>0.9941860465116279</v>
      </c>
      <c r="O59">
        <v>0.99199999999999999</v>
      </c>
      <c r="P59">
        <v>0</v>
      </c>
      <c r="Q59">
        <v>0.1358695652173913</v>
      </c>
    </row>
    <row r="60" spans="1:17">
      <c r="A60">
        <v>2005</v>
      </c>
      <c r="B60">
        <f t="shared" si="34"/>
        <v>-9.8115793896329431E-3</v>
      </c>
      <c r="C60">
        <f t="shared" si="34"/>
        <v>-3.708801113103042E-3</v>
      </c>
      <c r="D60">
        <f t="shared" si="34"/>
        <v>-1.2674185202626075E-2</v>
      </c>
      <c r="E60">
        <f t="shared" si="34"/>
        <v>-0.22498518263929101</v>
      </c>
      <c r="F60">
        <f t="shared" si="34"/>
        <v>-0.22198246020878801</v>
      </c>
      <c r="G60">
        <f t="shared" si="34"/>
        <v>-1.151292546497023E-4</v>
      </c>
      <c r="H60">
        <f t="shared" si="34"/>
        <v>-0.12625462283706915</v>
      </c>
      <c r="I60">
        <v>8.2680987666722938E-2</v>
      </c>
      <c r="K60">
        <v>5.0226017076845809E-3</v>
      </c>
      <c r="L60">
        <v>1.7857142857142857E-3</v>
      </c>
      <c r="M60">
        <v>7.3529411764705881E-3</v>
      </c>
      <c r="N60">
        <v>0.9941860465116279</v>
      </c>
      <c r="O60">
        <v>0.99199999999999999</v>
      </c>
      <c r="P60">
        <v>0</v>
      </c>
      <c r="Q60">
        <v>0.32608695652173908</v>
      </c>
    </row>
    <row r="61" spans="1:17">
      <c r="A61">
        <v>2006</v>
      </c>
      <c r="B61">
        <f t="shared" si="34"/>
        <v>-2.6793428468683618E-3</v>
      </c>
      <c r="C61">
        <f t="shared" si="34"/>
        <v>-3.1719836345211416E-2</v>
      </c>
      <c r="D61">
        <f t="shared" si="34"/>
        <v>-2.8678328813535846E-2</v>
      </c>
      <c r="E61">
        <f t="shared" si="34"/>
        <v>-0.22498518263929101</v>
      </c>
      <c r="F61">
        <f t="shared" si="34"/>
        <v>-0.22042494238070282</v>
      </c>
      <c r="G61">
        <f t="shared" si="34"/>
        <v>-1.151292546497023E-4</v>
      </c>
      <c r="H61">
        <f t="shared" si="34"/>
        <v>-0.14030474038877089</v>
      </c>
      <c r="I61">
        <f>B75*K61+C75*L61+D75*M61+E75*N61+F75*O61+H75*Q61</f>
        <v>8.7134948283940944E-2</v>
      </c>
      <c r="K61">
        <v>2.0090406830738324E-3</v>
      </c>
      <c r="L61">
        <v>1.2500000000000001E-2</v>
      </c>
      <c r="M61">
        <v>1.1029411764705883E-2</v>
      </c>
      <c r="N61">
        <v>0.9941860465116279</v>
      </c>
      <c r="O61">
        <v>0.98</v>
      </c>
      <c r="P61">
        <v>0</v>
      </c>
      <c r="Q61">
        <v>0.38043478260869562</v>
      </c>
    </row>
    <row r="62" spans="1:17">
      <c r="A62">
        <v>2007</v>
      </c>
      <c r="B62">
        <f t="shared" si="34"/>
        <v>-4.4297145486403303E-2</v>
      </c>
      <c r="C62">
        <f t="shared" si="34"/>
        <v>-5.0243423673139317E-2</v>
      </c>
      <c r="D62">
        <f t="shared" si="34"/>
        <v>-3.9345302848417169E-2</v>
      </c>
      <c r="E62">
        <f t="shared" si="34"/>
        <v>-0.22194182517449487</v>
      </c>
      <c r="F62">
        <f t="shared" si="34"/>
        <v>-0.21779811899814694</v>
      </c>
      <c r="G62">
        <f t="shared" si="34"/>
        <v>-1.151292546497023E-4</v>
      </c>
      <c r="H62">
        <f t="shared" si="34"/>
        <v>-0.21163689811422595</v>
      </c>
      <c r="I62">
        <f>B75*K62+L62*C75+D75*M62+N62*E75+F75*O62+Q62*H75</f>
        <v>0.11855629687556049</v>
      </c>
      <c r="K62">
        <v>3.164239075841286E-2</v>
      </c>
      <c r="L62">
        <v>4.1071428571428571E-2</v>
      </c>
      <c r="M62">
        <v>2.9411764705882353E-2</v>
      </c>
      <c r="N62">
        <v>0.97093023255813948</v>
      </c>
      <c r="O62">
        <v>0.96</v>
      </c>
      <c r="P62">
        <v>0</v>
      </c>
      <c r="Q62">
        <v>0.72499999999999998</v>
      </c>
    </row>
    <row r="63" spans="1:17">
      <c r="A63">
        <v>2008</v>
      </c>
      <c r="B63">
        <f t="shared" si="34"/>
        <v>-6.5250727187028221E-2</v>
      </c>
      <c r="C63">
        <f t="shared" si="34"/>
        <v>-9.4269195300604902E-2</v>
      </c>
      <c r="D63">
        <f t="shared" si="34"/>
        <v>-7.0492984888200244E-2</v>
      </c>
      <c r="E63">
        <f t="shared" si="34"/>
        <v>-0.21329117746336859</v>
      </c>
      <c r="F63">
        <f t="shared" si="34"/>
        <v>-0.20233507124640984</v>
      </c>
      <c r="G63">
        <f t="shared" si="34"/>
        <v>-0.35511540148392212</v>
      </c>
      <c r="H63">
        <f t="shared" si="34"/>
        <v>-0.16998559882769979</v>
      </c>
      <c r="I63">
        <f>K63*B75+C75*L63+M63*D75+E75*N63+O63*F75+G75*P63+Q63*H75</f>
        <v>0.36622287059078967</v>
      </c>
      <c r="K63">
        <v>5.2235057759919636E-2</v>
      </c>
      <c r="L63">
        <v>9.464285714285714E-2</v>
      </c>
      <c r="M63">
        <v>6.25E-2</v>
      </c>
      <c r="N63">
        <v>0.90697674418604646</v>
      </c>
      <c r="O63">
        <v>0.84799999999999998</v>
      </c>
      <c r="P63">
        <v>0.98773690078037901</v>
      </c>
      <c r="Q63">
        <v>0.5086956521739131</v>
      </c>
    </row>
    <row r="64" spans="1:17">
      <c r="A64">
        <v>2009</v>
      </c>
      <c r="B64">
        <f t="shared" si="34"/>
        <v>-8.5813036740969753E-2</v>
      </c>
      <c r="C64">
        <f t="shared" si="34"/>
        <v>-0.11387842468101271</v>
      </c>
      <c r="D64">
        <f t="shared" si="34"/>
        <v>-9.1048503296495498E-2</v>
      </c>
      <c r="E64">
        <f t="shared" si="34"/>
        <v>-0.20921685424912148</v>
      </c>
      <c r="F64">
        <f t="shared" si="34"/>
        <v>-0.20576043272457728</v>
      </c>
      <c r="G64">
        <f t="shared" si="34"/>
        <v>-0.35608487897691066</v>
      </c>
      <c r="H64">
        <f t="shared" si="34"/>
        <v>-0.18044811402348546</v>
      </c>
      <c r="I64">
        <f>K64*B75+C75*L64+M64*D75+E75*N64+O64*F75+G75*P64+Q64*H75</f>
        <v>0.3877387515083825</v>
      </c>
      <c r="K64">
        <v>7.5339025615268715E-2</v>
      </c>
      <c r="L64">
        <v>0.12321428571428572</v>
      </c>
      <c r="M64">
        <v>8.8235294117647065E-2</v>
      </c>
      <c r="N64">
        <v>0.87790697674418605</v>
      </c>
      <c r="O64">
        <v>0.872</v>
      </c>
      <c r="P64">
        <v>1</v>
      </c>
      <c r="Q64">
        <v>0.55869565217391304</v>
      </c>
    </row>
    <row r="65" spans="1:17">
      <c r="A65">
        <v>2010</v>
      </c>
      <c r="B65">
        <f t="shared" si="34"/>
        <v>-0.13766771589509508</v>
      </c>
      <c r="C65">
        <f t="shared" si="34"/>
        <v>-0.15939845212264933</v>
      </c>
      <c r="D65">
        <f t="shared" si="34"/>
        <v>-0.13306806345842115</v>
      </c>
      <c r="E65">
        <f t="shared" si="34"/>
        <v>-0.18922582957853212</v>
      </c>
      <c r="F65">
        <f t="shared" si="34"/>
        <v>-0.17311911874686625</v>
      </c>
      <c r="G65">
        <f t="shared" si="34"/>
        <v>-0.13638353222250571</v>
      </c>
      <c r="H65">
        <f t="shared" si="34"/>
        <v>-0.22828888478050605</v>
      </c>
      <c r="I65">
        <f>K65*B75+C75*L65+M65*D75+E75*N65+O65*F75+G75*P65+Q65*H75</f>
        <v>0.2292085386299012</v>
      </c>
      <c r="K65">
        <v>0.14665996986438976</v>
      </c>
      <c r="L65">
        <v>0.20178571428571429</v>
      </c>
      <c r="M65">
        <v>0.15073529411764705</v>
      </c>
      <c r="N65">
        <v>0.7441860465116279</v>
      </c>
      <c r="O65">
        <v>0.66</v>
      </c>
      <c r="P65">
        <v>0.15607580824972128</v>
      </c>
      <c r="Q65">
        <v>0.82608695652173914</v>
      </c>
    </row>
    <row r="66" spans="1:17">
      <c r="A66">
        <v>2011</v>
      </c>
      <c r="B66">
        <f t="shared" si="34"/>
        <v>-0.14366404171145256</v>
      </c>
      <c r="C66">
        <f t="shared" si="34"/>
        <v>-0.17537611094078101</v>
      </c>
      <c r="D66">
        <f t="shared" si="34"/>
        <v>-0.16765049253509628</v>
      </c>
      <c r="E66">
        <f t="shared" si="34"/>
        <v>-0.1883067860738607</v>
      </c>
      <c r="F66">
        <f t="shared" si="34"/>
        <v>-0.20462567146372199</v>
      </c>
      <c r="G66">
        <f t="shared" si="34"/>
        <v>-0.33944424821829683</v>
      </c>
      <c r="H66">
        <f t="shared" si="34"/>
        <v>-0.21808927098754091</v>
      </c>
      <c r="I66">
        <f>K66*B75+C75*L66+M66*D75+E75*N66+O66*F75+G75*P66+Q66*H75</f>
        <v>0.41961773119062773</v>
      </c>
      <c r="K66">
        <v>0.15620291310899045</v>
      </c>
      <c r="L66">
        <v>0.23392857142857143</v>
      </c>
      <c r="M66">
        <v>0.21323529411764705</v>
      </c>
      <c r="N66">
        <v>0.73837209302325579</v>
      </c>
      <c r="O66">
        <v>0.86399999999999999</v>
      </c>
      <c r="P66">
        <v>0.83612040133779264</v>
      </c>
      <c r="Q66">
        <v>0.76304347826086949</v>
      </c>
    </row>
    <row r="67" spans="1:17">
      <c r="A67">
        <v>2012</v>
      </c>
      <c r="B67">
        <f t="shared" si="34"/>
        <v>-0.19582507867857268</v>
      </c>
      <c r="C67">
        <f t="shared" si="34"/>
        <v>-0.19788811390461999</v>
      </c>
      <c r="D67">
        <f t="shared" si="34"/>
        <v>-0.21244217873281437</v>
      </c>
      <c r="E67">
        <f t="shared" si="34"/>
        <v>-0.17594353126223972</v>
      </c>
      <c r="F67">
        <f t="shared" si="34"/>
        <v>-0.15704969832019094</v>
      </c>
      <c r="G67">
        <f t="shared" si="34"/>
        <v>-0.22952833628425667</v>
      </c>
      <c r="H67">
        <f t="shared" si="34"/>
        <v>-0.23823646548589983</v>
      </c>
      <c r="I67">
        <f>K67*B75+C75*L67+M67*D75+E75*N67+O67*F75+G75*P67+Q67*H75</f>
        <v>0.35117002165105426</v>
      </c>
      <c r="K67">
        <v>0.25263686589653439</v>
      </c>
      <c r="L67">
        <v>0.28392857142857142</v>
      </c>
      <c r="M67">
        <v>0.3125</v>
      </c>
      <c r="N67">
        <v>0.66279069767441856</v>
      </c>
      <c r="O67">
        <v>0.56799999999999995</v>
      </c>
      <c r="P67">
        <v>0.35674470457079155</v>
      </c>
      <c r="Q67">
        <v>0.89130434782608692</v>
      </c>
    </row>
    <row r="68" spans="1:17">
      <c r="A68">
        <v>2013</v>
      </c>
      <c r="B68">
        <f t="shared" si="34"/>
        <v>-0.31333440385029976</v>
      </c>
      <c r="C68">
        <f t="shared" si="34"/>
        <v>-0.32909280190645085</v>
      </c>
      <c r="D68">
        <f t="shared" si="34"/>
        <v>-0.32163764915907062</v>
      </c>
      <c r="E68">
        <f t="shared" si="34"/>
        <v>-7.7223682067944235E-2</v>
      </c>
      <c r="F68">
        <f t="shared" si="34"/>
        <v>-0.1306259580845365</v>
      </c>
      <c r="G68">
        <f t="shared" si="34"/>
        <v>-8.2388504904878715E-2</v>
      </c>
      <c r="H68">
        <f t="shared" si="34"/>
        <v>-0.25356965884706206</v>
      </c>
      <c r="I68">
        <f>K68*B75+C75*L68+M68*D75+E75*N68+O68*F75+G75*P68+Q68*H75</f>
        <v>0.53785150497740253</v>
      </c>
      <c r="K68">
        <v>0.62079357106981414</v>
      </c>
      <c r="L68">
        <v>0.78035714285714286</v>
      </c>
      <c r="M68">
        <v>0.71691176470588236</v>
      </c>
      <c r="N68">
        <v>0.20348837209302326</v>
      </c>
      <c r="O68">
        <v>0.432</v>
      </c>
      <c r="P68">
        <v>7.6923076923076913E-2</v>
      </c>
      <c r="Q68">
        <v>1</v>
      </c>
    </row>
    <row r="69" spans="1:17">
      <c r="A69">
        <v>2014</v>
      </c>
      <c r="B69">
        <f t="shared" si="34"/>
        <v>-0.36006657167806588</v>
      </c>
      <c r="C69">
        <f t="shared" si="34"/>
        <v>-0.35420397633315842</v>
      </c>
      <c r="D69">
        <f t="shared" si="34"/>
        <v>-0.35598997678927907</v>
      </c>
      <c r="E69">
        <f t="shared" si="34"/>
        <v>-1.151292546497023E-4</v>
      </c>
      <c r="F69">
        <f t="shared" si="34"/>
        <v>-1.151292546497023E-4</v>
      </c>
      <c r="G69">
        <f t="shared" si="34"/>
        <v>-7.0498807850143563E-2</v>
      </c>
      <c r="H69">
        <f t="shared" si="34"/>
        <v>-0.25356965884706206</v>
      </c>
      <c r="I69">
        <f>K69*B75+C75*L69+M69*D75+E75*N69+P69*G75+H75*Q69</f>
        <v>0.70208982521355157</v>
      </c>
      <c r="K69">
        <v>0.97990959316926163</v>
      </c>
      <c r="L69">
        <v>1</v>
      </c>
      <c r="M69">
        <v>1</v>
      </c>
      <c r="N69">
        <v>0</v>
      </c>
      <c r="O69">
        <v>0</v>
      </c>
      <c r="P69">
        <v>6.2430323299888513E-2</v>
      </c>
      <c r="Q69">
        <v>1</v>
      </c>
    </row>
    <row r="70" spans="1:17">
      <c r="A70">
        <v>2015</v>
      </c>
      <c r="B70">
        <f t="shared" si="34"/>
        <v>-0.36134494933986611</v>
      </c>
      <c r="C70">
        <f t="shared" si="34"/>
        <v>-0.34440063244300861</v>
      </c>
      <c r="D70">
        <f t="shared" si="34"/>
        <v>-0.35570284774329092</v>
      </c>
      <c r="E70">
        <f t="shared" si="34"/>
        <v>-9.4435310944877074E-2</v>
      </c>
      <c r="F70">
        <f t="shared" si="34"/>
        <v>-0.12642506766732978</v>
      </c>
      <c r="G70">
        <f t="shared" si="34"/>
        <v>-0.10787275144699306</v>
      </c>
      <c r="H70">
        <f t="shared" si="34"/>
        <v>-0.25356965884706206</v>
      </c>
      <c r="I70">
        <f>B75*K70+L70*C75+D75*M70+N70*E75+F75*O70+P70*G75+H75*Q70</f>
        <v>0.71909506520100297</v>
      </c>
      <c r="K70">
        <v>1</v>
      </c>
      <c r="L70">
        <v>0.89821428571428574</v>
      </c>
      <c r="M70">
        <v>0.99632352941176472</v>
      </c>
      <c r="N70">
        <v>0.26744186046511625</v>
      </c>
      <c r="O70">
        <v>0.41199999999999998</v>
      </c>
      <c r="P70">
        <v>0.11148272017837235</v>
      </c>
      <c r="Q70">
        <v>1</v>
      </c>
    </row>
    <row r="71" spans="1:17">
      <c r="B71">
        <f>SUM(B57:B70)</f>
        <v>-1.7258073537836069</v>
      </c>
      <c r="C71">
        <f t="shared" ref="C71:H71" si="35">SUM(C57:C70)</f>
        <v>-1.8581188283861421</v>
      </c>
      <c r="D71">
        <f t="shared" si="35"/>
        <v>-1.7960073294504901</v>
      </c>
      <c r="E71">
        <f t="shared" si="35"/>
        <v>-2.4961312031435119</v>
      </c>
      <c r="F71">
        <f t="shared" si="35"/>
        <v>-2.5277558734800265</v>
      </c>
      <c r="G71">
        <f t="shared" si="35"/>
        <v>-1.6780072369158057</v>
      </c>
      <c r="H71">
        <f t="shared" si="35"/>
        <v>-2.4519769203482467</v>
      </c>
    </row>
    <row r="72" spans="1:17">
      <c r="B72">
        <f>B71*(-0.37892)</f>
        <v>0.65394292249568431</v>
      </c>
      <c r="C72">
        <f t="shared" ref="C72:H72" si="36">C71*(-0.37892)</f>
        <v>0.70407838645207688</v>
      </c>
      <c r="D72">
        <f t="shared" si="36"/>
        <v>0.68054309727537965</v>
      </c>
      <c r="E72">
        <f t="shared" si="36"/>
        <v>0.94583403549513945</v>
      </c>
      <c r="F72">
        <f t="shared" si="36"/>
        <v>0.95781725557905162</v>
      </c>
      <c r="G72">
        <f t="shared" si="36"/>
        <v>0.63583050221213699</v>
      </c>
      <c r="H72">
        <f t="shared" si="36"/>
        <v>0.92910309465835761</v>
      </c>
    </row>
    <row r="73" spans="1:17">
      <c r="B73">
        <f>1-B72</f>
        <v>0.34605707750431569</v>
      </c>
      <c r="C73">
        <f t="shared" ref="C73:H73" si="37">1-C72</f>
        <v>0.29592161354792312</v>
      </c>
      <c r="D73">
        <f t="shared" si="37"/>
        <v>0.31945690272462035</v>
      </c>
      <c r="E73">
        <f t="shared" si="37"/>
        <v>5.4165964504860553E-2</v>
      </c>
      <c r="F73">
        <f t="shared" si="37"/>
        <v>4.2182744420948382E-2</v>
      </c>
      <c r="G73">
        <f t="shared" si="37"/>
        <v>0.36416949778786301</v>
      </c>
      <c r="H73">
        <f t="shared" si="37"/>
        <v>7.0896905341642391E-2</v>
      </c>
      <c r="J73">
        <f>SUM(B73:H73)</f>
        <v>1.4928507058321734</v>
      </c>
    </row>
    <row r="75" spans="1:17">
      <c r="A75" t="s">
        <v>15</v>
      </c>
      <c r="B75">
        <f>B73/J73</f>
        <v>0.23180956819885745</v>
      </c>
      <c r="C75">
        <f>C73/J73</f>
        <v>0.19822585901713785</v>
      </c>
      <c r="D75">
        <f>D73/J73</f>
        <v>0.21399119247262074</v>
      </c>
      <c r="E75">
        <f>E73/J73</f>
        <v>3.6283577649960867E-2</v>
      </c>
      <c r="F75">
        <f>F73/J73</f>
        <v>2.8256505661384317E-2</v>
      </c>
      <c r="G75">
        <f>G73/J73</f>
        <v>0.24394234223499306</v>
      </c>
      <c r="H75">
        <f>H73/J73</f>
        <v>4.7490954765045765E-2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2015-06-05T18:19:34Z</dcterms:created>
  <dcterms:modified xsi:type="dcterms:W3CDTF">2020-03-07T11:18:07Z</dcterms:modified>
</cp:coreProperties>
</file>