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amullen\Downloads\"/>
    </mc:Choice>
  </mc:AlternateContent>
  <xr:revisionPtr revIDLastSave="0" documentId="13_ncr:1_{4D7C7DF3-12C3-41E7-A74E-A3CCDD5EDEB8}" xr6:coauthVersionLast="47" xr6:coauthVersionMax="47" xr10:uidLastSave="{00000000-0000-0000-0000-000000000000}"/>
  <bookViews>
    <workbookView xWindow="-120" yWindow="-16320" windowWidth="29040" windowHeight="15720" xr2:uid="{00000000-000D-0000-FFFF-FFFF00000000}"/>
  </bookViews>
  <sheets>
    <sheet name="2023 Data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2">
      <go:sheetsCustomData xmlns:go="http://customooxmlschemas.google.com/" r:id="rId6" roundtripDataChecksum="bXocIpm+6pQ8Ty+rmg3Ca/c+yF7pQzG2WU9Lu88v81o="/>
    </ext>
  </extLst>
</workbook>
</file>

<file path=xl/calcChain.xml><?xml version="1.0" encoding="utf-8"?>
<calcChain xmlns="http://schemas.openxmlformats.org/spreadsheetml/2006/main">
  <c r="K37" i="2" l="1"/>
  <c r="H37" i="2"/>
  <c r="D37" i="2"/>
  <c r="I37" i="2" s="1"/>
  <c r="K36" i="2"/>
  <c r="H36" i="2"/>
  <c r="D36" i="2"/>
  <c r="I36" i="2" s="1"/>
  <c r="M36" i="2" s="1"/>
  <c r="K35" i="2"/>
  <c r="H35" i="2"/>
  <c r="D35" i="2"/>
  <c r="I35" i="2" s="1"/>
  <c r="K34" i="2"/>
  <c r="I34" i="2"/>
  <c r="M34" i="2" s="1"/>
  <c r="H34" i="2"/>
  <c r="D34" i="2"/>
  <c r="K33" i="2"/>
  <c r="H33" i="2"/>
  <c r="D33" i="2"/>
  <c r="I33" i="2" s="1"/>
  <c r="K32" i="2"/>
  <c r="H32" i="2"/>
  <c r="D32" i="2"/>
  <c r="I32" i="2" s="1"/>
  <c r="J32" i="2" s="1"/>
  <c r="K31" i="2"/>
  <c r="H31" i="2"/>
  <c r="D31" i="2"/>
  <c r="I31" i="2" s="1"/>
  <c r="K30" i="2"/>
  <c r="H30" i="2"/>
  <c r="D30" i="2"/>
  <c r="I30" i="2" s="1"/>
  <c r="M30" i="2" s="1"/>
  <c r="H29" i="2"/>
  <c r="D29" i="2"/>
  <c r="I29" i="2" s="1"/>
  <c r="H28" i="2"/>
  <c r="D28" i="2"/>
  <c r="I28" i="2" s="1"/>
  <c r="H27" i="2"/>
  <c r="D27" i="2"/>
  <c r="I27" i="2" s="1"/>
  <c r="H26" i="2"/>
  <c r="D26" i="2"/>
  <c r="I26" i="2" s="1"/>
  <c r="K25" i="2"/>
  <c r="H25" i="2"/>
  <c r="D25" i="2"/>
  <c r="I25" i="2" s="1"/>
  <c r="K24" i="2"/>
  <c r="H24" i="2"/>
  <c r="D24" i="2"/>
  <c r="I24" i="2" s="1"/>
  <c r="M24" i="2" s="1"/>
  <c r="K23" i="2"/>
  <c r="H23" i="2"/>
  <c r="D23" i="2"/>
  <c r="I23" i="2" s="1"/>
  <c r="K22" i="2"/>
  <c r="H22" i="2"/>
  <c r="D22" i="2"/>
  <c r="I22" i="2" s="1"/>
  <c r="M22" i="2" s="1"/>
  <c r="K21" i="2"/>
  <c r="H21" i="2"/>
  <c r="D21" i="2"/>
  <c r="I21" i="2" s="1"/>
  <c r="K20" i="2"/>
  <c r="H20" i="2"/>
  <c r="D20" i="2"/>
  <c r="I20" i="2" s="1"/>
  <c r="D19" i="2"/>
  <c r="K18" i="2"/>
  <c r="H18" i="2"/>
  <c r="D18" i="2"/>
  <c r="I18" i="2" s="1"/>
  <c r="K17" i="2"/>
  <c r="H17" i="2"/>
  <c r="D17" i="2"/>
  <c r="I17" i="2" s="1"/>
  <c r="K16" i="2"/>
  <c r="H16" i="2"/>
  <c r="D16" i="2"/>
  <c r="I16" i="2" s="1"/>
  <c r="M16" i="2" s="1"/>
  <c r="K15" i="2"/>
  <c r="H15" i="2"/>
  <c r="D15" i="2"/>
  <c r="I15" i="2" s="1"/>
  <c r="K14" i="2"/>
  <c r="H14" i="2"/>
  <c r="D14" i="2"/>
  <c r="I14" i="2" s="1"/>
  <c r="M14" i="2" s="1"/>
  <c r="D13" i="2"/>
  <c r="D12" i="2"/>
  <c r="D11" i="2"/>
  <c r="D10" i="2"/>
  <c r="K9" i="2"/>
  <c r="H9" i="2"/>
  <c r="D9" i="2"/>
  <c r="I9" i="2" s="1"/>
  <c r="K8" i="2"/>
  <c r="H8" i="2"/>
  <c r="D8" i="2"/>
  <c r="I8" i="2" s="1"/>
  <c r="M8" i="2" s="1"/>
  <c r="K7" i="2"/>
  <c r="H7" i="2"/>
  <c r="D7" i="2"/>
  <c r="I7" i="2" s="1"/>
  <c r="K6" i="2"/>
  <c r="H6" i="2"/>
  <c r="D6" i="2"/>
  <c r="I6" i="2" s="1"/>
  <c r="M6" i="2" s="1"/>
  <c r="K5" i="2"/>
  <c r="H5" i="2"/>
  <c r="D5" i="2"/>
  <c r="K4" i="2"/>
  <c r="H4" i="2"/>
  <c r="D4" i="2"/>
  <c r="I4" i="2" s="1"/>
  <c r="M4" i="2" s="1"/>
  <c r="K3" i="2"/>
  <c r="H3" i="2"/>
  <c r="D3" i="2"/>
  <c r="I3" i="2" s="1"/>
  <c r="K2" i="2"/>
  <c r="H2" i="2"/>
  <c r="D2" i="2"/>
  <c r="I2" i="2" s="1"/>
  <c r="M2" i="2" s="1"/>
  <c r="J20" i="2" l="1"/>
  <c r="M20" i="2"/>
  <c r="M35" i="2"/>
  <c r="J35" i="2"/>
  <c r="M31" i="2"/>
  <c r="J31" i="2"/>
  <c r="M21" i="2"/>
  <c r="J21" i="2"/>
  <c r="M25" i="2"/>
  <c r="J25" i="2"/>
  <c r="M5" i="2"/>
  <c r="J29" i="2"/>
  <c r="M3" i="2"/>
  <c r="J3" i="2"/>
  <c r="M37" i="2"/>
  <c r="J37" i="2"/>
  <c r="M9" i="2"/>
  <c r="J9" i="2"/>
  <c r="M33" i="2"/>
  <c r="J33" i="2"/>
  <c r="M17" i="2"/>
  <c r="J17" i="2"/>
  <c r="J27" i="2"/>
  <c r="M15" i="2"/>
  <c r="J15" i="2"/>
  <c r="M23" i="2"/>
  <c r="J23" i="2"/>
  <c r="M7" i="2"/>
  <c r="J7" i="2"/>
  <c r="J6" i="2"/>
  <c r="J2" i="2"/>
  <c r="J8" i="2"/>
  <c r="J14" i="2"/>
  <c r="J22" i="2"/>
  <c r="J34" i="2"/>
  <c r="M32" i="2"/>
  <c r="J16" i="2"/>
  <c r="J18" i="2"/>
  <c r="J24" i="2"/>
  <c r="J26" i="2"/>
  <c r="J28" i="2"/>
  <c r="J30" i="2"/>
  <c r="J36" i="2"/>
  <c r="J4" i="2"/>
</calcChain>
</file>

<file path=xl/sharedStrings.xml><?xml version="1.0" encoding="utf-8"?>
<sst xmlns="http://schemas.openxmlformats.org/spreadsheetml/2006/main" count="49" uniqueCount="21">
  <si>
    <t>Trap ID</t>
  </si>
  <si>
    <t>Date Time Deployed</t>
  </si>
  <si>
    <t>Date Time Sampled</t>
  </si>
  <si>
    <t>Days Deployed (t)</t>
  </si>
  <si>
    <t>Volume gas collected (ml) (V)</t>
  </si>
  <si>
    <t>Funnel Area (m^2) (A)</t>
  </si>
  <si>
    <t>CH4 concentration (ppm or uL/L)</t>
  </si>
  <si>
    <t>% Methane</t>
  </si>
  <si>
    <t>Bubble Flux (L m-2 d-1)</t>
  </si>
  <si>
    <t>Flux mg CH4 (mg CH4 m-2 d-1)</t>
  </si>
  <si>
    <t>% CO2</t>
  </si>
  <si>
    <t>CO2 (ppm)</t>
  </si>
  <si>
    <t>CO2 Flux (mg C-CO2 m-2 d-1)</t>
  </si>
  <si>
    <t>UBF1</t>
  </si>
  <si>
    <t>UBF2</t>
  </si>
  <si>
    <t>UBF3</t>
  </si>
  <si>
    <t>UBF4</t>
  </si>
  <si>
    <t>15BF1</t>
  </si>
  <si>
    <t>15BF2</t>
  </si>
  <si>
    <t>15BF3</t>
  </si>
  <si>
    <t>15BF4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</si>
</sst>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FF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E2EFD9"/>
        <bgColor rgb="FFE2EFD9"/>
      </patternFill>
    </fill>
    <fill>
      <patternFill patternType="solid">
        <fgColor rgb="FFFEF2CB"/>
        <bgColor rgb="FFFEF2CB"/>
      </patternFill>
    </fill>
    <fill>
      <patternFill patternType="solid">
        <fgColor rgb="FFBDD6EE"/>
        <bgColor rgb="FFBDD6EE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</fills>
  <borders count="10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3" fillId="3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0" borderId="6" xfId="0" applyFont="1" applyBorder="1" applyAlignment="1">
      <alignment horizontal="center"/>
    </xf>
    <xf numFmtId="22" fontId="2" fillId="0" borderId="5" xfId="0" applyNumberFormat="1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/>
    <xf numFmtId="0" fontId="2" fillId="0" borderId="8" xfId="0" applyFont="1" applyBorder="1" applyAlignment="1">
      <alignment horizontal="center"/>
    </xf>
    <xf numFmtId="0" fontId="2" fillId="5" borderId="6" xfId="0" applyFont="1" applyFill="1" applyBorder="1" applyAlignment="1">
      <alignment horizontal="center"/>
    </xf>
    <xf numFmtId="22" fontId="2" fillId="5" borderId="5" xfId="0" applyNumberFormat="1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2" fillId="5" borderId="5" xfId="0" applyFont="1" applyFill="1" applyBorder="1"/>
    <xf numFmtId="0" fontId="2" fillId="5" borderId="8" xfId="0" applyFont="1" applyFill="1" applyBorder="1" applyAlignment="1">
      <alignment horizontal="center"/>
    </xf>
    <xf numFmtId="0" fontId="2" fillId="5" borderId="9" xfId="0" applyFont="1" applyFill="1" applyBorder="1"/>
    <xf numFmtId="0" fontId="2" fillId="6" borderId="6" xfId="0" applyFont="1" applyFill="1" applyBorder="1" applyAlignment="1">
      <alignment horizontal="center"/>
    </xf>
    <xf numFmtId="22" fontId="2" fillId="6" borderId="5" xfId="0" applyNumberFormat="1" applyFont="1" applyFill="1" applyBorder="1" applyAlignment="1">
      <alignment horizontal="center"/>
    </xf>
    <xf numFmtId="0" fontId="2" fillId="6" borderId="7" xfId="0" applyFont="1" applyFill="1" applyBorder="1" applyAlignment="1">
      <alignment horizontal="center"/>
    </xf>
    <xf numFmtId="0" fontId="2" fillId="6" borderId="5" xfId="0" applyFont="1" applyFill="1" applyBorder="1" applyAlignment="1">
      <alignment horizontal="center"/>
    </xf>
    <xf numFmtId="0" fontId="4" fillId="6" borderId="5" xfId="0" applyFont="1" applyFill="1" applyBorder="1" applyAlignment="1">
      <alignment horizontal="center"/>
    </xf>
    <xf numFmtId="0" fontId="2" fillId="6" borderId="5" xfId="0" applyFont="1" applyFill="1" applyBorder="1"/>
    <xf numFmtId="0" fontId="2" fillId="6" borderId="8" xfId="0" applyFont="1" applyFill="1" applyBorder="1" applyAlignment="1">
      <alignment horizontal="center"/>
    </xf>
    <xf numFmtId="0" fontId="4" fillId="6" borderId="7" xfId="0" applyFont="1" applyFill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1" fillId="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37"/>
  <sheetViews>
    <sheetView tabSelected="1" workbookViewId="0">
      <selection activeCell="P8" sqref="P8"/>
    </sheetView>
  </sheetViews>
  <sheetFormatPr defaultColWidth="14.453125" defaultRowHeight="15" customHeight="1" x14ac:dyDescent="0.35"/>
  <cols>
    <col min="1" max="1" width="17.453125" customWidth="1"/>
    <col min="2" max="2" width="19.6328125" customWidth="1"/>
    <col min="3" max="3" width="21.6328125" customWidth="1"/>
    <col min="4" max="4" width="21.453125" customWidth="1"/>
    <col min="5" max="5" width="27.36328125" customWidth="1"/>
    <col min="6" max="6" width="23.6328125" customWidth="1"/>
    <col min="7" max="7" width="31.453125" customWidth="1"/>
    <col min="8" max="8" width="17.6328125" customWidth="1"/>
    <col min="9" max="9" width="26.81640625" customWidth="1"/>
    <col min="10" max="10" width="31.453125" customWidth="1"/>
    <col min="13" max="13" width="30.36328125" customWidth="1"/>
  </cols>
  <sheetData>
    <row r="1" spans="1:13" ht="14.25" customHeight="1" thickBot="1" x14ac:dyDescent="0.4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5" t="s">
        <v>5</v>
      </c>
      <c r="G1" s="4" t="s">
        <v>6</v>
      </c>
      <c r="H1" s="5" t="s">
        <v>7</v>
      </c>
      <c r="I1" s="3" t="s">
        <v>8</v>
      </c>
      <c r="J1" s="6" t="s">
        <v>9</v>
      </c>
      <c r="K1" s="7" t="s">
        <v>10</v>
      </c>
      <c r="L1" s="4" t="s">
        <v>11</v>
      </c>
      <c r="M1" s="7" t="s">
        <v>12</v>
      </c>
    </row>
    <row r="2" spans="1:13" ht="14.25" customHeight="1" x14ac:dyDescent="0.35">
      <c r="A2" s="14" t="s">
        <v>13</v>
      </c>
      <c r="B2" s="15">
        <v>45105.708333333336</v>
      </c>
      <c r="C2" s="15">
        <v>45109.444444444445</v>
      </c>
      <c r="D2" s="16">
        <f t="shared" ref="D2:D37" si="0">C2-B2</f>
        <v>3.7361111111094942</v>
      </c>
      <c r="E2" s="16">
        <v>4</v>
      </c>
      <c r="F2" s="16">
        <v>2.5000000000000001E-2</v>
      </c>
      <c r="G2" s="16">
        <v>555665.60900000005</v>
      </c>
      <c r="H2" s="16">
        <f t="shared" ref="H2:H37" si="1">G2/10000</f>
        <v>55.566560900000006</v>
      </c>
      <c r="I2" s="17">
        <f t="shared" ref="I2:I37" si="2">(E2/1000)/F2/D2</f>
        <v>4.2825278810427456E-2</v>
      </c>
      <c r="J2" s="18">
        <f>($I2*G2*16.04)/22.4/1000</f>
        <v>17.040018548119964</v>
      </c>
      <c r="K2" s="17">
        <f t="shared" ref="K2:K37" si="3">L2/1000</f>
        <v>20.560804700000002</v>
      </c>
      <c r="L2" s="17">
        <v>20560.804700000001</v>
      </c>
      <c r="M2" s="18">
        <f>($I2*L2*12)/22.4/1000</f>
        <v>0.47170831813084674</v>
      </c>
    </row>
    <row r="3" spans="1:13" ht="14.25" customHeight="1" x14ac:dyDescent="0.35">
      <c r="A3" s="19" t="s">
        <v>14</v>
      </c>
      <c r="B3" s="15">
        <v>45105.708333333336</v>
      </c>
      <c r="C3" s="15">
        <v>45109.444444444445</v>
      </c>
      <c r="D3" s="16">
        <f t="shared" si="0"/>
        <v>3.7361111111094942</v>
      </c>
      <c r="E3" s="17">
        <v>5</v>
      </c>
      <c r="F3" s="16">
        <v>2.5000000000000001E-2</v>
      </c>
      <c r="G3" s="17">
        <v>586857.88600000006</v>
      </c>
      <c r="H3" s="17">
        <f t="shared" si="1"/>
        <v>58.685788600000002</v>
      </c>
      <c r="I3" s="17">
        <f t="shared" si="2"/>
        <v>5.3531598513034316E-2</v>
      </c>
      <c r="J3" s="18">
        <f t="shared" ref="J3:J7" si="4">(I3*G3*16.04)/22.4/1000</f>
        <v>22.495699528145689</v>
      </c>
      <c r="K3" s="17">
        <f t="shared" si="3"/>
        <v>25.068292199999998</v>
      </c>
      <c r="L3" s="17">
        <v>25068.2922</v>
      </c>
      <c r="M3" s="18">
        <f>($I3*L3*12)/22.4/1000</f>
        <v>0.71889951078098036</v>
      </c>
    </row>
    <row r="4" spans="1:13" ht="14.25" customHeight="1" x14ac:dyDescent="0.35">
      <c r="A4" s="19" t="s">
        <v>15</v>
      </c>
      <c r="B4" s="15">
        <v>45105.708333333336</v>
      </c>
      <c r="C4" s="15">
        <v>45109.444444444445</v>
      </c>
      <c r="D4" s="16">
        <f t="shared" si="0"/>
        <v>3.7361111111094942</v>
      </c>
      <c r="E4" s="17">
        <v>3</v>
      </c>
      <c r="F4" s="16">
        <v>2.5000000000000001E-2</v>
      </c>
      <c r="G4" s="17">
        <v>585212.01300000004</v>
      </c>
      <c r="H4" s="17">
        <f t="shared" si="1"/>
        <v>58.521201300000001</v>
      </c>
      <c r="I4" s="17">
        <f t="shared" si="2"/>
        <v>3.2118959107820588E-2</v>
      </c>
      <c r="J4" s="18">
        <f t="shared" si="4"/>
        <v>13.459565511956967</v>
      </c>
      <c r="K4" s="17">
        <f t="shared" si="3"/>
        <v>28.900862</v>
      </c>
      <c r="L4" s="17">
        <v>28900.862000000001</v>
      </c>
      <c r="M4" s="20">
        <f>($I4*L4*12)/22.4/1000</f>
        <v>0.49728514540648183</v>
      </c>
    </row>
    <row r="5" spans="1:13" ht="14.25" customHeight="1" x14ac:dyDescent="0.35">
      <c r="A5" s="19" t="s">
        <v>16</v>
      </c>
      <c r="B5" s="15">
        <v>45105.708333333336</v>
      </c>
      <c r="C5" s="15">
        <v>45109.444444444445</v>
      </c>
      <c r="D5" s="16">
        <f t="shared" si="0"/>
        <v>3.7361111111094942</v>
      </c>
      <c r="E5" s="17"/>
      <c r="F5" s="16">
        <v>2.5000000000000001E-2</v>
      </c>
      <c r="G5" s="17">
        <v>385396.32500000001</v>
      </c>
      <c r="H5" s="17">
        <f t="shared" si="1"/>
        <v>38.539632500000003</v>
      </c>
      <c r="I5" s="17"/>
      <c r="J5" s="18"/>
      <c r="K5" s="17">
        <f t="shared" si="3"/>
        <v>26.407617900000002</v>
      </c>
      <c r="L5" s="17">
        <v>26407.617900000001</v>
      </c>
      <c r="M5" s="18">
        <f>($I5*L5*12)/22.4/1000</f>
        <v>0</v>
      </c>
    </row>
    <row r="6" spans="1:13" ht="14.25" customHeight="1" x14ac:dyDescent="0.35">
      <c r="A6" s="21" t="s">
        <v>13</v>
      </c>
      <c r="B6" s="22">
        <v>45109.708333333336</v>
      </c>
      <c r="C6" s="22">
        <v>45117.444444444445</v>
      </c>
      <c r="D6" s="23">
        <f t="shared" si="0"/>
        <v>7.7361111111094942</v>
      </c>
      <c r="E6" s="24">
        <v>0</v>
      </c>
      <c r="F6" s="23">
        <v>2.5000000000000001E-2</v>
      </c>
      <c r="G6" s="25"/>
      <c r="H6" s="24">
        <f t="shared" si="1"/>
        <v>0</v>
      </c>
      <c r="I6" s="24">
        <f t="shared" si="2"/>
        <v>0</v>
      </c>
      <c r="J6" s="26">
        <f t="shared" si="4"/>
        <v>0</v>
      </c>
      <c r="K6" s="24">
        <f t="shared" si="3"/>
        <v>0</v>
      </c>
      <c r="L6" s="25"/>
      <c r="M6" s="26">
        <f>($I6*L6*12)/22.4/1000</f>
        <v>0</v>
      </c>
    </row>
    <row r="7" spans="1:13" ht="14.25" customHeight="1" x14ac:dyDescent="0.35">
      <c r="A7" s="27" t="s">
        <v>14</v>
      </c>
      <c r="B7" s="22">
        <v>45109.708333333336</v>
      </c>
      <c r="C7" s="22">
        <v>45117.444444444445</v>
      </c>
      <c r="D7" s="23">
        <f t="shared" si="0"/>
        <v>7.7361111111094942</v>
      </c>
      <c r="E7" s="24">
        <v>12</v>
      </c>
      <c r="F7" s="23">
        <v>2.5000000000000001E-2</v>
      </c>
      <c r="G7" s="25"/>
      <c r="H7" s="24">
        <f t="shared" si="1"/>
        <v>0</v>
      </c>
      <c r="I7" s="24">
        <f t="shared" si="2"/>
        <v>6.2046678635560543E-2</v>
      </c>
      <c r="J7" s="26">
        <f t="shared" si="4"/>
        <v>0</v>
      </c>
      <c r="K7" s="24">
        <f t="shared" si="3"/>
        <v>0</v>
      </c>
      <c r="L7" s="25"/>
      <c r="M7" s="26">
        <f>($I7*L7*12)/22.4/1000</f>
        <v>0</v>
      </c>
    </row>
    <row r="8" spans="1:13" ht="14.25" customHeight="1" x14ac:dyDescent="0.35">
      <c r="A8" s="27" t="s">
        <v>15</v>
      </c>
      <c r="B8" s="22">
        <v>45109.708333333336</v>
      </c>
      <c r="C8" s="22">
        <v>45117.444444444445</v>
      </c>
      <c r="D8" s="23">
        <f t="shared" si="0"/>
        <v>7.7361111111094942</v>
      </c>
      <c r="E8" s="23">
        <v>0</v>
      </c>
      <c r="F8" s="23">
        <v>2.5000000000000001E-2</v>
      </c>
      <c r="G8" s="28"/>
      <c r="H8" s="23">
        <f t="shared" si="1"/>
        <v>0</v>
      </c>
      <c r="I8" s="24">
        <f t="shared" si="2"/>
        <v>0</v>
      </c>
      <c r="J8" s="26">
        <f>($I8*G8*16.04)/22.4/1000</f>
        <v>0</v>
      </c>
      <c r="K8" s="24">
        <f t="shared" si="3"/>
        <v>0</v>
      </c>
      <c r="L8" s="25"/>
      <c r="M8" s="26">
        <f>($I8*L8*12)/22.4/1000</f>
        <v>0</v>
      </c>
    </row>
    <row r="9" spans="1:13" ht="14.25" customHeight="1" x14ac:dyDescent="0.35">
      <c r="A9" s="27" t="s">
        <v>16</v>
      </c>
      <c r="B9" s="22">
        <v>45109.708333333336</v>
      </c>
      <c r="C9" s="22">
        <v>45117.444444444445</v>
      </c>
      <c r="D9" s="23">
        <f t="shared" si="0"/>
        <v>7.7361111111094942</v>
      </c>
      <c r="E9" s="24">
        <v>37</v>
      </c>
      <c r="F9" s="23">
        <v>2.5000000000000001E-2</v>
      </c>
      <c r="G9" s="25"/>
      <c r="H9" s="24">
        <f t="shared" si="1"/>
        <v>0</v>
      </c>
      <c r="I9" s="24">
        <f t="shared" si="2"/>
        <v>0.19131059245964499</v>
      </c>
      <c r="J9" s="26">
        <f t="shared" ref="J9" si="5">(I9*G9*16.04)/22.4/1000</f>
        <v>0</v>
      </c>
      <c r="K9" s="24">
        <f t="shared" si="3"/>
        <v>0</v>
      </c>
      <c r="L9" s="25"/>
      <c r="M9" s="26">
        <f>($I9*L9*12)/22.4/1000</f>
        <v>0</v>
      </c>
    </row>
    <row r="10" spans="1:13" ht="14.25" customHeight="1" x14ac:dyDescent="0.35">
      <c r="A10" s="14" t="s">
        <v>13</v>
      </c>
      <c r="B10" s="9">
        <v>45117.708333333336</v>
      </c>
      <c r="C10" s="9">
        <v>45124.444444444445</v>
      </c>
      <c r="D10" s="10">
        <f t="shared" si="0"/>
        <v>6.7361111111094942</v>
      </c>
      <c r="E10" s="11"/>
      <c r="F10" s="10">
        <v>2.5000000000000001E-2</v>
      </c>
      <c r="G10" s="29"/>
      <c r="H10" s="11"/>
      <c r="I10" s="11"/>
      <c r="J10" s="12"/>
      <c r="K10" s="11"/>
      <c r="L10" s="29"/>
      <c r="M10" s="12"/>
    </row>
    <row r="11" spans="1:13" ht="14.25" customHeight="1" x14ac:dyDescent="0.35">
      <c r="A11" s="19" t="s">
        <v>14</v>
      </c>
      <c r="B11" s="9">
        <v>45117.708333333336</v>
      </c>
      <c r="C11" s="9">
        <v>45124.444444444445</v>
      </c>
      <c r="D11" s="10">
        <f t="shared" si="0"/>
        <v>6.7361111111094942</v>
      </c>
      <c r="E11" s="11"/>
      <c r="F11" s="10">
        <v>2.5000000000000001E-2</v>
      </c>
      <c r="G11" s="29"/>
      <c r="H11" s="11"/>
      <c r="I11" s="11"/>
      <c r="J11" s="12"/>
      <c r="K11" s="11"/>
      <c r="L11" s="29"/>
      <c r="M11" s="12"/>
    </row>
    <row r="12" spans="1:13" ht="14.25" customHeight="1" x14ac:dyDescent="0.35">
      <c r="A12" s="19" t="s">
        <v>15</v>
      </c>
      <c r="B12" s="9">
        <v>45117.708333333336</v>
      </c>
      <c r="C12" s="9">
        <v>45124.444444444445</v>
      </c>
      <c r="D12" s="10">
        <f t="shared" si="0"/>
        <v>6.7361111111094942</v>
      </c>
      <c r="E12" s="11"/>
      <c r="F12" s="10">
        <v>2.5000000000000001E-2</v>
      </c>
      <c r="G12" s="29"/>
      <c r="H12" s="11"/>
      <c r="I12" s="11"/>
      <c r="J12" s="12"/>
      <c r="K12" s="11"/>
      <c r="L12" s="29"/>
      <c r="M12" s="12"/>
    </row>
    <row r="13" spans="1:13" ht="14.25" customHeight="1" x14ac:dyDescent="0.35">
      <c r="A13" s="19" t="s">
        <v>16</v>
      </c>
      <c r="B13" s="9">
        <v>45117.708333333336</v>
      </c>
      <c r="C13" s="9">
        <v>45124.444444444445</v>
      </c>
      <c r="D13" s="10">
        <f t="shared" si="0"/>
        <v>6.7361111111094942</v>
      </c>
      <c r="E13" s="11"/>
      <c r="F13" s="10">
        <v>2.5000000000000001E-2</v>
      </c>
      <c r="G13" s="29"/>
      <c r="H13" s="11"/>
      <c r="I13" s="11"/>
      <c r="J13" s="12"/>
      <c r="K13" s="11"/>
      <c r="L13" s="29"/>
      <c r="M13" s="12"/>
    </row>
    <row r="14" spans="1:13" ht="14.25" customHeight="1" x14ac:dyDescent="0.35">
      <c r="A14" s="21" t="s">
        <v>13</v>
      </c>
      <c r="B14" s="22">
        <v>45124.708333333336</v>
      </c>
      <c r="C14" s="22">
        <v>45130.444444444445</v>
      </c>
      <c r="D14" s="23">
        <f t="shared" si="0"/>
        <v>5.7361111111094942</v>
      </c>
      <c r="E14" s="23">
        <v>3</v>
      </c>
      <c r="F14" s="23">
        <v>2.5000000000000001E-2</v>
      </c>
      <c r="G14" s="28"/>
      <c r="H14" s="23">
        <f t="shared" si="1"/>
        <v>0</v>
      </c>
      <c r="I14" s="24">
        <f t="shared" si="2"/>
        <v>2.0920096852306138E-2</v>
      </c>
      <c r="J14" s="26">
        <f>($I14*G14*16.04)/22.4/1000</f>
        <v>0</v>
      </c>
      <c r="K14" s="24">
        <f t="shared" si="3"/>
        <v>0</v>
      </c>
      <c r="L14" s="25"/>
      <c r="M14" s="26">
        <f>($I14*L14*12)/22.4/1000</f>
        <v>0</v>
      </c>
    </row>
    <row r="15" spans="1:13" ht="14.25" customHeight="1" x14ac:dyDescent="0.35">
      <c r="A15" s="27" t="s">
        <v>14</v>
      </c>
      <c r="B15" s="22">
        <v>45124.708333333336</v>
      </c>
      <c r="C15" s="22">
        <v>45130.444444444445</v>
      </c>
      <c r="D15" s="23">
        <f t="shared" si="0"/>
        <v>5.7361111111094942</v>
      </c>
      <c r="E15" s="24">
        <v>13</v>
      </c>
      <c r="F15" s="23">
        <v>2.5000000000000001E-2</v>
      </c>
      <c r="G15" s="24">
        <v>549876.28</v>
      </c>
      <c r="H15" s="24">
        <f t="shared" si="1"/>
        <v>54.987628000000001</v>
      </c>
      <c r="I15" s="24">
        <f t="shared" si="2"/>
        <v>9.0653753026659914E-2</v>
      </c>
      <c r="J15" s="26">
        <f t="shared" ref="J15:J18" si="6">(I15*G15*16.04)/22.4/1000</f>
        <v>35.69497810967453</v>
      </c>
      <c r="K15" s="24">
        <f t="shared" si="3"/>
        <v>25.054835699999998</v>
      </c>
      <c r="L15" s="24">
        <v>25054.8357</v>
      </c>
      <c r="M15" s="26">
        <f>($I15*L15*12)/22.4/1000</f>
        <v>1.2167758326810758</v>
      </c>
    </row>
    <row r="16" spans="1:13" ht="14.25" customHeight="1" x14ac:dyDescent="0.35">
      <c r="A16" s="27" t="s">
        <v>15</v>
      </c>
      <c r="B16" s="22">
        <v>45124.708333333336</v>
      </c>
      <c r="C16" s="22">
        <v>45130.444444444445</v>
      </c>
      <c r="D16" s="23">
        <f t="shared" si="0"/>
        <v>5.7361111111094942</v>
      </c>
      <c r="E16" s="24">
        <v>2</v>
      </c>
      <c r="F16" s="23">
        <v>2.5000000000000001E-2</v>
      </c>
      <c r="G16" s="24">
        <v>469506.527</v>
      </c>
      <c r="H16" s="24">
        <f t="shared" si="1"/>
        <v>46.950652699999999</v>
      </c>
      <c r="I16" s="24">
        <f t="shared" si="2"/>
        <v>1.394673123487076E-2</v>
      </c>
      <c r="J16" s="26">
        <f t="shared" si="6"/>
        <v>4.6888939631780771</v>
      </c>
      <c r="K16" s="24">
        <f t="shared" si="3"/>
        <v>8.8593682700000009</v>
      </c>
      <c r="L16" s="24">
        <v>8859.3682700000008</v>
      </c>
      <c r="M16" s="26">
        <f>($I16*L16*12)/22.4/1000</f>
        <v>6.6192443663802822E-2</v>
      </c>
    </row>
    <row r="17" spans="1:26" ht="14.25" customHeight="1" x14ac:dyDescent="0.35">
      <c r="A17" s="27" t="s">
        <v>16</v>
      </c>
      <c r="B17" s="22">
        <v>45124.708333333336</v>
      </c>
      <c r="C17" s="22">
        <v>45130.444444444445</v>
      </c>
      <c r="D17" s="23">
        <f t="shared" si="0"/>
        <v>5.7361111111094942</v>
      </c>
      <c r="E17" s="24">
        <v>15</v>
      </c>
      <c r="F17" s="23">
        <v>2.5000000000000001E-2</v>
      </c>
      <c r="G17" s="24">
        <v>510414.11499999999</v>
      </c>
      <c r="H17" s="24">
        <f t="shared" si="1"/>
        <v>51.041411500000002</v>
      </c>
      <c r="I17" s="24">
        <f t="shared" si="2"/>
        <v>0.10460048426153069</v>
      </c>
      <c r="J17" s="26">
        <f t="shared" si="6"/>
        <v>38.230741079948508</v>
      </c>
      <c r="K17" s="24">
        <f t="shared" si="3"/>
        <v>28.7920081</v>
      </c>
      <c r="L17" s="24">
        <v>28792.008099999999</v>
      </c>
      <c r="M17" s="26">
        <f>($I17*L17*12)/22.4/1000</f>
        <v>1.6133882089938829</v>
      </c>
    </row>
    <row r="18" spans="1:26" ht="14.25" customHeight="1" x14ac:dyDescent="0.35">
      <c r="A18" s="14" t="s">
        <v>13</v>
      </c>
      <c r="B18" s="9">
        <v>45130.708333333336</v>
      </c>
      <c r="C18" s="9">
        <v>45137.444444444445</v>
      </c>
      <c r="D18" s="10">
        <f t="shared" si="0"/>
        <v>6.7361111111094942</v>
      </c>
      <c r="E18" s="11">
        <v>0</v>
      </c>
      <c r="F18" s="10">
        <v>2.5000000000000001E-2</v>
      </c>
      <c r="G18" s="11">
        <v>571602.03500000003</v>
      </c>
      <c r="H18" s="11">
        <f t="shared" si="1"/>
        <v>57.160203500000001</v>
      </c>
      <c r="I18" s="11">
        <f t="shared" si="2"/>
        <v>0</v>
      </c>
      <c r="J18" s="12">
        <f t="shared" si="6"/>
        <v>0</v>
      </c>
      <c r="K18" s="11">
        <f t="shared" si="3"/>
        <v>27.142286499999997</v>
      </c>
      <c r="L18" s="11">
        <v>27142.286499999998</v>
      </c>
      <c r="M18" s="12">
        <v>0</v>
      </c>
    </row>
    <row r="19" spans="1:26" ht="14.25" customHeight="1" x14ac:dyDescent="0.35">
      <c r="A19" s="19" t="s">
        <v>14</v>
      </c>
      <c r="B19" s="9">
        <v>45130.708333333336</v>
      </c>
      <c r="C19" s="9">
        <v>45137.444444444445</v>
      </c>
      <c r="D19" s="10">
        <f t="shared" si="0"/>
        <v>6.7361111111094942</v>
      </c>
      <c r="E19" s="11"/>
      <c r="F19" s="10">
        <v>2.5000000000000001E-2</v>
      </c>
      <c r="G19" s="11"/>
      <c r="H19" s="11"/>
      <c r="I19" s="11"/>
      <c r="J19" s="12"/>
      <c r="K19" s="11"/>
      <c r="L19" s="11"/>
      <c r="M19" s="12"/>
    </row>
    <row r="20" spans="1:26" ht="14.25" customHeight="1" x14ac:dyDescent="0.35">
      <c r="A20" s="19" t="s">
        <v>15</v>
      </c>
      <c r="B20" s="9">
        <v>45130.708333333336</v>
      </c>
      <c r="C20" s="9">
        <v>45137.444444444445</v>
      </c>
      <c r="D20" s="10">
        <f t="shared" si="0"/>
        <v>6.7361111111094942</v>
      </c>
      <c r="E20" s="10">
        <v>0</v>
      </c>
      <c r="F20" s="10">
        <v>2.5000000000000001E-2</v>
      </c>
      <c r="G20" s="10">
        <v>363323.772</v>
      </c>
      <c r="H20" s="10">
        <f t="shared" si="1"/>
        <v>36.332377199999996</v>
      </c>
      <c r="I20" s="11">
        <f t="shared" si="2"/>
        <v>0</v>
      </c>
      <c r="J20" s="12">
        <f>($I20*G20*16.04)/22.4/1000</f>
        <v>0</v>
      </c>
      <c r="K20" s="11">
        <f t="shared" si="3"/>
        <v>13.2124367</v>
      </c>
      <c r="L20" s="11">
        <v>13212.4367</v>
      </c>
      <c r="M20" s="12">
        <f>($I20*L20*12)/22.4/1000</f>
        <v>0</v>
      </c>
    </row>
    <row r="21" spans="1:26" ht="14.25" customHeight="1" x14ac:dyDescent="0.35">
      <c r="A21" s="19" t="s">
        <v>16</v>
      </c>
      <c r="B21" s="9">
        <v>45130.708333333336</v>
      </c>
      <c r="C21" s="9">
        <v>45137.444444444445</v>
      </c>
      <c r="D21" s="10">
        <f t="shared" si="0"/>
        <v>6.7361111111094942</v>
      </c>
      <c r="E21" s="11">
        <v>0</v>
      </c>
      <c r="F21" s="10">
        <v>2.5000000000000001E-2</v>
      </c>
      <c r="G21" s="11">
        <v>563947.57999999996</v>
      </c>
      <c r="H21" s="11">
        <f t="shared" si="1"/>
        <v>56.394757999999996</v>
      </c>
      <c r="I21" s="11">
        <f t="shared" si="2"/>
        <v>0</v>
      </c>
      <c r="J21" s="12">
        <f t="shared" ref="J21:J25" si="7">(I21*G21*16.04)/22.4/1000</f>
        <v>0</v>
      </c>
      <c r="K21" s="11">
        <f t="shared" si="3"/>
        <v>34.486972399999999</v>
      </c>
      <c r="L21" s="11">
        <v>34486.972399999999</v>
      </c>
      <c r="M21" s="12">
        <f>($I21*L21*12)/22.4/1000</f>
        <v>0</v>
      </c>
    </row>
    <row r="22" spans="1:26" ht="14.25" customHeight="1" x14ac:dyDescent="0.35">
      <c r="A22" s="27" t="s">
        <v>17</v>
      </c>
      <c r="B22" s="22">
        <v>45107.708333333336</v>
      </c>
      <c r="C22" s="22">
        <v>45114.444444444445</v>
      </c>
      <c r="D22" s="23">
        <f t="shared" si="0"/>
        <v>6.7361111111094942</v>
      </c>
      <c r="E22" s="24">
        <v>60</v>
      </c>
      <c r="F22" s="23">
        <v>2.5000000000000001E-2</v>
      </c>
      <c r="G22" s="24">
        <v>223315.95600000001</v>
      </c>
      <c r="H22" s="24">
        <f t="shared" si="1"/>
        <v>22.3315956</v>
      </c>
      <c r="I22" s="24">
        <f t="shared" si="2"/>
        <v>0.35628865979389995</v>
      </c>
      <c r="J22" s="26">
        <f t="shared" si="7"/>
        <v>56.974182164655794</v>
      </c>
      <c r="K22" s="24">
        <f t="shared" si="3"/>
        <v>16.600763000000001</v>
      </c>
      <c r="L22" s="24">
        <v>16600.762999999999</v>
      </c>
      <c r="M22" s="26">
        <f>($I22*L22*12)/22.4/1000</f>
        <v>3.1685697861568718</v>
      </c>
    </row>
    <row r="23" spans="1:26" ht="14.25" customHeight="1" x14ac:dyDescent="0.35">
      <c r="A23" s="27" t="s">
        <v>18</v>
      </c>
      <c r="B23" s="22">
        <v>45107.708333333336</v>
      </c>
      <c r="C23" s="22">
        <v>45114.444444444445</v>
      </c>
      <c r="D23" s="23">
        <f t="shared" si="0"/>
        <v>6.7361111111094942</v>
      </c>
      <c r="E23" s="24">
        <v>4</v>
      </c>
      <c r="F23" s="23">
        <v>2.5000000000000001E-2</v>
      </c>
      <c r="G23" s="24">
        <v>1.271326</v>
      </c>
      <c r="H23" s="24">
        <f t="shared" si="1"/>
        <v>1.271326E-4</v>
      </c>
      <c r="I23" s="24">
        <f t="shared" si="2"/>
        <v>2.3752577319593331E-2</v>
      </c>
      <c r="J23" s="26">
        <f t="shared" si="7"/>
        <v>2.1623401632994884E-5</v>
      </c>
      <c r="K23" s="24">
        <f t="shared" si="3"/>
        <v>0.43498126400000003</v>
      </c>
      <c r="L23" s="24">
        <v>434.98126400000001</v>
      </c>
      <c r="M23" s="26">
        <f>($I23*L23*12)/22.4/1000</f>
        <v>5.5349604137863075E-3</v>
      </c>
    </row>
    <row r="24" spans="1:26" ht="14.25" customHeight="1" x14ac:dyDescent="0.35">
      <c r="A24" s="27" t="s">
        <v>19</v>
      </c>
      <c r="B24" s="22">
        <v>45107.708333333336</v>
      </c>
      <c r="C24" s="22">
        <v>45114.444444444445</v>
      </c>
      <c r="D24" s="23">
        <f t="shared" si="0"/>
        <v>6.7361111111094942</v>
      </c>
      <c r="E24" s="24">
        <v>7</v>
      </c>
      <c r="F24" s="23">
        <v>2.5000000000000001E-2</v>
      </c>
      <c r="G24" s="24">
        <v>1.674838</v>
      </c>
      <c r="H24" s="24">
        <f t="shared" si="1"/>
        <v>1.6748380000000001E-4</v>
      </c>
      <c r="I24" s="24">
        <f t="shared" si="2"/>
        <v>4.1567010309288326E-2</v>
      </c>
      <c r="J24" s="26">
        <f t="shared" si="7"/>
        <v>4.9851466738156297E-5</v>
      </c>
      <c r="K24" s="24">
        <f t="shared" si="3"/>
        <v>0.73283043199999998</v>
      </c>
      <c r="L24" s="24">
        <v>732.83043199999997</v>
      </c>
      <c r="M24" s="26">
        <f>($I24*L24*12)/22.4/1000</f>
        <v>1.6318698279591544E-2</v>
      </c>
    </row>
    <row r="25" spans="1:26" ht="14.25" customHeight="1" x14ac:dyDescent="0.35">
      <c r="A25" s="27" t="s">
        <v>20</v>
      </c>
      <c r="B25" s="22">
        <v>45107.708333333336</v>
      </c>
      <c r="C25" s="22">
        <v>45114.444444444445</v>
      </c>
      <c r="D25" s="23">
        <f t="shared" si="0"/>
        <v>6.7361111111094942</v>
      </c>
      <c r="E25" s="24">
        <v>1</v>
      </c>
      <c r="F25" s="23">
        <v>2.5000000000000001E-2</v>
      </c>
      <c r="G25" s="24">
        <v>1.544497</v>
      </c>
      <c r="H25" s="24">
        <f t="shared" si="1"/>
        <v>1.5444969999999999E-4</v>
      </c>
      <c r="I25" s="24">
        <f t="shared" si="2"/>
        <v>5.9381443298983328E-3</v>
      </c>
      <c r="J25" s="26">
        <f t="shared" si="7"/>
        <v>6.567410513109088E-6</v>
      </c>
      <c r="K25" s="24">
        <f t="shared" si="3"/>
        <v>0.65846307199999998</v>
      </c>
      <c r="L25" s="24">
        <v>658.46307200000001</v>
      </c>
      <c r="M25" s="26">
        <f>($I25*L25*12)/22.4/1000</f>
        <v>2.0946689772022705E-3</v>
      </c>
    </row>
    <row r="26" spans="1:26" ht="14.25" customHeight="1" x14ac:dyDescent="0.35">
      <c r="A26" s="8" t="s">
        <v>17</v>
      </c>
      <c r="B26" s="9">
        <v>45114.708333333336</v>
      </c>
      <c r="C26" s="9">
        <v>45122.444444444445</v>
      </c>
      <c r="D26" s="10">
        <f t="shared" si="0"/>
        <v>7.7361111111094942</v>
      </c>
      <c r="E26" s="10">
        <v>60</v>
      </c>
      <c r="F26" s="10">
        <v>2.5000000000000001E-2</v>
      </c>
      <c r="G26" s="30"/>
      <c r="H26" s="10">
        <f t="shared" si="1"/>
        <v>0</v>
      </c>
      <c r="I26" s="11">
        <f t="shared" si="2"/>
        <v>0.31023339317780269</v>
      </c>
      <c r="J26" s="12">
        <f>($I26*G26*16.04)/22.4/1000</f>
        <v>0</v>
      </c>
      <c r="K26" s="11"/>
      <c r="L26" s="29"/>
      <c r="M26" s="12"/>
    </row>
    <row r="27" spans="1:26" ht="14.25" customHeight="1" x14ac:dyDescent="0.35">
      <c r="A27" s="13" t="s">
        <v>18</v>
      </c>
      <c r="B27" s="9">
        <v>45114.708333333336</v>
      </c>
      <c r="C27" s="9">
        <v>45122.444444444445</v>
      </c>
      <c r="D27" s="10">
        <f t="shared" si="0"/>
        <v>7.7361111111094942</v>
      </c>
      <c r="E27" s="11">
        <v>3</v>
      </c>
      <c r="F27" s="10">
        <v>2.5000000000000001E-2</v>
      </c>
      <c r="G27" s="29"/>
      <c r="H27" s="11">
        <f t="shared" si="1"/>
        <v>0</v>
      </c>
      <c r="I27" s="11">
        <f t="shared" si="2"/>
        <v>1.5511669658890136E-2</v>
      </c>
      <c r="J27" s="12">
        <f t="shared" ref="J27:J37" si="8">(I27*G27*16.04)/22.4/1000</f>
        <v>0</v>
      </c>
      <c r="K27" s="11"/>
      <c r="L27" s="29"/>
      <c r="M27" s="12"/>
    </row>
    <row r="28" spans="1:26" ht="14.25" customHeight="1" x14ac:dyDescent="0.35">
      <c r="A28" s="13" t="s">
        <v>19</v>
      </c>
      <c r="B28" s="9">
        <v>45114.708333333336</v>
      </c>
      <c r="C28" s="9">
        <v>45122.444444444445</v>
      </c>
      <c r="D28" s="10">
        <f t="shared" si="0"/>
        <v>7.7361111111094942</v>
      </c>
      <c r="E28" s="11">
        <v>1</v>
      </c>
      <c r="F28" s="10">
        <v>2.5000000000000001E-2</v>
      </c>
      <c r="G28" s="29"/>
      <c r="H28" s="11">
        <f t="shared" si="1"/>
        <v>0</v>
      </c>
      <c r="I28" s="11">
        <f t="shared" si="2"/>
        <v>5.1705565529633788E-3</v>
      </c>
      <c r="J28" s="12">
        <f t="shared" si="8"/>
        <v>0</v>
      </c>
      <c r="K28" s="11"/>
      <c r="L28" s="29"/>
      <c r="M28" s="12"/>
    </row>
    <row r="29" spans="1:26" ht="14.25" customHeight="1" x14ac:dyDescent="0.35">
      <c r="A29" s="13" t="s">
        <v>20</v>
      </c>
      <c r="B29" s="9">
        <v>45114.708333333336</v>
      </c>
      <c r="C29" s="9">
        <v>45122.444444444445</v>
      </c>
      <c r="D29" s="10">
        <f t="shared" si="0"/>
        <v>7.7361111111094942</v>
      </c>
      <c r="E29" s="11">
        <v>5</v>
      </c>
      <c r="F29" s="10">
        <v>2.5000000000000001E-2</v>
      </c>
      <c r="G29" s="29"/>
      <c r="H29" s="11">
        <f t="shared" si="1"/>
        <v>0</v>
      </c>
      <c r="I29" s="11">
        <f t="shared" si="2"/>
        <v>2.5852782764816892E-2</v>
      </c>
      <c r="J29" s="12">
        <f t="shared" si="8"/>
        <v>0</v>
      </c>
      <c r="K29" s="11"/>
      <c r="L29" s="29"/>
      <c r="M29" s="12"/>
    </row>
    <row r="30" spans="1:26" ht="14.25" customHeight="1" x14ac:dyDescent="0.35">
      <c r="A30" s="21" t="s">
        <v>17</v>
      </c>
      <c r="B30" s="22">
        <v>45122.708333333336</v>
      </c>
      <c r="C30" s="22">
        <v>45127.444444444445</v>
      </c>
      <c r="D30" s="23">
        <f t="shared" si="0"/>
        <v>4.7361111111094942</v>
      </c>
      <c r="E30" s="24">
        <v>0</v>
      </c>
      <c r="F30" s="23">
        <v>2.5000000000000001E-2</v>
      </c>
      <c r="G30" s="24">
        <v>520309.95400000003</v>
      </c>
      <c r="H30" s="24">
        <f t="shared" si="1"/>
        <v>52.030995400000002</v>
      </c>
      <c r="I30" s="24">
        <f t="shared" si="2"/>
        <v>0</v>
      </c>
      <c r="J30" s="26">
        <f t="shared" si="8"/>
        <v>0</v>
      </c>
      <c r="K30" s="24">
        <f t="shared" si="3"/>
        <v>34.578538200000004</v>
      </c>
      <c r="L30" s="24">
        <v>34578.538200000003</v>
      </c>
      <c r="M30" s="26">
        <f>($I30*L30*12)/22.4/1000</f>
        <v>0</v>
      </c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</row>
    <row r="31" spans="1:26" ht="14.25" customHeight="1" x14ac:dyDescent="0.35">
      <c r="A31" s="27" t="s">
        <v>18</v>
      </c>
      <c r="B31" s="22">
        <v>45122.708333333336</v>
      </c>
      <c r="C31" s="22">
        <v>45127.444444444445</v>
      </c>
      <c r="D31" s="23">
        <f t="shared" si="0"/>
        <v>4.7361111111094942</v>
      </c>
      <c r="E31" s="24">
        <v>25</v>
      </c>
      <c r="F31" s="23">
        <v>2.5000000000000001E-2</v>
      </c>
      <c r="G31" s="25"/>
      <c r="H31" s="24">
        <f t="shared" si="1"/>
        <v>0</v>
      </c>
      <c r="I31" s="24">
        <f t="shared" si="2"/>
        <v>0.21114369501473484</v>
      </c>
      <c r="J31" s="26">
        <f t="shared" si="8"/>
        <v>0</v>
      </c>
      <c r="K31" s="24">
        <f t="shared" si="3"/>
        <v>0.66523405199999996</v>
      </c>
      <c r="L31" s="24">
        <v>665.23405200000002</v>
      </c>
      <c r="M31" s="26">
        <f>($I31*L31*12)/22.4/1000</f>
        <v>7.5246415601198727E-2</v>
      </c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</row>
    <row r="32" spans="1:26" ht="14.25" customHeight="1" x14ac:dyDescent="0.35">
      <c r="A32" s="27" t="s">
        <v>19</v>
      </c>
      <c r="B32" s="22">
        <v>45122.708333333336</v>
      </c>
      <c r="C32" s="22">
        <v>45127.444444444445</v>
      </c>
      <c r="D32" s="23">
        <f t="shared" si="0"/>
        <v>4.7361111111094942</v>
      </c>
      <c r="E32" s="24">
        <v>1</v>
      </c>
      <c r="F32" s="23">
        <v>2.5000000000000001E-2</v>
      </c>
      <c r="G32" s="24">
        <v>441614.24400000001</v>
      </c>
      <c r="H32" s="24">
        <f t="shared" si="1"/>
        <v>44.161424400000001</v>
      </c>
      <c r="I32" s="24">
        <f t="shared" si="2"/>
        <v>8.4457478005893934E-3</v>
      </c>
      <c r="J32" s="26">
        <f t="shared" si="8"/>
        <v>2.6707763830691986</v>
      </c>
      <c r="K32" s="24">
        <f t="shared" si="3"/>
        <v>26.2412584</v>
      </c>
      <c r="L32" s="24">
        <v>26241.258399999999</v>
      </c>
      <c r="M32" s="26">
        <f>($I32*L32*12)/22.4/1000</f>
        <v>0.11872877700883817</v>
      </c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</row>
    <row r="33" spans="1:26" ht="14.25" customHeight="1" x14ac:dyDescent="0.35">
      <c r="A33" s="27" t="s">
        <v>20</v>
      </c>
      <c r="B33" s="22">
        <v>45122.708333333336</v>
      </c>
      <c r="C33" s="22">
        <v>45127.444444444445</v>
      </c>
      <c r="D33" s="23">
        <f t="shared" si="0"/>
        <v>4.7361111111094942</v>
      </c>
      <c r="E33" s="24">
        <v>1</v>
      </c>
      <c r="F33" s="23">
        <v>2.5000000000000001E-2</v>
      </c>
      <c r="G33" s="24">
        <v>503742.864</v>
      </c>
      <c r="H33" s="24">
        <f t="shared" si="1"/>
        <v>50.374286400000003</v>
      </c>
      <c r="I33" s="24">
        <f t="shared" si="2"/>
        <v>8.4457478005893934E-3</v>
      </c>
      <c r="J33" s="26">
        <f t="shared" si="8"/>
        <v>3.0465152847534491</v>
      </c>
      <c r="K33" s="24">
        <f t="shared" si="3"/>
        <v>21.853344799999999</v>
      </c>
      <c r="L33" s="24">
        <v>21853.344799999999</v>
      </c>
      <c r="M33" s="26">
        <f>($I33*L33*12)/22.4/1000</f>
        <v>9.8875627917922329E-2</v>
      </c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</row>
    <row r="34" spans="1:26" ht="14.25" customHeight="1" x14ac:dyDescent="0.35">
      <c r="A34" s="8" t="s">
        <v>17</v>
      </c>
      <c r="B34" s="9">
        <v>45127.708333333336</v>
      </c>
      <c r="C34" s="9">
        <v>45135.444444444445</v>
      </c>
      <c r="D34" s="10">
        <f t="shared" si="0"/>
        <v>7.7361111111094942</v>
      </c>
      <c r="E34" s="11">
        <v>0</v>
      </c>
      <c r="F34" s="10">
        <v>2.5000000000000001E-2</v>
      </c>
      <c r="G34" s="11">
        <v>434479.94199999998</v>
      </c>
      <c r="H34" s="11">
        <f t="shared" si="1"/>
        <v>43.447994199999997</v>
      </c>
      <c r="I34" s="11">
        <f t="shared" si="2"/>
        <v>0</v>
      </c>
      <c r="J34" s="12">
        <f t="shared" si="8"/>
        <v>0</v>
      </c>
      <c r="K34" s="11">
        <f t="shared" si="3"/>
        <v>35.267049400000005</v>
      </c>
      <c r="L34" s="11">
        <v>35267.049400000004</v>
      </c>
      <c r="M34" s="12">
        <f>($I34*L34*12)/22.4/1000</f>
        <v>0</v>
      </c>
    </row>
    <row r="35" spans="1:26" ht="14.25" customHeight="1" x14ac:dyDescent="0.35">
      <c r="A35" s="13" t="s">
        <v>18</v>
      </c>
      <c r="B35" s="9">
        <v>45127.708333333336</v>
      </c>
      <c r="C35" s="9">
        <v>45135.444444444445</v>
      </c>
      <c r="D35" s="10">
        <f t="shared" si="0"/>
        <v>7.7361111111094942</v>
      </c>
      <c r="E35" s="11">
        <v>0</v>
      </c>
      <c r="F35" s="10">
        <v>2.5000000000000001E-2</v>
      </c>
      <c r="G35" s="11">
        <v>560621.88300000003</v>
      </c>
      <c r="H35" s="11">
        <f t="shared" si="1"/>
        <v>56.062188300000003</v>
      </c>
      <c r="I35" s="11">
        <f t="shared" si="2"/>
        <v>0</v>
      </c>
      <c r="J35" s="12">
        <f t="shared" si="8"/>
        <v>0</v>
      </c>
      <c r="K35" s="11">
        <f t="shared" si="3"/>
        <v>42.914571799999997</v>
      </c>
      <c r="L35" s="11">
        <v>42914.571799999998</v>
      </c>
      <c r="M35" s="12">
        <f>($I35*L35*12)/22.4/1000</f>
        <v>0</v>
      </c>
    </row>
    <row r="36" spans="1:26" ht="14.25" customHeight="1" x14ac:dyDescent="0.35">
      <c r="A36" s="13" t="s">
        <v>19</v>
      </c>
      <c r="B36" s="9">
        <v>45127.708333333336</v>
      </c>
      <c r="C36" s="9">
        <v>45135.444444444445</v>
      </c>
      <c r="D36" s="10">
        <f t="shared" si="0"/>
        <v>7.7361111111094942</v>
      </c>
      <c r="E36" s="11">
        <v>5</v>
      </c>
      <c r="F36" s="10">
        <v>2.5000000000000001E-2</v>
      </c>
      <c r="G36" s="11">
        <v>562640.04200000002</v>
      </c>
      <c r="H36" s="11">
        <f t="shared" si="1"/>
        <v>56.264004200000002</v>
      </c>
      <c r="I36" s="11">
        <f t="shared" si="2"/>
        <v>2.5852782764816892E-2</v>
      </c>
      <c r="J36" s="12">
        <f t="shared" si="8"/>
        <v>10.415839505403561</v>
      </c>
      <c r="K36" s="11">
        <f t="shared" si="3"/>
        <v>18.857759399999999</v>
      </c>
      <c r="L36" s="11">
        <v>18857.759399999999</v>
      </c>
      <c r="M36" s="12">
        <f>($I36*L36*12)/22.4/1000</f>
        <v>0.26117440564252703</v>
      </c>
    </row>
    <row r="37" spans="1:26" ht="14.25" customHeight="1" x14ac:dyDescent="0.35">
      <c r="A37" s="13" t="s">
        <v>20</v>
      </c>
      <c r="B37" s="9">
        <v>45127.708333333336</v>
      </c>
      <c r="C37" s="9">
        <v>45135.444444444445</v>
      </c>
      <c r="D37" s="10">
        <f t="shared" si="0"/>
        <v>7.7361111111094942</v>
      </c>
      <c r="E37" s="11">
        <v>2</v>
      </c>
      <c r="F37" s="10">
        <v>2.5000000000000001E-2</v>
      </c>
      <c r="G37" s="11">
        <v>531752.69900000002</v>
      </c>
      <c r="H37" s="11">
        <f t="shared" si="1"/>
        <v>53.175269900000004</v>
      </c>
      <c r="I37" s="11">
        <f t="shared" si="2"/>
        <v>1.0341113105926758E-2</v>
      </c>
      <c r="J37" s="12">
        <f t="shared" si="8"/>
        <v>3.9376157798233415</v>
      </c>
      <c r="K37" s="11">
        <f t="shared" si="3"/>
        <v>27.976713100000001</v>
      </c>
      <c r="L37" s="11">
        <v>27976.713100000001</v>
      </c>
      <c r="M37" s="12">
        <f>($I37*L37*12)/22.4/1000</f>
        <v>0.15498768991026579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2023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Kuhn, McKenzie</dc:creator>
  <cp:lastModifiedBy>Andrew Mullen</cp:lastModifiedBy>
  <dcterms:created xsi:type="dcterms:W3CDTF">2017-06-06T13:58:36Z</dcterms:created>
  <dcterms:modified xsi:type="dcterms:W3CDTF">2024-10-28T21:32:34Z</dcterms:modified>
</cp:coreProperties>
</file>