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towbin/Projects/Caltech2020-Glass-SIMS/"/>
    </mc:Choice>
  </mc:AlternateContent>
  <xr:revisionPtr revIDLastSave="0" documentId="13_ncr:1_{E6ED5D79-365C-D147-AEC0-8ADCDB813258}" xr6:coauthVersionLast="47" xr6:coauthVersionMax="47" xr10:uidLastSave="{00000000-0000-0000-0000-000000000000}"/>
  <bookViews>
    <workbookView xWindow="7920" yWindow="4400" windowWidth="28180" windowHeight="17820" activeTab="2" xr2:uid="{40C3DC3E-DB04-974E-8F6B-2B62050584E9}"/>
  </bookViews>
  <sheets>
    <sheet name="Melt Inclusion Data" sheetId="1" r:id="rId1"/>
    <sheet name="Sheet4" sheetId="4" r:id="rId2"/>
    <sheet name="Glass Calib With Sulfur (2)" sheetId="7" r:id="rId3"/>
    <sheet name="Glass Calibs (No Sulfur)" sheetId="2" r:id="rId4"/>
    <sheet name="Glass Calib With Sulfur" sheetId="3" r:id="rId5"/>
    <sheet name="Mount A Drift Standards" sheetId="6" r:id="rId6"/>
    <sheet name="Sheet1" sheetId="5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2" i="6" l="1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7" i="6"/>
  <c r="I116" i="6"/>
  <c r="I115" i="6"/>
  <c r="I114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62" i="6"/>
  <c r="I60" i="6"/>
  <c r="E60" i="6"/>
  <c r="I59" i="6"/>
  <c r="E59" i="6"/>
  <c r="I58" i="6"/>
  <c r="E58" i="6"/>
  <c r="I57" i="6"/>
  <c r="E57" i="6"/>
  <c r="I56" i="6"/>
  <c r="E56" i="6"/>
  <c r="I55" i="6"/>
  <c r="E55" i="6"/>
  <c r="I54" i="6"/>
  <c r="E54" i="6"/>
  <c r="I53" i="6"/>
  <c r="E53" i="6"/>
  <c r="I52" i="6"/>
  <c r="E52" i="6"/>
  <c r="I51" i="6"/>
  <c r="E51" i="6"/>
  <c r="I50" i="6"/>
  <c r="E50" i="6"/>
  <c r="I49" i="6"/>
  <c r="E49" i="6"/>
  <c r="I48" i="6"/>
  <c r="E48" i="6"/>
  <c r="I47" i="6"/>
  <c r="E47" i="6"/>
  <c r="I46" i="6"/>
  <c r="E46" i="6"/>
  <c r="I45" i="6"/>
  <c r="E45" i="6"/>
  <c r="I44" i="6"/>
  <c r="I43" i="6"/>
  <c r="I42" i="6"/>
  <c r="I41" i="6"/>
  <c r="E41" i="6"/>
  <c r="I40" i="6"/>
  <c r="E40" i="6"/>
  <c r="I39" i="6"/>
  <c r="E39" i="6"/>
  <c r="I38" i="6"/>
  <c r="E38" i="6"/>
  <c r="I37" i="6"/>
  <c r="E37" i="6"/>
  <c r="I36" i="6"/>
  <c r="E36" i="6"/>
  <c r="I35" i="6"/>
  <c r="E35" i="6"/>
  <c r="I34" i="6"/>
  <c r="E34" i="6"/>
  <c r="I33" i="6"/>
  <c r="E33" i="6"/>
  <c r="I32" i="6"/>
  <c r="E32" i="6"/>
  <c r="I31" i="6"/>
  <c r="E31" i="6"/>
  <c r="I30" i="6"/>
  <c r="E30" i="6"/>
  <c r="I29" i="6"/>
  <c r="E29" i="6"/>
  <c r="I28" i="6"/>
  <c r="E28" i="6"/>
  <c r="I27" i="6"/>
  <c r="E27" i="6"/>
  <c r="I26" i="6"/>
  <c r="E26" i="6"/>
  <c r="I25" i="6"/>
  <c r="E25" i="6"/>
  <c r="I24" i="6"/>
  <c r="E24" i="6"/>
  <c r="I23" i="6"/>
  <c r="E23" i="6"/>
  <c r="I22" i="6"/>
  <c r="E22" i="6"/>
  <c r="I21" i="6"/>
  <c r="E21" i="6"/>
  <c r="I20" i="6"/>
  <c r="E20" i="6"/>
  <c r="I19" i="6"/>
  <c r="E19" i="6"/>
  <c r="I18" i="6"/>
  <c r="E18" i="6"/>
  <c r="I17" i="6"/>
  <c r="E17" i="6"/>
  <c r="I16" i="6"/>
  <c r="E16" i="6"/>
  <c r="I15" i="6"/>
  <c r="E15" i="6"/>
  <c r="I14" i="6"/>
  <c r="E14" i="6"/>
  <c r="I13" i="6"/>
  <c r="I12" i="6"/>
  <c r="I11" i="6"/>
  <c r="I10" i="6"/>
  <c r="I9" i="6"/>
  <c r="E9" i="6"/>
  <c r="I8" i="6"/>
  <c r="E8" i="6"/>
  <c r="I7" i="6"/>
  <c r="E7" i="6"/>
  <c r="I6" i="6"/>
  <c r="E6" i="6"/>
  <c r="I5" i="6"/>
  <c r="E5" i="6"/>
  <c r="I4" i="6"/>
  <c r="E4" i="6"/>
  <c r="I3" i="6"/>
  <c r="E3" i="6"/>
  <c r="I2" i="6"/>
  <c r="E2" i="6"/>
  <c r="BH3" i="7"/>
  <c r="BH4" i="7"/>
  <c r="BH5" i="7"/>
  <c r="BH6" i="7"/>
  <c r="BH7" i="7"/>
  <c r="BH8" i="7"/>
  <c r="BH9" i="7"/>
  <c r="BH10" i="7"/>
  <c r="BH11" i="7"/>
  <c r="BH12" i="7"/>
  <c r="BH13" i="7"/>
  <c r="BH14" i="7"/>
  <c r="BH15" i="7"/>
  <c r="BH16" i="7"/>
  <c r="BH17" i="7"/>
  <c r="BH18" i="7"/>
  <c r="BH19" i="7"/>
  <c r="BH20" i="7"/>
  <c r="BH21" i="7"/>
  <c r="BH22" i="7"/>
  <c r="BH23" i="7"/>
  <c r="BH24" i="7"/>
  <c r="BH25" i="7"/>
  <c r="BH26" i="7"/>
  <c r="BH27" i="7"/>
  <c r="BH28" i="7"/>
  <c r="BH29" i="7"/>
  <c r="BH30" i="7"/>
  <c r="BH31" i="7"/>
  <c r="BH32" i="7"/>
  <c r="BH33" i="7"/>
  <c r="BH2" i="7"/>
  <c r="BP33" i="7"/>
  <c r="BO33" i="7"/>
  <c r="BM33" i="7"/>
  <c r="BL33" i="7"/>
  <c r="BK33" i="7"/>
  <c r="BJ33" i="7"/>
  <c r="BP32" i="7"/>
  <c r="BO32" i="7"/>
  <c r="BM32" i="7"/>
  <c r="BL32" i="7"/>
  <c r="BK32" i="7"/>
  <c r="BJ32" i="7"/>
  <c r="BP31" i="7"/>
  <c r="BO31" i="7"/>
  <c r="BM31" i="7"/>
  <c r="BL31" i="7"/>
  <c r="BK31" i="7"/>
  <c r="BJ31" i="7"/>
  <c r="BP30" i="7"/>
  <c r="BO30" i="7"/>
  <c r="BM30" i="7"/>
  <c r="BL30" i="7"/>
  <c r="BK30" i="7"/>
  <c r="BJ30" i="7"/>
  <c r="BP29" i="7"/>
  <c r="BO29" i="7"/>
  <c r="BM29" i="7"/>
  <c r="BL29" i="7"/>
  <c r="BK29" i="7"/>
  <c r="BJ29" i="7"/>
  <c r="BP28" i="7"/>
  <c r="BO28" i="7"/>
  <c r="BM28" i="7"/>
  <c r="BL28" i="7"/>
  <c r="BK28" i="7"/>
  <c r="BJ28" i="7"/>
  <c r="BP27" i="7"/>
  <c r="BO27" i="7"/>
  <c r="BM27" i="7"/>
  <c r="BL27" i="7"/>
  <c r="BK27" i="7"/>
  <c r="BJ27" i="7"/>
  <c r="BP26" i="7"/>
  <c r="BO26" i="7"/>
  <c r="BM26" i="7"/>
  <c r="BL26" i="7"/>
  <c r="BK26" i="7"/>
  <c r="BJ26" i="7"/>
  <c r="BP25" i="7"/>
  <c r="BO25" i="7"/>
  <c r="BM25" i="7"/>
  <c r="BL25" i="7"/>
  <c r="BK25" i="7"/>
  <c r="BJ25" i="7"/>
  <c r="BP24" i="7"/>
  <c r="BO24" i="7"/>
  <c r="BM24" i="7"/>
  <c r="BL24" i="7"/>
  <c r="BK24" i="7"/>
  <c r="BJ24" i="7"/>
  <c r="BP23" i="7"/>
  <c r="BO23" i="7"/>
  <c r="BM23" i="7"/>
  <c r="BL23" i="7"/>
  <c r="BK23" i="7"/>
  <c r="BJ23" i="7"/>
  <c r="BP22" i="7"/>
  <c r="BO22" i="7"/>
  <c r="BM22" i="7"/>
  <c r="BL22" i="7"/>
  <c r="BK22" i="7"/>
  <c r="BJ22" i="7"/>
  <c r="BP21" i="7"/>
  <c r="BO21" i="7"/>
  <c r="BM21" i="7"/>
  <c r="BL21" i="7"/>
  <c r="BK21" i="7"/>
  <c r="BJ21" i="7"/>
  <c r="BP20" i="7"/>
  <c r="BO20" i="7"/>
  <c r="BM20" i="7"/>
  <c r="BL20" i="7"/>
  <c r="BK20" i="7"/>
  <c r="BJ20" i="7"/>
  <c r="BP19" i="7"/>
  <c r="BO19" i="7"/>
  <c r="BM19" i="7"/>
  <c r="BL19" i="7"/>
  <c r="BK19" i="7"/>
  <c r="BJ19" i="7"/>
  <c r="BP18" i="7"/>
  <c r="BO18" i="7"/>
  <c r="BM18" i="7"/>
  <c r="BL18" i="7"/>
  <c r="BK18" i="7"/>
  <c r="BJ18" i="7"/>
  <c r="BP17" i="7"/>
  <c r="BO17" i="7"/>
  <c r="BM17" i="7"/>
  <c r="BL17" i="7"/>
  <c r="BK17" i="7"/>
  <c r="BJ17" i="7"/>
  <c r="BP16" i="7"/>
  <c r="BO16" i="7"/>
  <c r="BM16" i="7"/>
  <c r="BL16" i="7"/>
  <c r="BK16" i="7"/>
  <c r="BJ16" i="7"/>
  <c r="BP15" i="7"/>
  <c r="BO15" i="7"/>
  <c r="BM15" i="7"/>
  <c r="BL15" i="7"/>
  <c r="BK15" i="7"/>
  <c r="BJ15" i="7"/>
  <c r="BP14" i="7"/>
  <c r="BO14" i="7"/>
  <c r="BM14" i="7"/>
  <c r="BL14" i="7"/>
  <c r="BK14" i="7"/>
  <c r="BJ14" i="7"/>
  <c r="BP13" i="7"/>
  <c r="BO13" i="7"/>
  <c r="BM13" i="7"/>
  <c r="BL13" i="7"/>
  <c r="BK13" i="7"/>
  <c r="BJ13" i="7"/>
  <c r="BP12" i="7"/>
  <c r="BO12" i="7"/>
  <c r="BM12" i="7"/>
  <c r="BL12" i="7"/>
  <c r="BK12" i="7"/>
  <c r="BJ12" i="7"/>
  <c r="BP11" i="7"/>
  <c r="BO11" i="7"/>
  <c r="BM11" i="7"/>
  <c r="BL11" i="7"/>
  <c r="BK11" i="7"/>
  <c r="BJ11" i="7"/>
  <c r="BP10" i="7"/>
  <c r="BO10" i="7"/>
  <c r="BM10" i="7"/>
  <c r="BL10" i="7"/>
  <c r="BK10" i="7"/>
  <c r="BJ10" i="7"/>
  <c r="BP9" i="7"/>
  <c r="BO9" i="7"/>
  <c r="BM9" i="7"/>
  <c r="BL9" i="7"/>
  <c r="BK9" i="7"/>
  <c r="BJ9" i="7"/>
  <c r="BP8" i="7"/>
  <c r="BO8" i="7"/>
  <c r="BM8" i="7"/>
  <c r="BL8" i="7"/>
  <c r="BK8" i="7"/>
  <c r="BJ8" i="7"/>
  <c r="BP7" i="7"/>
  <c r="BO7" i="7"/>
  <c r="BM7" i="7"/>
  <c r="BL7" i="7"/>
  <c r="BK7" i="7"/>
  <c r="BJ7" i="7"/>
  <c r="BP6" i="7"/>
  <c r="BO6" i="7"/>
  <c r="BM6" i="7"/>
  <c r="BL6" i="7"/>
  <c r="BK6" i="7"/>
  <c r="BJ6" i="7"/>
  <c r="BP5" i="7"/>
  <c r="BO5" i="7"/>
  <c r="BM5" i="7"/>
  <c r="BL5" i="7"/>
  <c r="BK5" i="7"/>
  <c r="BJ5" i="7"/>
  <c r="BP4" i="7"/>
  <c r="BO4" i="7"/>
  <c r="BM4" i="7"/>
  <c r="BL4" i="7"/>
  <c r="BK4" i="7"/>
  <c r="BJ4" i="7"/>
  <c r="BP3" i="7"/>
  <c r="BO3" i="7"/>
  <c r="BM3" i="7"/>
  <c r="BL3" i="7"/>
  <c r="BK3" i="7"/>
  <c r="BJ3" i="7"/>
  <c r="BP2" i="7"/>
  <c r="BO2" i="7"/>
  <c r="BM2" i="7"/>
  <c r="BL2" i="7"/>
  <c r="BK2" i="7"/>
  <c r="BJ2" i="7"/>
  <c r="F26" i="5" l="1"/>
  <c r="F25" i="5"/>
  <c r="F24" i="5"/>
  <c r="F23" i="5"/>
  <c r="F21" i="5"/>
  <c r="F20" i="5"/>
  <c r="F19" i="5"/>
  <c r="F18" i="5"/>
  <c r="F12" i="5"/>
  <c r="F11" i="5"/>
  <c r="F10" i="5"/>
  <c r="F9" i="5"/>
  <c r="F8" i="5"/>
  <c r="F7" i="5"/>
  <c r="F6" i="5"/>
  <c r="F5" i="5"/>
  <c r="BP2" i="3"/>
  <c r="BU4" i="2"/>
  <c r="K13" i="1" l="1"/>
  <c r="L13" i="1"/>
  <c r="M13" i="1"/>
  <c r="N13" i="1"/>
  <c r="O13" i="1"/>
  <c r="P13" i="1"/>
  <c r="K14" i="1"/>
  <c r="L14" i="1"/>
  <c r="M14" i="1"/>
  <c r="N14" i="1"/>
  <c r="O14" i="1"/>
  <c r="P14" i="1"/>
  <c r="BP33" i="3"/>
  <c r="BO33" i="3"/>
  <c r="BM33" i="3"/>
  <c r="BL33" i="3"/>
  <c r="BK33" i="3"/>
  <c r="BJ33" i="3"/>
  <c r="BP32" i="3"/>
  <c r="BO32" i="3"/>
  <c r="BM32" i="3"/>
  <c r="BL32" i="3"/>
  <c r="BK32" i="3"/>
  <c r="BJ32" i="3"/>
  <c r="BP31" i="3"/>
  <c r="BO31" i="3"/>
  <c r="BM31" i="3"/>
  <c r="BL31" i="3"/>
  <c r="BK31" i="3"/>
  <c r="BJ31" i="3"/>
  <c r="BP30" i="3"/>
  <c r="BO30" i="3"/>
  <c r="BM30" i="3"/>
  <c r="BL30" i="3"/>
  <c r="BK30" i="3"/>
  <c r="BJ30" i="3"/>
  <c r="BP29" i="3"/>
  <c r="BO29" i="3"/>
  <c r="BM29" i="3"/>
  <c r="BL29" i="3"/>
  <c r="BK29" i="3"/>
  <c r="BJ29" i="3"/>
  <c r="BP28" i="3"/>
  <c r="BO28" i="3"/>
  <c r="BM28" i="3"/>
  <c r="BL28" i="3"/>
  <c r="BK28" i="3"/>
  <c r="BJ28" i="3"/>
  <c r="BP27" i="3"/>
  <c r="BO27" i="3"/>
  <c r="BM27" i="3"/>
  <c r="BL27" i="3"/>
  <c r="BK27" i="3"/>
  <c r="BJ27" i="3"/>
  <c r="BP26" i="3"/>
  <c r="BO26" i="3"/>
  <c r="BM26" i="3"/>
  <c r="BL26" i="3"/>
  <c r="BK26" i="3"/>
  <c r="BJ26" i="3"/>
  <c r="BP25" i="3"/>
  <c r="BO25" i="3"/>
  <c r="BM25" i="3"/>
  <c r="BL25" i="3"/>
  <c r="BK25" i="3"/>
  <c r="BJ25" i="3"/>
  <c r="BP24" i="3"/>
  <c r="BO24" i="3"/>
  <c r="BM24" i="3"/>
  <c r="BL24" i="3"/>
  <c r="BK24" i="3"/>
  <c r="BJ24" i="3"/>
  <c r="BP23" i="3"/>
  <c r="BO23" i="3"/>
  <c r="BM23" i="3"/>
  <c r="BL23" i="3"/>
  <c r="BK23" i="3"/>
  <c r="BJ23" i="3"/>
  <c r="BP22" i="3"/>
  <c r="BO22" i="3"/>
  <c r="BM22" i="3"/>
  <c r="BL22" i="3"/>
  <c r="BK22" i="3"/>
  <c r="BJ22" i="3"/>
  <c r="BP21" i="3"/>
  <c r="BO21" i="3"/>
  <c r="BM21" i="3"/>
  <c r="BL21" i="3"/>
  <c r="BK21" i="3"/>
  <c r="BJ21" i="3"/>
  <c r="BP20" i="3"/>
  <c r="BO20" i="3"/>
  <c r="BM20" i="3"/>
  <c r="BL20" i="3"/>
  <c r="BK20" i="3"/>
  <c r="BJ20" i="3"/>
  <c r="BP19" i="3"/>
  <c r="BO19" i="3"/>
  <c r="BM19" i="3"/>
  <c r="BL19" i="3"/>
  <c r="BK19" i="3"/>
  <c r="BJ19" i="3"/>
  <c r="BP18" i="3"/>
  <c r="BO18" i="3"/>
  <c r="BM18" i="3"/>
  <c r="BL18" i="3"/>
  <c r="BK18" i="3"/>
  <c r="BJ18" i="3"/>
  <c r="BP17" i="3"/>
  <c r="BO17" i="3"/>
  <c r="BM17" i="3"/>
  <c r="BL17" i="3"/>
  <c r="BK17" i="3"/>
  <c r="BJ17" i="3"/>
  <c r="BP16" i="3"/>
  <c r="BO16" i="3"/>
  <c r="BM16" i="3"/>
  <c r="BL16" i="3"/>
  <c r="BK16" i="3"/>
  <c r="BJ16" i="3"/>
  <c r="BP15" i="3"/>
  <c r="BO15" i="3"/>
  <c r="BM15" i="3"/>
  <c r="BL15" i="3"/>
  <c r="BK15" i="3"/>
  <c r="BJ15" i="3"/>
  <c r="BP14" i="3"/>
  <c r="BO14" i="3"/>
  <c r="BM14" i="3"/>
  <c r="BL14" i="3"/>
  <c r="BK14" i="3"/>
  <c r="BJ14" i="3"/>
  <c r="BP13" i="3"/>
  <c r="BO13" i="3"/>
  <c r="BM13" i="3"/>
  <c r="BL13" i="3"/>
  <c r="BK13" i="3"/>
  <c r="BJ13" i="3"/>
  <c r="BP12" i="3"/>
  <c r="BO12" i="3"/>
  <c r="BM12" i="3"/>
  <c r="BL12" i="3"/>
  <c r="BK12" i="3"/>
  <c r="BJ12" i="3"/>
  <c r="BP11" i="3"/>
  <c r="BO11" i="3"/>
  <c r="BM11" i="3"/>
  <c r="BL11" i="3"/>
  <c r="BK11" i="3"/>
  <c r="BJ11" i="3"/>
  <c r="BP10" i="3"/>
  <c r="BO10" i="3"/>
  <c r="BM10" i="3"/>
  <c r="BL10" i="3"/>
  <c r="BK10" i="3"/>
  <c r="BJ10" i="3"/>
  <c r="BP9" i="3"/>
  <c r="BO9" i="3"/>
  <c r="BM9" i="3"/>
  <c r="BL9" i="3"/>
  <c r="BK9" i="3"/>
  <c r="BJ9" i="3"/>
  <c r="BP8" i="3"/>
  <c r="BO8" i="3"/>
  <c r="BM8" i="3"/>
  <c r="BL8" i="3"/>
  <c r="BK8" i="3"/>
  <c r="BJ8" i="3"/>
  <c r="BP7" i="3"/>
  <c r="BO7" i="3"/>
  <c r="BM7" i="3"/>
  <c r="BL7" i="3"/>
  <c r="BK7" i="3"/>
  <c r="BJ7" i="3"/>
  <c r="BP6" i="3"/>
  <c r="BO6" i="3"/>
  <c r="BM6" i="3"/>
  <c r="BL6" i="3"/>
  <c r="BK6" i="3"/>
  <c r="BJ6" i="3"/>
  <c r="BP5" i="3"/>
  <c r="BO5" i="3"/>
  <c r="BM5" i="3"/>
  <c r="BL5" i="3"/>
  <c r="BK5" i="3"/>
  <c r="BJ5" i="3"/>
  <c r="BP4" i="3"/>
  <c r="BO4" i="3"/>
  <c r="BM4" i="3"/>
  <c r="BL4" i="3"/>
  <c r="BK4" i="3"/>
  <c r="BJ4" i="3"/>
  <c r="BP3" i="3"/>
  <c r="BO3" i="3"/>
  <c r="BM3" i="3"/>
  <c r="BL3" i="3"/>
  <c r="BK3" i="3"/>
  <c r="BJ3" i="3"/>
  <c r="BO2" i="3"/>
  <c r="BM2" i="3"/>
  <c r="BL2" i="3"/>
  <c r="BK2" i="3"/>
  <c r="BJ2" i="3"/>
  <c r="BT3" i="2" l="1"/>
  <c r="BT4" i="2"/>
  <c r="BT5" i="2"/>
  <c r="BT6" i="2"/>
  <c r="BT7" i="2"/>
  <c r="BT8" i="2"/>
  <c r="BT9" i="2"/>
  <c r="BT10" i="2"/>
  <c r="BT11" i="2"/>
  <c r="BT12" i="2"/>
  <c r="BT13" i="2"/>
  <c r="BT14" i="2"/>
  <c r="BT15" i="2"/>
  <c r="BT16" i="2"/>
  <c r="BT17" i="2"/>
  <c r="BT18" i="2"/>
  <c r="BT19" i="2"/>
  <c r="BT20" i="2"/>
  <c r="BT21" i="2"/>
  <c r="BT22" i="2"/>
  <c r="BT23" i="2"/>
  <c r="BT24" i="2"/>
  <c r="BT25" i="2"/>
  <c r="BT26" i="2"/>
  <c r="BT27" i="2"/>
  <c r="BT28" i="2"/>
  <c r="BT29" i="2"/>
  <c r="BT30" i="2"/>
  <c r="BT31" i="2"/>
  <c r="BT32" i="2"/>
  <c r="BT2" i="2"/>
  <c r="BS2" i="2"/>
  <c r="N3" i="1"/>
  <c r="V3" i="1" s="1"/>
  <c r="M3" i="1"/>
  <c r="O3" i="1"/>
  <c r="Y3" i="1" s="1"/>
  <c r="P3" i="1"/>
  <c r="M4" i="1"/>
  <c r="N4" i="1"/>
  <c r="V4" i="1" s="1"/>
  <c r="O4" i="1"/>
  <c r="Y4" i="1" s="1"/>
  <c r="P4" i="1"/>
  <c r="M5" i="1"/>
  <c r="N5" i="1"/>
  <c r="V5" i="1" s="1"/>
  <c r="O5" i="1"/>
  <c r="Y5" i="1" s="1"/>
  <c r="P5" i="1"/>
  <c r="M6" i="1"/>
  <c r="N6" i="1"/>
  <c r="V6" i="1" s="1"/>
  <c r="O6" i="1"/>
  <c r="Y6" i="1" s="1"/>
  <c r="P6" i="1"/>
  <c r="M7" i="1"/>
  <c r="N7" i="1"/>
  <c r="V7" i="1" s="1"/>
  <c r="O7" i="1"/>
  <c r="Y7" i="1" s="1"/>
  <c r="P7" i="1"/>
  <c r="M8" i="1"/>
  <c r="N8" i="1"/>
  <c r="V8" i="1" s="1"/>
  <c r="O8" i="1"/>
  <c r="Y8" i="1" s="1"/>
  <c r="P8" i="1"/>
  <c r="M12" i="1"/>
  <c r="N12" i="1"/>
  <c r="V12" i="1" s="1"/>
  <c r="O12" i="1"/>
  <c r="Y12" i="1" s="1"/>
  <c r="P12" i="1"/>
  <c r="K4" i="1"/>
  <c r="S4" i="1" s="1"/>
  <c r="L4" i="1"/>
  <c r="U4" i="1" s="1"/>
  <c r="K5" i="1"/>
  <c r="S5" i="1" s="1"/>
  <c r="L5" i="1"/>
  <c r="U5" i="1" s="1"/>
  <c r="K6" i="1"/>
  <c r="S6" i="1" s="1"/>
  <c r="L6" i="1"/>
  <c r="U6" i="1" s="1"/>
  <c r="K7" i="1"/>
  <c r="S7" i="1" s="1"/>
  <c r="L7" i="1"/>
  <c r="U7" i="1" s="1"/>
  <c r="K8" i="1"/>
  <c r="S8" i="1" s="1"/>
  <c r="L8" i="1"/>
  <c r="U8" i="1" s="1"/>
  <c r="K12" i="1"/>
  <c r="S12" i="1" s="1"/>
  <c r="L12" i="1"/>
  <c r="U12" i="1" s="1"/>
  <c r="L3" i="1"/>
  <c r="U3" i="1" s="1"/>
  <c r="K3" i="1"/>
  <c r="S3" i="1" s="1"/>
  <c r="BH3" i="2"/>
  <c r="BH4" i="2"/>
  <c r="BH5" i="2"/>
  <c r="BH6" i="2"/>
  <c r="BH9" i="2"/>
  <c r="BH10" i="2"/>
  <c r="BH11" i="2"/>
  <c r="BH12" i="2"/>
  <c r="BH13" i="2"/>
  <c r="BH14" i="2"/>
  <c r="BH15" i="2"/>
  <c r="BH16" i="2"/>
  <c r="BH17" i="2"/>
  <c r="BH18" i="2"/>
  <c r="BH27" i="2"/>
  <c r="BH28" i="2"/>
  <c r="BH31" i="2"/>
  <c r="BH32" i="2"/>
  <c r="BH2" i="2"/>
  <c r="BQ3" i="2"/>
  <c r="BR3" i="2"/>
  <c r="BS3" i="2"/>
  <c r="BU3" i="2"/>
  <c r="BQ4" i="2"/>
  <c r="BR4" i="2"/>
  <c r="BS4" i="2"/>
  <c r="BQ5" i="2"/>
  <c r="BR5" i="2"/>
  <c r="BS5" i="2"/>
  <c r="BU5" i="2"/>
  <c r="BQ6" i="2"/>
  <c r="BR6" i="2"/>
  <c r="BS6" i="2"/>
  <c r="BU6" i="2"/>
  <c r="BQ7" i="2"/>
  <c r="BR7" i="2"/>
  <c r="BS7" i="2"/>
  <c r="BU7" i="2"/>
  <c r="BQ8" i="2"/>
  <c r="BR8" i="2"/>
  <c r="BS8" i="2"/>
  <c r="BU8" i="2"/>
  <c r="BQ9" i="2"/>
  <c r="BR9" i="2"/>
  <c r="BS9" i="2"/>
  <c r="BU9" i="2"/>
  <c r="BQ10" i="2"/>
  <c r="BR10" i="2"/>
  <c r="BS10" i="2"/>
  <c r="BU10" i="2"/>
  <c r="BQ11" i="2"/>
  <c r="BR11" i="2"/>
  <c r="BS11" i="2"/>
  <c r="BU11" i="2"/>
  <c r="BQ12" i="2"/>
  <c r="BR12" i="2"/>
  <c r="BS12" i="2"/>
  <c r="BU12" i="2"/>
  <c r="BQ13" i="2"/>
  <c r="BR13" i="2"/>
  <c r="BS13" i="2"/>
  <c r="BU13" i="2"/>
  <c r="BQ14" i="2"/>
  <c r="BR14" i="2"/>
  <c r="BS14" i="2"/>
  <c r="BU14" i="2"/>
  <c r="BQ15" i="2"/>
  <c r="BR15" i="2"/>
  <c r="BS15" i="2"/>
  <c r="BU15" i="2"/>
  <c r="BQ16" i="2"/>
  <c r="BR16" i="2"/>
  <c r="BS16" i="2"/>
  <c r="BU16" i="2"/>
  <c r="BQ17" i="2"/>
  <c r="BR17" i="2"/>
  <c r="BS17" i="2"/>
  <c r="BU17" i="2"/>
  <c r="BQ18" i="2"/>
  <c r="BR18" i="2"/>
  <c r="BS18" i="2"/>
  <c r="BU18" i="2"/>
  <c r="BQ19" i="2"/>
  <c r="BR19" i="2"/>
  <c r="BS19" i="2"/>
  <c r="BU19" i="2"/>
  <c r="BQ20" i="2"/>
  <c r="BR20" i="2"/>
  <c r="BS20" i="2"/>
  <c r="BU20" i="2"/>
  <c r="BQ21" i="2"/>
  <c r="BR21" i="2"/>
  <c r="BS21" i="2"/>
  <c r="BU21" i="2"/>
  <c r="BQ22" i="2"/>
  <c r="BR22" i="2"/>
  <c r="BS22" i="2"/>
  <c r="BU22" i="2"/>
  <c r="BQ23" i="2"/>
  <c r="BR23" i="2"/>
  <c r="BS23" i="2"/>
  <c r="BU23" i="2"/>
  <c r="BQ24" i="2"/>
  <c r="BR24" i="2"/>
  <c r="BS24" i="2"/>
  <c r="BU24" i="2"/>
  <c r="BQ25" i="2"/>
  <c r="BR25" i="2"/>
  <c r="BS25" i="2"/>
  <c r="BU25" i="2"/>
  <c r="BQ26" i="2"/>
  <c r="BR26" i="2"/>
  <c r="BS26" i="2"/>
  <c r="BU26" i="2"/>
  <c r="BQ27" i="2"/>
  <c r="BR27" i="2"/>
  <c r="BS27" i="2"/>
  <c r="BU27" i="2"/>
  <c r="BQ28" i="2"/>
  <c r="BR28" i="2"/>
  <c r="BS28" i="2"/>
  <c r="BU28" i="2"/>
  <c r="BQ29" i="2"/>
  <c r="BR29" i="2"/>
  <c r="BS29" i="2"/>
  <c r="BU29" i="2"/>
  <c r="BQ30" i="2"/>
  <c r="BR30" i="2"/>
  <c r="BS30" i="2"/>
  <c r="BU30" i="2"/>
  <c r="BQ31" i="2"/>
  <c r="BR31" i="2"/>
  <c r="BS31" i="2"/>
  <c r="BU31" i="2"/>
  <c r="BQ32" i="2"/>
  <c r="BR32" i="2"/>
  <c r="BS32" i="2"/>
  <c r="BU32" i="2"/>
  <c r="BU2" i="2"/>
  <c r="BU1" i="2"/>
  <c r="BT1" i="2"/>
  <c r="BS1" i="2"/>
  <c r="BR2" i="2"/>
  <c r="BQ2" i="2"/>
  <c r="W8" i="1" l="1"/>
  <c r="X8" i="1"/>
  <c r="W6" i="1"/>
  <c r="X6" i="1"/>
  <c r="W4" i="1"/>
  <c r="X4" i="1"/>
  <c r="W12" i="1"/>
  <c r="X12" i="1"/>
  <c r="W7" i="1"/>
  <c r="X7" i="1"/>
  <c r="W3" i="1"/>
  <c r="X3" i="1"/>
  <c r="W5" i="1"/>
  <c r="X5" i="1"/>
  <c r="B9" i="1"/>
  <c r="M9" i="1" l="1"/>
  <c r="O9" i="1"/>
  <c r="Y9" i="1" s="1"/>
  <c r="K9" i="1"/>
  <c r="S9" i="1" s="1"/>
  <c r="N9" i="1"/>
  <c r="V9" i="1" s="1"/>
  <c r="P9" i="1"/>
  <c r="L9" i="1"/>
  <c r="U9" i="1" s="1"/>
  <c r="W9" i="1" l="1"/>
  <c r="X9" i="1"/>
</calcChain>
</file>

<file path=xl/sharedStrings.xml><?xml version="1.0" encoding="utf-8"?>
<sst xmlns="http://schemas.openxmlformats.org/spreadsheetml/2006/main" count="732" uniqueCount="351">
  <si>
    <t>File</t>
  </si>
  <si>
    <t>SiO2</t>
  </si>
  <si>
    <t>12C/30Si</t>
  </si>
  <si>
    <t>17OH/30Si</t>
  </si>
  <si>
    <t xml:space="preserve">18O/30Si </t>
  </si>
  <si>
    <t>19F/30Si</t>
  </si>
  <si>
    <t xml:space="preserve">32S/30Si </t>
  </si>
  <si>
    <t xml:space="preserve">35Cl/30Si </t>
  </si>
  <si>
    <t>Mount B</t>
  </si>
  <si>
    <t>AZ18-06-Ol23-Mi_.is_txt</t>
  </si>
  <si>
    <t>AZ18-06-Ol21-Mi__1.is_txt</t>
  </si>
  <si>
    <t>AZ18-06-Ol19-Mi_.is_txt</t>
  </si>
  <si>
    <t>AZ18-06-Ol35-Mi_.is_txt</t>
  </si>
  <si>
    <t>AZ18-06_Ol36_1.is_txt</t>
  </si>
  <si>
    <t>AZ18-06_Ol36_2.is_txt</t>
  </si>
  <si>
    <t>AZ18-06_Ol36_3.is_txt</t>
  </si>
  <si>
    <t>Mount A</t>
  </si>
  <si>
    <t>AZ18-06-Ol-withMI_.is_txt</t>
  </si>
  <si>
    <t>Az18-06X-MeltP-Glass1_.is_txt</t>
  </si>
  <si>
    <t>Az18-06X-MeltP-Glass2_.is_txt</t>
  </si>
  <si>
    <t>Name</t>
  </si>
  <si>
    <t>Phase</t>
  </si>
  <si>
    <t>Mount_Collection</t>
  </si>
  <si>
    <t>Description</t>
  </si>
  <si>
    <t>12C/30Si_Sigma</t>
  </si>
  <si>
    <t>17O/30Si</t>
  </si>
  <si>
    <t>17O/30Si_Sigma</t>
  </si>
  <si>
    <t>18O/30Si</t>
  </si>
  <si>
    <t>18O/30Si_Sigma</t>
  </si>
  <si>
    <t>19F/30Si_Sigma</t>
  </si>
  <si>
    <t>30Si/30Si</t>
  </si>
  <si>
    <t>30Si/30Si_Sigma</t>
  </si>
  <si>
    <t>31P/30Si</t>
  </si>
  <si>
    <t>31P/30Si_Sigma</t>
  </si>
  <si>
    <t>35Cl/30Si</t>
  </si>
  <si>
    <t>35Cl/30Si_Sigma</t>
  </si>
  <si>
    <t>12C</t>
  </si>
  <si>
    <t>12C_Sigma</t>
  </si>
  <si>
    <t>17O</t>
  </si>
  <si>
    <t>17O_Sigma</t>
  </si>
  <si>
    <t>18O</t>
  </si>
  <si>
    <t>18O_Sigma</t>
  </si>
  <si>
    <t>19F</t>
  </si>
  <si>
    <t>19F_Sigma</t>
  </si>
  <si>
    <t>30Si</t>
  </si>
  <si>
    <t>30Si_Sigma</t>
  </si>
  <si>
    <t>31P</t>
  </si>
  <si>
    <t>31P_Sigma</t>
  </si>
  <si>
    <t>35Cl</t>
  </si>
  <si>
    <t>35Cl_Sigma</t>
  </si>
  <si>
    <t>d17O</t>
  </si>
  <si>
    <t>d17O_Sigma</t>
  </si>
  <si>
    <t>d18O</t>
  </si>
  <si>
    <t>d18O_Sigma</t>
  </si>
  <si>
    <t>d19F</t>
  </si>
  <si>
    <t>d19F_Sigma</t>
  </si>
  <si>
    <t>d30Si</t>
  </si>
  <si>
    <t>d30Si_Sigma</t>
  </si>
  <si>
    <t>d31P</t>
  </si>
  <si>
    <t>d31P_Sigma</t>
  </si>
  <si>
    <t>d35Cl</t>
  </si>
  <si>
    <t>d35Cl_Sigma</t>
  </si>
  <si>
    <t>s/Ön)12C</t>
  </si>
  <si>
    <t>s/Ön)17O</t>
  </si>
  <si>
    <t>s/Ön)18O</t>
  </si>
  <si>
    <t>s/Ön)19F</t>
  </si>
  <si>
    <t>s/Ön)30Si</t>
  </si>
  <si>
    <t>s/Ön)31P</t>
  </si>
  <si>
    <t>s/Ön)35Cl</t>
  </si>
  <si>
    <t>Name_alt</t>
  </si>
  <si>
    <t>CO2 ppm</t>
  </si>
  <si>
    <t>H2O ppm</t>
  </si>
  <si>
    <t>H2O_ppm_sigma</t>
  </si>
  <si>
    <t>F ppm</t>
  </si>
  <si>
    <t>P ppm</t>
  </si>
  <si>
    <t>Cl</t>
  </si>
  <si>
    <t>Notes</t>
  </si>
  <si>
    <t>Unique_ID</t>
  </si>
  <si>
    <t>NMT80-1</t>
  </si>
  <si>
    <t>glass</t>
  </si>
  <si>
    <t>Glass-Stds-Carbon_1.is_txt</t>
  </si>
  <si>
    <t>glass_calib</t>
  </si>
  <si>
    <t>Erik's Mount D sheet from 2007 puts this sample at ~243ppm C not 295</t>
  </si>
  <si>
    <t>NMT80-2</t>
  </si>
  <si>
    <t>Glass-Stds-Carbon_2.is_txt</t>
  </si>
  <si>
    <t>NMT80-3</t>
  </si>
  <si>
    <t>Glass-Stds-Carbon_3.is_txt</t>
  </si>
  <si>
    <t>Super High Carbon too high to be reasonable</t>
  </si>
  <si>
    <t>1833-1</t>
  </si>
  <si>
    <t>Glass-Stds-Carbon_4.is_txt</t>
  </si>
  <si>
    <t>1833-2</t>
  </si>
  <si>
    <t>Glass-Stds-Carbon_5.is_txt</t>
  </si>
  <si>
    <t>Run121</t>
  </si>
  <si>
    <t>Glass-Stds-Carbon_6.is_txt</t>
  </si>
  <si>
    <t>Glass-Stds-Carbon_7.is_txt</t>
  </si>
  <si>
    <t>ALV 519-1-4</t>
  </si>
  <si>
    <t>Glass-Stds-Carbon_8.is_txt</t>
  </si>
  <si>
    <t>Glass-Stds-Carbon_9.is_txt</t>
  </si>
  <si>
    <t>Glass-Stds-Carbon_10.is_txt</t>
  </si>
  <si>
    <t>1846-9</t>
  </si>
  <si>
    <t>Glass-Stds-Carbon_11.is_txt</t>
  </si>
  <si>
    <t>Glass-Stds-Carbon_12.is_txt</t>
  </si>
  <si>
    <t>Glass-Stds-Carbon_13.is_txt</t>
  </si>
  <si>
    <t>WOK28-3</t>
  </si>
  <si>
    <t>Glass-Stds-Carbon_14.is_txt</t>
  </si>
  <si>
    <t>Glass-Stds-Carbon_15.is_txt</t>
  </si>
  <si>
    <t>1846-12</t>
  </si>
  <si>
    <t>Glass-Stds-Carbon_16.is_txt</t>
  </si>
  <si>
    <t>Glass-Stds-Carbon_17.is_txt</t>
  </si>
  <si>
    <t>Run10</t>
  </si>
  <si>
    <t>Glass-Stds-Carbon_18.is_txt</t>
  </si>
  <si>
    <t>Glass-Stds-Carbon_19.is_txt</t>
  </si>
  <si>
    <t>Run101</t>
  </si>
  <si>
    <t>Glass-Stds-Carbon_20.is_txt</t>
  </si>
  <si>
    <t>Glass-Stds-Carbon_21.is_txt</t>
  </si>
  <si>
    <t>Run148</t>
  </si>
  <si>
    <t>Glass-Stds-Carbon_22.is_txt</t>
  </si>
  <si>
    <t>Glass-Stds-Carbon_23.is_txt</t>
  </si>
  <si>
    <t>KH03-4</t>
  </si>
  <si>
    <t>opx_ignore</t>
  </si>
  <si>
    <t>Glass-Stds-Carbon_24.is_txt</t>
  </si>
  <si>
    <t>Glass-Stds-Carbon_25.is_txt</t>
  </si>
  <si>
    <t>ND70</t>
  </si>
  <si>
    <t>Glass-Stds-Carbon_26.is_txt</t>
  </si>
  <si>
    <t>Glass-Stds-Carbon_27.is_txt</t>
  </si>
  <si>
    <t>Herasil</t>
  </si>
  <si>
    <t>glass_drift</t>
  </si>
  <si>
    <t>Glass-Stds-Carbon_28.is_txt</t>
  </si>
  <si>
    <t>Glass-Stds-Carbon_29.is_txt</t>
  </si>
  <si>
    <t>Suprasil</t>
  </si>
  <si>
    <t>Glass-Stds-Carbon_30.is_txt</t>
  </si>
  <si>
    <t>Glass-Stds-Carbon_31.is_txt</t>
  </si>
  <si>
    <t>Si Correcteded Data</t>
  </si>
  <si>
    <t>12C/30Si * SiO2%</t>
  </si>
  <si>
    <t>16O1H/30Si * SiO2%</t>
  </si>
  <si>
    <t>H2O wt%</t>
  </si>
  <si>
    <t>18O/30Si* SiO2%</t>
  </si>
  <si>
    <t>19F/30Si* SiO2%</t>
  </si>
  <si>
    <t>35Cl/30Si* SiO2%</t>
  </si>
  <si>
    <t>32S/30Si* SiO2%</t>
  </si>
  <si>
    <t>CO2 ppm Concentration Calib 1</t>
  </si>
  <si>
    <t>Concentration Calib 1</t>
  </si>
  <si>
    <t>Cl ppm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</si>
  <si>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</si>
  <si>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s</t>
    </r>
    <r>
      <rPr>
        <b/>
        <vertAlign val="subscript"/>
        <sz val="10"/>
        <rFont val="Arial"/>
        <family val="2"/>
      </rPr>
      <t>mean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</si>
  <si>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</si>
  <si>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</si>
  <si>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</si>
  <si>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</si>
  <si>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</si>
  <si>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</si>
  <si>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</si>
  <si>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</si>
  <si>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</si>
  <si>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</si>
  <si>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</si>
  <si>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</si>
  <si>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</si>
  <si>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</si>
  <si>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</si>
  <si>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</si>
  <si>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</si>
  <si>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</si>
  <si>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d</t>
    </r>
    <r>
      <rPr>
        <b/>
        <sz val="10"/>
        <rFont val="Arial"/>
        <family val="2"/>
      </rP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</si>
  <si>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</si>
  <si>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</si>
  <si>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</si>
  <si>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</si>
  <si>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</si>
  <si>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</t>
    </r>
  </si>
  <si>
    <r>
      <t>s</t>
    </r>
    <r>
      <rPr>
        <b/>
        <sz val="10"/>
        <rFont val="Arial"/>
        <family val="2"/>
      </rPr>
      <t>/</t>
    </r>
    <r>
      <rPr>
        <b/>
        <sz val="10"/>
        <rFont val="Symbol"/>
        <family val="1"/>
        <charset val="2"/>
      </rPr>
      <t>Ö</t>
    </r>
    <r>
      <rPr>
        <b/>
        <sz val="10"/>
        <rFont val="Arial"/>
        <family val="2"/>
      </rPr>
      <t>(n)(35Cl</t>
    </r>
  </si>
  <si>
    <t>known CO2 ppm</t>
  </si>
  <si>
    <t>known H2O ppm</t>
  </si>
  <si>
    <t>known F ppm</t>
  </si>
  <si>
    <t>known S ppm</t>
  </si>
  <si>
    <t>known Cl</t>
  </si>
  <si>
    <t>Si Norm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</si>
  <si>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Si_ * SiO2</t>
    </r>
  </si>
  <si>
    <r>
      <t>(</t>
    </r>
    <r>
      <rPr>
        <b/>
        <vertAlign val="superscript"/>
        <sz val="10"/>
        <rFont val="Arial"/>
        <family val="2"/>
      </rPr>
      <t>17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</si>
  <si>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18</t>
    </r>
    <r>
      <rPr>
        <b/>
        <sz val="10"/>
        <rFont val="Arial"/>
        <family val="2"/>
      </rPr>
      <t>O/(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</si>
  <si>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19</t>
    </r>
    <r>
      <rPr>
        <b/>
        <sz val="10"/>
        <rFont val="Arial"/>
        <family val="2"/>
      </rPr>
      <t>F/(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</si>
  <si>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</si>
  <si>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32</t>
    </r>
    <r>
      <rPr>
        <b/>
        <sz val="10"/>
        <rFont val="Arial"/>
        <family val="2"/>
      </rPr>
      <t>S/(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</si>
  <si>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r>
      <t>(</t>
    </r>
    <r>
      <rPr>
        <b/>
        <vertAlign val="superscript"/>
        <sz val="10"/>
        <rFont val="Arial"/>
        <family val="2"/>
      </rPr>
      <t>35</t>
    </r>
    <r>
      <rPr>
        <b/>
        <sz val="10"/>
        <rFont val="Arial"/>
        <family val="2"/>
      </rPr>
      <t>Cl/(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Si* SiO2</t>
    </r>
  </si>
  <si>
    <t>1846-12_1.is_txt</t>
  </si>
  <si>
    <t>1846-12_2.is_txt</t>
  </si>
  <si>
    <t>WOK28-3_1.is_txt</t>
  </si>
  <si>
    <t>WOK28-3_2.is_txt</t>
  </si>
  <si>
    <t>80-3-1_1.is_txt</t>
  </si>
  <si>
    <t>80-3-1_2.is_txt</t>
  </si>
  <si>
    <t>519-1-4_1.is_txt</t>
  </si>
  <si>
    <t>519-1-4_2.is_txt</t>
  </si>
  <si>
    <t>1833-1_1.is_txt</t>
  </si>
  <si>
    <t>1833-1_2.is_txt</t>
  </si>
  <si>
    <t>1846-9_1.is_txt</t>
  </si>
  <si>
    <t>1846-9_2.is_txt</t>
  </si>
  <si>
    <t>Run121_1.is_txt</t>
  </si>
  <si>
    <t>Run121_2.is_txt</t>
  </si>
  <si>
    <t>Run10_1.is_txt</t>
  </si>
  <si>
    <t>Run10_2.is_txt</t>
  </si>
  <si>
    <t>Run101_1.is_txt</t>
  </si>
  <si>
    <t>Run101_2.is_txt</t>
  </si>
  <si>
    <t>Run148_1.is_txt</t>
  </si>
  <si>
    <t>Run148_2.is_txt</t>
  </si>
  <si>
    <t>Herasil_1.is_txt</t>
  </si>
  <si>
    <t>Herasil_2.is_txt</t>
  </si>
  <si>
    <t>Suprasil_1.is_txt</t>
  </si>
  <si>
    <t>Suprasil_2.is_txt</t>
  </si>
  <si>
    <t>NMT80-1_1.is_txt</t>
  </si>
  <si>
    <t>NMT80-1_2.is_txt</t>
  </si>
  <si>
    <t>KH03-4_1.is_txt</t>
  </si>
  <si>
    <t>KH03-4_2.is_txt</t>
  </si>
  <si>
    <t>SynFo_1.is_txt</t>
  </si>
  <si>
    <t>SynFo_2.is_txt</t>
  </si>
  <si>
    <t>ND70_1.is_txt</t>
  </si>
  <si>
    <t>ND70_2.is_txt</t>
  </si>
  <si>
    <t>S ppm</t>
  </si>
  <si>
    <t>CL</t>
  </si>
  <si>
    <t>H2O</t>
  </si>
  <si>
    <t>CO2</t>
  </si>
  <si>
    <t>AZ18_OL36_MI_1_sulfurpeak61392_2</t>
  </si>
  <si>
    <t>AZ18_ol36_MI2_Speak61375_ClS60nA_verytight_2</t>
  </si>
  <si>
    <t>AZ18_ol35_Speak61375_ClS60nA_2</t>
  </si>
  <si>
    <t>AZ18_ol19_Speak61375_ClS60nA_inSIMSspot_2</t>
  </si>
  <si>
    <t>AZ18_ol21_Speak61375_ClS60nA_verytight_1</t>
  </si>
  <si>
    <t>AZ18_ol23_Speak61375_ClS60nA_1</t>
  </si>
  <si>
    <t>GCB SIMS Mount A Melt Inclusion</t>
  </si>
  <si>
    <t>Annotation: Explain which calibration was used and problems with CO2</t>
  </si>
  <si>
    <t>S ppm Calibration 2</t>
  </si>
  <si>
    <t>CO2 ppm Drift Standard Calibration</t>
  </si>
  <si>
    <t>Cl ppm Calibration 1</t>
  </si>
  <si>
    <t>Calibration 2</t>
  </si>
  <si>
    <t>SiO2* 12C/30Si</t>
  </si>
  <si>
    <t>C ppm</t>
  </si>
  <si>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</t>
    </r>
    <r>
      <rPr>
        <b/>
        <vertAlign val="superscript"/>
        <sz val="10"/>
        <rFont val="Arial"/>
        <family val="2"/>
      </rPr>
      <t>30</t>
    </r>
    <r>
      <rPr>
        <b/>
        <sz val="10"/>
        <rFont val="Arial"/>
        <family val="2"/>
      </rPr>
      <t>Si</t>
    </r>
  </si>
  <si>
    <t>32S/30Si</t>
  </si>
  <si>
    <t>32S</t>
  </si>
  <si>
    <t>Mount A Drift</t>
  </si>
  <si>
    <t>ND70.is_txt</t>
  </si>
  <si>
    <t>519-gls.is_txt</t>
  </si>
  <si>
    <t>519-gls_1.is_txt</t>
  </si>
  <si>
    <t>Mount B Drift</t>
  </si>
  <si>
    <t>ND70_3.is_txt</t>
  </si>
  <si>
    <t>ND70_4.is_txt</t>
  </si>
  <si>
    <t>Suprasil_3.is_txt</t>
  </si>
  <si>
    <t>Suprasil_4.is_txt</t>
  </si>
  <si>
    <t>CA18-05-MI_.is_txt</t>
  </si>
  <si>
    <t>519-gls__1.is_txt</t>
  </si>
  <si>
    <t>519-gls__2.is_txt</t>
  </si>
  <si>
    <t>Suprasil_5.is_txt</t>
  </si>
  <si>
    <t>ND70_5.is_txt</t>
  </si>
  <si>
    <t>Sample Name</t>
  </si>
  <si>
    <t>SiO2 * 12C/30Si</t>
  </si>
  <si>
    <t>519_glass</t>
  </si>
  <si>
    <t>519-glass</t>
  </si>
  <si>
    <t>ND70_sun_1.is_txt</t>
  </si>
  <si>
    <t>ND70_sun_2.is_txt</t>
  </si>
  <si>
    <t>519-gls_sun_1.is_txt</t>
  </si>
  <si>
    <t>519-gls_sun_2.is_txt</t>
  </si>
  <si>
    <r>
      <t>(</t>
    </r>
    <r>
      <rPr>
        <b/>
        <vertAlign val="superscript"/>
        <sz val="10"/>
        <rFont val="Arial"/>
        <family val="2"/>
      </rPr>
      <t>12</t>
    </r>
    <r>
      <rPr>
        <b/>
        <sz val="10"/>
        <rFont val="Arial"/>
        <family val="2"/>
      </rPr>
      <t>C/(</t>
    </r>
    <r>
      <rPr>
        <b/>
        <vertAlign val="superscript"/>
        <sz val="10"/>
        <rFont val="Arial"/>
        <family val="2"/>
      </rPr>
      <t>18O</t>
    </r>
  </si>
  <si>
    <t>12C/17O</t>
  </si>
  <si>
    <t>Henry Samples</t>
  </si>
  <si>
    <t>AZ18-06-Embay_1.is_txt</t>
  </si>
  <si>
    <t>AZ18-06-Embay_2.is_txt</t>
  </si>
  <si>
    <t>AZ18-06-Embay_3.is_txt</t>
  </si>
  <si>
    <t>AZ18-06-Embay_4.is_txt</t>
  </si>
  <si>
    <t>AZ18-06-Embay_5.is_txt</t>
  </si>
  <si>
    <t>AZ18-06-Embay_6.is_txt</t>
  </si>
  <si>
    <t>AZ18-06-Embay_7.is_txt</t>
  </si>
  <si>
    <t>AZ18-06-Embay_8.is_txt</t>
  </si>
  <si>
    <t>AZ18-06-Embay_9.is_txt</t>
  </si>
  <si>
    <t>AZ18-06-Embay_10.is_txt</t>
  </si>
  <si>
    <t>AZ18-06-Embay_11.is_txt</t>
  </si>
  <si>
    <t>AZ18-06-Embay_11A.is_txt</t>
  </si>
  <si>
    <t>AZ18-06-CPX4-CenterA_.is_txt</t>
  </si>
  <si>
    <t>AZ18-06-CPX4-FarendrB_.is_txt</t>
  </si>
  <si>
    <t>AZ18-06-CPXXenocrst-Rim_.is_txt</t>
  </si>
  <si>
    <t>AZ18-06-CPXXenocrst-Core-Actual_.is_txt</t>
  </si>
  <si>
    <t>Az18-01x-int2-CPX1-rim_.is_txt</t>
  </si>
  <si>
    <t>Az18-01x-int2-CPX2-rim_.is_txt</t>
  </si>
  <si>
    <t>Az18-01x-int2-CPX1-prof_1.is_txt</t>
  </si>
  <si>
    <t>Az18-01x-int2-CPX1-prof_2.is_txt</t>
  </si>
  <si>
    <t>Az18-01x-int2-CPX1-prof_3.is_txt</t>
  </si>
  <si>
    <t>Az18-01x-int2-CPX1-prof_4.is_txt</t>
  </si>
  <si>
    <t>Az18-01x-int2-CPX1-prof_5.is_txt</t>
  </si>
  <si>
    <t>Az18-01x-int2-CPX2prof_1.is_txt</t>
  </si>
  <si>
    <t>Az18-01x-int2-CPX2prof_2.is_txt</t>
  </si>
  <si>
    <t>Az18-01x-int2-CPX2prof_3.is_txt</t>
  </si>
  <si>
    <t>Az18-01x-int2-CPX2prof_4.is_txt</t>
  </si>
  <si>
    <t>Az18-01x-int2-CPX2prof_5.is_txt</t>
  </si>
  <si>
    <t>Az18-01x-int2opx1prof_1.is_txt</t>
  </si>
  <si>
    <t>Az18-01x-int2opx1prof_2.is_txt</t>
  </si>
  <si>
    <t>Az18-01x-int2opx1prof_3.is_txt</t>
  </si>
  <si>
    <t>Az18-01x-int2opx1prof_4.is_txt</t>
  </si>
  <si>
    <t>Az18-01x-int2opx2prof__1.is_txt</t>
  </si>
  <si>
    <t>Az18-01x-int2opx2prof__2.is_txt</t>
  </si>
  <si>
    <t>Az18-01x-int2opx2prof__3.is_txt</t>
  </si>
  <si>
    <t>Az18-01x-int2opx2prof__4.is_txt</t>
  </si>
  <si>
    <t>Az18-01x-int2opx2prof__5.is_txt</t>
  </si>
  <si>
    <t>Az18-01x-int2opx2prof__6.is_txt</t>
  </si>
  <si>
    <t>Az18-01x-int2opx2prof__7.is_txt</t>
  </si>
  <si>
    <t>Az18-01x-int2opx2prof__8.is_txt</t>
  </si>
  <si>
    <t>Az18-06-ol13-rim2-longpresput_.is_txt</t>
  </si>
  <si>
    <t>Az18-06-ol13-rim3_.is_txt</t>
  </si>
  <si>
    <t>Az18-06-ol13-prof1rimstart_1.is_txt</t>
  </si>
  <si>
    <t>Az18-06-ol13-prof1rimstart_2.is_txt</t>
  </si>
  <si>
    <t>Az18-06-ol13-prof1rimstart_3.is_txt</t>
  </si>
  <si>
    <t>Az18-06-ol13-prof1rimstart_4.is_txt</t>
  </si>
  <si>
    <t>Az18-06-ol13-prof1rimstart_5.is_txt</t>
  </si>
  <si>
    <t>Az18-06_Embay_check_12-13-14_1.is_txt</t>
  </si>
  <si>
    <t>Az18-06_Embay_check_12-13-14_2.is_txt</t>
  </si>
  <si>
    <t>Az18-06_Embay_check_12-13-14_3.is_txt</t>
  </si>
  <si>
    <t>Az18-01x-int2-CPX2prof_check_1.is_txt</t>
  </si>
  <si>
    <t>Az18-01x-int2-CPX2prof_check_2.is_txt</t>
  </si>
  <si>
    <t>Az18-01x-int2-CPX2prof_check_3.is_txt</t>
  </si>
  <si>
    <t>Az18-01x-int2-CPX2prof_check_4.is_txt</t>
  </si>
  <si>
    <t>0Az18-01x-int2opx2prof-2Check__1.is_txt</t>
  </si>
  <si>
    <t>0Az18-01x-int2opx2prof-2Check__2.is_txt</t>
  </si>
  <si>
    <t>0Az18-01x-int2opx2prof-2Check__3.is_txt</t>
  </si>
  <si>
    <t>0Az18-01x-int2opx2prof-2Check__4.is_txt</t>
  </si>
  <si>
    <t>0Az18-01x-int2opx2prof-2Check__5.is_txt</t>
  </si>
  <si>
    <t>0Az18-01x-int2opx2prof-2Check__6.is_txt</t>
  </si>
  <si>
    <t>0Az18-01x-int2opx2prof-2Check__7.is_txt</t>
  </si>
  <si>
    <t>0Az18-01x-int2opx2prof-2Check__8.is_txt</t>
  </si>
  <si>
    <t>0Az18-01x-int2opx2prof-2Check__9.is_txt</t>
  </si>
  <si>
    <t>Az18-01x-int2opx2prof3-top_1.is_txt</t>
  </si>
  <si>
    <t>Az18-01x-int2opx2prof3-top_2.is_txt</t>
  </si>
  <si>
    <t>Az18-01x-int2opx2prof3-top_3.is_txt</t>
  </si>
  <si>
    <t>Az18-01x-int2opx2prof3-top_4.is_txt</t>
  </si>
  <si>
    <t>Az18-01x-int2opx2prof3-top_5.is_txt</t>
  </si>
  <si>
    <t>Az18-01x-int-ol2-core_.is_txt</t>
  </si>
  <si>
    <t>Az18-01x-int-ol1-core__1.is_txt</t>
  </si>
  <si>
    <t>Az18-01x-int-ol1-rim__2.is_txt</t>
  </si>
  <si>
    <t>Az18-01x-int-ol3-corerim__1.is_txt</t>
  </si>
  <si>
    <t>Az18-01x-int-ol3-corerim__2.is_txt</t>
  </si>
  <si>
    <t>Az18-01x-int-ol2-core2.is_txt</t>
  </si>
  <si>
    <t>Az18-01x-int-ol2-core345_.is_txt</t>
  </si>
  <si>
    <t>Az18-01x-int-ol3-rim2.is_txt</t>
  </si>
  <si>
    <t>Az18-01x-int-ol1-core4__.is_txt</t>
  </si>
  <si>
    <t>Az18-01x-int-ol2-core3__.is_txt</t>
  </si>
  <si>
    <t>Az18-01x-int-ol3-core2__.is_txt</t>
  </si>
  <si>
    <t>Az18-06cpx-xenocryst-corerim-prof_1.is_txt</t>
  </si>
  <si>
    <t>Az18-06cpx-xenocryst-corerim-prof_2.is_txt</t>
  </si>
  <si>
    <t>Az18-06cpx-xenocryst-corerim-prof_3.is_txt</t>
  </si>
  <si>
    <t>Az18-06cpx-xenocryst-corerim-prof_4.is_txt</t>
  </si>
  <si>
    <t>Az18-06cpx-xenocryst-corerim-prof_5.is_txt</t>
  </si>
  <si>
    <t>Az18-06cpx-xenocryst-corerim-prof_6.is_txt</t>
  </si>
  <si>
    <t>Az18-01x-int2-CPX2-toprim.is_txt</t>
  </si>
  <si>
    <t>Az18-01x-int2-CPX2-toprim_1inside.is_txt</t>
  </si>
  <si>
    <t>Az18-01x-int2-CPX2prof_check_5.is_txt</t>
  </si>
  <si>
    <t>Az18-01x-int2-CPX2prof_check_6.is_txt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</si>
</sst>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2"/>
      <color theme="1"/>
      <name val="Aptos Narrow"/>
      <family val="2"/>
      <scheme val="minor"/>
    </font>
    <font>
      <b/>
      <sz val="10"/>
      <name val="Arial"/>
      <family val="2"/>
    </font>
    <font>
      <b/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name val="Arial"/>
      <family val="2"/>
    </font>
    <font>
      <b/>
      <sz val="10"/>
      <name val="Symbol"/>
      <family val="1"/>
      <charset val="2"/>
    </font>
    <font>
      <sz val="12"/>
      <color rgb="FF000000"/>
      <name val="Menlo"/>
      <family val="2"/>
    </font>
    <font>
      <sz val="11"/>
      <color rgb="FF000000"/>
      <name val="Calibri"/>
      <family val="2"/>
    </font>
    <font>
      <sz val="11"/>
      <color rgb="FF538DD5"/>
      <name val="Calibri"/>
      <family val="2"/>
    </font>
    <font>
      <sz val="11"/>
      <color rgb="FFFF0000"/>
      <name val="Calibri"/>
      <family val="2"/>
    </font>
    <font>
      <b/>
      <sz val="12"/>
      <color theme="1"/>
      <name val="Aptos Narrow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vertAlign val="superscript"/>
      <sz val="10"/>
      <name val="Arial"/>
      <family val="2"/>
    </font>
    <font>
      <b/>
      <vertAlign val="subscript"/>
      <sz val="10"/>
      <name val="Arial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2" fontId="0" fillId="0" borderId="0" xfId="0" applyNumberFormat="1"/>
    <xf numFmtId="0" fontId="3" fillId="0" borderId="0" xfId="0" applyFont="1"/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0" fillId="0" borderId="0" xfId="0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 applyAlignment="1">
      <alignment wrapText="1"/>
    </xf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0" borderId="4" xfId="0" applyFont="1" applyBorder="1" applyAlignment="1">
      <alignment horizontal="center" wrapText="1"/>
    </xf>
    <xf numFmtId="1" fontId="0" fillId="0" borderId="0" xfId="0" applyNumberFormat="1"/>
    <xf numFmtId="2" fontId="2" fillId="2" borderId="0" xfId="0" applyNumberFormat="1" applyFont="1" applyFill="1"/>
    <xf numFmtId="16" fontId="0" fillId="0" borderId="0" xfId="0" applyNumberFormat="1"/>
    <xf numFmtId="0" fontId="5" fillId="0" borderId="0" xfId="0" applyFont="1" applyAlignment="1">
      <alignment horizontal="center"/>
    </xf>
    <xf numFmtId="10" fontId="0" fillId="0" borderId="0" xfId="0" applyNumberFormat="1"/>
    <xf numFmtId="0" fontId="15" fillId="0" borderId="5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center" vertical="top" wrapText="1"/>
    </xf>
    <xf numFmtId="164" fontId="15" fillId="0" borderId="5" xfId="0" applyNumberFormat="1" applyFont="1" applyBorder="1" applyAlignment="1">
      <alignment horizontal="center" vertical="top" wrapText="1"/>
    </xf>
    <xf numFmtId="164" fontId="0" fillId="0" borderId="0" xfId="0" applyNumberFormat="1"/>
    <xf numFmtId="11" fontId="16" fillId="0" borderId="0" xfId="0" applyNumberFormat="1" applyFont="1"/>
    <xf numFmtId="0" fontId="17" fillId="0" borderId="0" xfId="0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'Melt Inclusion Data'!$Y$3:$Y$12</c:f>
              <c:numCache>
                <c:formatCode>0</c:formatCode>
                <c:ptCount val="10"/>
                <c:pt idx="0">
                  <c:v>1978.4378095332827</c:v>
                </c:pt>
                <c:pt idx="1">
                  <c:v>2240.1455909192155</c:v>
                </c:pt>
                <c:pt idx="2">
                  <c:v>1939.8055227411412</c:v>
                </c:pt>
                <c:pt idx="3">
                  <c:v>1468.5773281967427</c:v>
                </c:pt>
                <c:pt idx="4">
                  <c:v>850.28200029970276</c:v>
                </c:pt>
                <c:pt idx="5">
                  <c:v>841.98987399052214</c:v>
                </c:pt>
                <c:pt idx="6">
                  <c:v>1197.7616938619419</c:v>
                </c:pt>
                <c:pt idx="9">
                  <c:v>1725.6954878925599</c:v>
                </c:pt>
              </c:numCache>
            </c:numRef>
          </c:xVal>
          <c:yVal>
            <c:numRef>
              <c:f>'Melt Inclusion Data'!$AA$3:$AA$12</c:f>
              <c:numCache>
                <c:formatCode>0.00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09-3A46-928A-56E2BE9EE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4740656"/>
        <c:axId val="1940720175"/>
      </c:scatterChart>
      <c:valAx>
        <c:axId val="95474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20175"/>
        <c:crosses val="autoZero"/>
        <c:crossBetween val="midCat"/>
      </c:valAx>
      <c:valAx>
        <c:axId val="194072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74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64902506963788"/>
                  <c:y val="0.104781709911609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(2)'!$BH$2:$BH$33</c:f>
              <c:numCache>
                <c:formatCode>General</c:formatCode>
                <c:ptCount val="32"/>
                <c:pt idx="0">
                  <c:v>1.3155896448328947E-2</c:v>
                </c:pt>
                <c:pt idx="1">
                  <c:v>9.7611849299249244E-3</c:v>
                </c:pt>
                <c:pt idx="2">
                  <c:v>1.8688760328944773E-2</c:v>
                </c:pt>
                <c:pt idx="3">
                  <c:v>1.9722687122344058E-2</c:v>
                </c:pt>
                <c:pt idx="4">
                  <c:v>1.430998712363326E-2</c:v>
                </c:pt>
                <c:pt idx="5">
                  <c:v>1.7044803444247501E-2</c:v>
                </c:pt>
                <c:pt idx="6">
                  <c:v>9.2161184938275558E-3</c:v>
                </c:pt>
                <c:pt idx="7">
                  <c:v>1.2854159723103702E-2</c:v>
                </c:pt>
                <c:pt idx="8">
                  <c:v>7.6204630171909146E-3</c:v>
                </c:pt>
                <c:pt idx="9">
                  <c:v>7.0099774023508711E-3</c:v>
                </c:pt>
                <c:pt idx="10">
                  <c:v>6.1034161466578989E-3</c:v>
                </c:pt>
                <c:pt idx="11">
                  <c:v>6.7584976776816439E-3</c:v>
                </c:pt>
                <c:pt idx="12">
                  <c:v>1.0854757795514916E-2</c:v>
                </c:pt>
                <c:pt idx="13">
                  <c:v>3.0689364515867549E-3</c:v>
                </c:pt>
                <c:pt idx="14">
                  <c:v>6.6792318012521106E-3</c:v>
                </c:pt>
                <c:pt idx="15">
                  <c:v>1.4154386489560831E-2</c:v>
                </c:pt>
                <c:pt idx="16">
                  <c:v>8.9818764332016618E-3</c:v>
                </c:pt>
                <c:pt idx="17">
                  <c:v>9.3958505146827243E-3</c:v>
                </c:pt>
                <c:pt idx="18">
                  <c:v>1.3954616709456245E-2</c:v>
                </c:pt>
                <c:pt idx="19">
                  <c:v>1.1535528913977206E-2</c:v>
                </c:pt>
                <c:pt idx="20">
                  <c:v>3.1361886803390007E-3</c:v>
                </c:pt>
                <c:pt idx="21">
                  <c:v>1.5527965480565038E-3</c:v>
                </c:pt>
                <c:pt idx="22">
                  <c:v>8.8576335839448076E-3</c:v>
                </c:pt>
                <c:pt idx="23">
                  <c:v>1.0339258890387617E-2</c:v>
                </c:pt>
                <c:pt idx="24">
                  <c:v>1.6649170613383467E-2</c:v>
                </c:pt>
                <c:pt idx="25">
                  <c:v>1.6647732512497435E-2</c:v>
                </c:pt>
                <c:pt idx="26">
                  <c:v>5.0889524895545678E-3</c:v>
                </c:pt>
                <c:pt idx="27">
                  <c:v>2.2966736406764411E-3</c:v>
                </c:pt>
                <c:pt idx="28">
                  <c:v>1.3261223604231342E-3</c:v>
                </c:pt>
                <c:pt idx="29">
                  <c:v>2.7829411183351526E-3</c:v>
                </c:pt>
                <c:pt idx="30">
                  <c:v>8.311624735239536E-3</c:v>
                </c:pt>
                <c:pt idx="31">
                  <c:v>7.6700443045211652E-3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D0-9344-AD14-C6919D55D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.5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0236111111111112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3E-4F48-953C-9C911BCCA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(No Sulfur)'!$BR$2:$BR$32</c:f>
              <c:numCache>
                <c:formatCode>General</c:formatCode>
                <c:ptCount val="31"/>
                <c:pt idx="0">
                  <c:v>40.155637500000005</c:v>
                </c:pt>
                <c:pt idx="1">
                  <c:v>37.947785499999995</c:v>
                </c:pt>
                <c:pt idx="2">
                  <c:v>37.916402999999995</c:v>
                </c:pt>
                <c:pt idx="3">
                  <c:v>142.4558056292</c:v>
                </c:pt>
                <c:pt idx="4">
                  <c:v>154.591197061</c:v>
                </c:pt>
                <c:pt idx="5">
                  <c:v>246.48001407239997</c:v>
                </c:pt>
                <c:pt idx="6">
                  <c:v>250.98293053079996</c:v>
                </c:pt>
                <c:pt idx="7">
                  <c:v>12.620609383000001</c:v>
                </c:pt>
                <c:pt idx="8">
                  <c:v>12.762807539000001</c:v>
                </c:pt>
                <c:pt idx="9">
                  <c:v>12.397101220000001</c:v>
                </c:pt>
                <c:pt idx="10">
                  <c:v>139.60132999999999</c:v>
                </c:pt>
                <c:pt idx="11">
                  <c:v>122.3190845</c:v>
                </c:pt>
                <c:pt idx="12">
                  <c:v>137.0219525</c:v>
                </c:pt>
                <c:pt idx="13">
                  <c:v>36.589461167700001</c:v>
                </c:pt>
                <c:pt idx="14">
                  <c:v>38.292636356099997</c:v>
                </c:pt>
                <c:pt idx="15">
                  <c:v>107.19798314749998</c:v>
                </c:pt>
                <c:pt idx="16">
                  <c:v>108.2049758125</c:v>
                </c:pt>
                <c:pt idx="17">
                  <c:v>293.3621964198</c:v>
                </c:pt>
                <c:pt idx="18">
                  <c:v>249.87717008459998</c:v>
                </c:pt>
                <c:pt idx="19">
                  <c:v>110.52299362399999</c:v>
                </c:pt>
                <c:pt idx="20">
                  <c:v>61.150985934799998</c:v>
                </c:pt>
                <c:pt idx="21">
                  <c:v>244.06321483680003</c:v>
                </c:pt>
                <c:pt idx="22">
                  <c:v>218.32270264320002</c:v>
                </c:pt>
                <c:pt idx="23">
                  <c:v>1.9490110541999999</c:v>
                </c:pt>
                <c:pt idx="24">
                  <c:v>1.9450976545000003</c:v>
                </c:pt>
                <c:pt idx="25">
                  <c:v>74.736790988999999</c:v>
                </c:pt>
                <c:pt idx="26">
                  <c:v>74.780386338</c:v>
                </c:pt>
                <c:pt idx="27">
                  <c:v>0.76365000000000005</c:v>
                </c:pt>
                <c:pt idx="28">
                  <c:v>0.71567599999999998</c:v>
                </c:pt>
                <c:pt idx="29">
                  <c:v>0.179202</c:v>
                </c:pt>
                <c:pt idx="30">
                  <c:v>0.17178600000000002</c:v>
                </c:pt>
              </c:numCache>
            </c:numRef>
          </c:xVal>
          <c:yVal>
            <c:numRef>
              <c:f>'Glass Calibs (No Sulfur)'!$BH$2:$BH$32</c:f>
              <c:numCache>
                <c:formatCode>General</c:formatCode>
                <c:ptCount val="31"/>
                <c:pt idx="0">
                  <c:v>0.56999999999999995</c:v>
                </c:pt>
                <c:pt idx="1">
                  <c:v>0.56999999999999995</c:v>
                </c:pt>
                <c:pt idx="2">
                  <c:v>0.56999999999999995</c:v>
                </c:pt>
                <c:pt idx="3">
                  <c:v>1.98</c:v>
                </c:pt>
                <c:pt idx="4">
                  <c:v>1.98</c:v>
                </c:pt>
                <c:pt idx="7">
                  <c:v>0.17</c:v>
                </c:pt>
                <c:pt idx="8">
                  <c:v>0.17</c:v>
                </c:pt>
                <c:pt idx="9">
                  <c:v>0.17</c:v>
                </c:pt>
                <c:pt idx="10">
                  <c:v>1.89</c:v>
                </c:pt>
                <c:pt idx="11">
                  <c:v>1.89</c:v>
                </c:pt>
                <c:pt idx="12">
                  <c:v>1.89</c:v>
                </c:pt>
                <c:pt idx="13">
                  <c:v>0.49</c:v>
                </c:pt>
                <c:pt idx="14">
                  <c:v>0.49</c:v>
                </c:pt>
                <c:pt idx="15">
                  <c:v>1.58</c:v>
                </c:pt>
                <c:pt idx="16">
                  <c:v>1.58</c:v>
                </c:pt>
                <c:pt idx="25">
                  <c:v>0.98</c:v>
                </c:pt>
                <c:pt idx="26">
                  <c:v>0.98</c:v>
                </c:pt>
                <c:pt idx="29">
                  <c:v>1E-4</c:v>
                </c:pt>
                <c:pt idx="30">
                  <c:v>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F-DE42-8FCD-7C9CCF6EB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Sulfur)'!$BT$1</c:f>
              <c:strCache>
                <c:ptCount val="1"/>
                <c:pt idx="0">
                  <c:v>19F/30Si*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89083552055993"/>
                  <c:y val="9.61435549722951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(No Sulfur)'!$BT$2:$BT$32</c:f>
              <c:numCache>
                <c:formatCode>General</c:formatCode>
                <c:ptCount val="31"/>
                <c:pt idx="0">
                  <c:v>24.695119500000001</c:v>
                </c:pt>
                <c:pt idx="1">
                  <c:v>23.823195999999999</c:v>
                </c:pt>
                <c:pt idx="2">
                  <c:v>23.501826999999999</c:v>
                </c:pt>
                <c:pt idx="3">
                  <c:v>35.819220802400004</c:v>
                </c:pt>
                <c:pt idx="4">
                  <c:v>39.0460280924</c:v>
                </c:pt>
                <c:pt idx="5">
                  <c:v>4.1820919787999999</c:v>
                </c:pt>
                <c:pt idx="6">
                  <c:v>4.2197836769999997</c:v>
                </c:pt>
                <c:pt idx="7">
                  <c:v>9.4047589400000007</c:v>
                </c:pt>
                <c:pt idx="8">
                  <c:v>9.4667447870000014</c:v>
                </c:pt>
                <c:pt idx="9">
                  <c:v>9.2746174430000003</c:v>
                </c:pt>
                <c:pt idx="10">
                  <c:v>46.632779499999998</c:v>
                </c:pt>
                <c:pt idx="11">
                  <c:v>42.459061499999997</c:v>
                </c:pt>
                <c:pt idx="12">
                  <c:v>45.991101499999999</c:v>
                </c:pt>
                <c:pt idx="13">
                  <c:v>14.701830551100002</c:v>
                </c:pt>
                <c:pt idx="14">
                  <c:v>15.198040437300001</c:v>
                </c:pt>
                <c:pt idx="15">
                  <c:v>23.341542910000001</c:v>
                </c:pt>
                <c:pt idx="16">
                  <c:v>23.48954818</c:v>
                </c:pt>
                <c:pt idx="17">
                  <c:v>0.1678107204</c:v>
                </c:pt>
                <c:pt idx="18">
                  <c:v>0.1476324702</c:v>
                </c:pt>
                <c:pt idx="19">
                  <c:v>37.935909758800001</c:v>
                </c:pt>
                <c:pt idx="20">
                  <c:v>26.901196127600002</c:v>
                </c:pt>
                <c:pt idx="21">
                  <c:v>4.0858042919999997</c:v>
                </c:pt>
                <c:pt idx="22">
                  <c:v>3.7263495912000004</c:v>
                </c:pt>
                <c:pt idx="23">
                  <c:v>2.4827155268999999</c:v>
                </c:pt>
                <c:pt idx="24">
                  <c:v>2.5136794020000002</c:v>
                </c:pt>
                <c:pt idx="25">
                  <c:v>13.934560465000002</c:v>
                </c:pt>
                <c:pt idx="26">
                  <c:v>13.904385110000002</c:v>
                </c:pt>
                <c:pt idx="27">
                  <c:v>1.6027E-2</c:v>
                </c:pt>
                <c:pt idx="28">
                  <c:v>1.9359000000000001E-2</c:v>
                </c:pt>
                <c:pt idx="29">
                  <c:v>4.2457999999999996E-2</c:v>
                </c:pt>
                <c:pt idx="30">
                  <c:v>2.5419000000000001E-2</c:v>
                </c:pt>
              </c:numCache>
            </c:numRef>
          </c:xVal>
          <c:yVal>
            <c:numRef>
              <c:f>'Glass Calibs (No Sulfur)'!$BI$2:$BI$32</c:f>
              <c:numCache>
                <c:formatCode>General</c:formatCode>
                <c:ptCount val="31"/>
                <c:pt idx="3">
                  <c:v>446</c:v>
                </c:pt>
                <c:pt idx="4">
                  <c:v>446</c:v>
                </c:pt>
                <c:pt idx="7">
                  <c:v>95.4</c:v>
                </c:pt>
                <c:pt idx="8">
                  <c:v>95.4</c:v>
                </c:pt>
                <c:pt idx="9">
                  <c:v>95.4</c:v>
                </c:pt>
                <c:pt idx="13">
                  <c:v>185</c:v>
                </c:pt>
                <c:pt idx="14">
                  <c:v>185</c:v>
                </c:pt>
                <c:pt idx="15">
                  <c:v>288</c:v>
                </c:pt>
                <c:pt idx="16">
                  <c:v>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B1-0C42-95FF-3573B3CC7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Sulfur)'!$BU$1</c:f>
              <c:strCache>
                <c:ptCount val="1"/>
                <c:pt idx="0">
                  <c:v>35Cl/30Si*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364508845421907"/>
                  <c:y val="7.3657407407407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(No Sulfur)'!$BU$2:$BU$32</c:f>
              <c:numCache>
                <c:formatCode>General</c:formatCode>
                <c:ptCount val="31"/>
                <c:pt idx="0">
                  <c:v>2.1498654999999998</c:v>
                </c:pt>
                <c:pt idx="1">
                  <c:v>2.0980984999999999</c:v>
                </c:pt>
                <c:pt idx="2">
                  <c:v>2.2021349999999997</c:v>
                </c:pt>
                <c:pt idx="3">
                  <c:v>24.921622238800001</c:v>
                </c:pt>
                <c:pt idx="4">
                  <c:v>27.790396001199998</c:v>
                </c:pt>
                <c:pt idx="5">
                  <c:v>161.48703030839999</c:v>
                </c:pt>
                <c:pt idx="6">
                  <c:v>166.03647669959997</c:v>
                </c:pt>
                <c:pt idx="7">
                  <c:v>1.6703768840000002</c:v>
                </c:pt>
                <c:pt idx="8">
                  <c:v>1.6912833070000002</c:v>
                </c:pt>
                <c:pt idx="9">
                  <c:v>1.680912642</c:v>
                </c:pt>
                <c:pt idx="10">
                  <c:v>11.596937499999999</c:v>
                </c:pt>
                <c:pt idx="11">
                  <c:v>10.539287999999999</c:v>
                </c:pt>
                <c:pt idx="12">
                  <c:v>11.743494999999999</c:v>
                </c:pt>
                <c:pt idx="13">
                  <c:v>2.2083073424999999</c:v>
                </c:pt>
                <c:pt idx="14">
                  <c:v>2.3100551397000002</c:v>
                </c:pt>
                <c:pt idx="15">
                  <c:v>12.842094142500001</c:v>
                </c:pt>
                <c:pt idx="16">
                  <c:v>12.785040485</c:v>
                </c:pt>
                <c:pt idx="17">
                  <c:v>18.989847954599998</c:v>
                </c:pt>
                <c:pt idx="18">
                  <c:v>17.322333917399998</c:v>
                </c:pt>
                <c:pt idx="19">
                  <c:v>23.294324784000001</c:v>
                </c:pt>
                <c:pt idx="20">
                  <c:v>19.037964244000001</c:v>
                </c:pt>
                <c:pt idx="21">
                  <c:v>161.75905688880002</c:v>
                </c:pt>
                <c:pt idx="22">
                  <c:v>148.96672067040001</c:v>
                </c:pt>
                <c:pt idx="23">
                  <c:v>8.6006592000000004E-4</c:v>
                </c:pt>
                <c:pt idx="24">
                  <c:v>4.0278530500000004E-4</c:v>
                </c:pt>
                <c:pt idx="25">
                  <c:v>8.1681925149999994</c:v>
                </c:pt>
                <c:pt idx="26">
                  <c:v>8.0704127349999997</c:v>
                </c:pt>
                <c:pt idx="27">
                  <c:v>2.2676000000000002E-2</c:v>
                </c:pt>
                <c:pt idx="28">
                  <c:v>2.1631999999999998E-2</c:v>
                </c:pt>
                <c:pt idx="29">
                  <c:v>78.36336</c:v>
                </c:pt>
                <c:pt idx="30">
                  <c:v>79.908780000000007</c:v>
                </c:pt>
              </c:numCache>
            </c:numRef>
          </c:xVal>
          <c:yVal>
            <c:numRef>
              <c:f>'Glass Calibs (No Sulfur)'!$BK$2:$BK$32</c:f>
              <c:numCache>
                <c:formatCode>General</c:formatCode>
                <c:ptCount val="31"/>
                <c:pt idx="3">
                  <c:v>747</c:v>
                </c:pt>
                <c:pt idx="4">
                  <c:v>747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3">
                  <c:v>80</c:v>
                </c:pt>
                <c:pt idx="14">
                  <c:v>80</c:v>
                </c:pt>
                <c:pt idx="15">
                  <c:v>400</c:v>
                </c:pt>
                <c:pt idx="16">
                  <c:v>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5-8649-A0C0-A3438555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35Cl/30Si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5E-4F42-B6C5-8134C5B63E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33-8E4C-A664-E1579A0FC5A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  <c:pt idx="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33-8E4C-A664-E1579A0FC5A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33-8E4C-A664-E1579A0F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Sulfur'!$BK$2:$BK$33</c:f>
              <c:numCache>
                <c:formatCode>General</c:formatCode>
                <c:ptCount val="32"/>
                <c:pt idx="0">
                  <c:v>119.06408674194465</c:v>
                </c:pt>
                <c:pt idx="1">
                  <c:v>107.21093995619384</c:v>
                </c:pt>
                <c:pt idx="2">
                  <c:v>34.694364766730573</c:v>
                </c:pt>
                <c:pt idx="3">
                  <c:v>35.048232734459532</c:v>
                </c:pt>
                <c:pt idx="4">
                  <c:v>42.773117352890431</c:v>
                </c:pt>
                <c:pt idx="5">
                  <c:v>43.517830783555119</c:v>
                </c:pt>
                <c:pt idx="6">
                  <c:v>13.52575992751718</c:v>
                </c:pt>
                <c:pt idx="7">
                  <c:v>13.483979464005841</c:v>
                </c:pt>
                <c:pt idx="8">
                  <c:v>142.08573732881774</c:v>
                </c:pt>
                <c:pt idx="9">
                  <c:v>140.74852729116742</c:v>
                </c:pt>
                <c:pt idx="10">
                  <c:v>135.34262944160241</c:v>
                </c:pt>
                <c:pt idx="11">
                  <c:v>136.74130997449754</c:v>
                </c:pt>
                <c:pt idx="12">
                  <c:v>210.95650906763032</c:v>
                </c:pt>
                <c:pt idx="13">
                  <c:v>213.66189216773222</c:v>
                </c:pt>
                <c:pt idx="14">
                  <c:v>277.98781133996289</c:v>
                </c:pt>
                <c:pt idx="15">
                  <c:v>279.2253462578297</c:v>
                </c:pt>
                <c:pt idx="16">
                  <c:v>114.12138365203201</c:v>
                </c:pt>
                <c:pt idx="17">
                  <c:v>115.23549145697633</c:v>
                </c:pt>
                <c:pt idx="18">
                  <c:v>223.22594774087571</c:v>
                </c:pt>
                <c:pt idx="19">
                  <c:v>223.70583519346104</c:v>
                </c:pt>
                <c:pt idx="20">
                  <c:v>0.77550875919583673</c:v>
                </c:pt>
                <c:pt idx="21">
                  <c:v>0.76266402638915398</c:v>
                </c:pt>
                <c:pt idx="22">
                  <c:v>0.18273370096728164</c:v>
                </c:pt>
                <c:pt idx="23">
                  <c:v>0.17393714238984737</c:v>
                </c:pt>
                <c:pt idx="24">
                  <c:v>44.863095696783098</c:v>
                </c:pt>
                <c:pt idx="25">
                  <c:v>44.848311709655363</c:v>
                </c:pt>
                <c:pt idx="26">
                  <c:v>2.0039568230136386</c:v>
                </c:pt>
                <c:pt idx="27">
                  <c:v>1.9587604023822793</c:v>
                </c:pt>
                <c:pt idx="28">
                  <c:v>0.3879425597668234</c:v>
                </c:pt>
                <c:pt idx="29">
                  <c:v>0.38169252981682877</c:v>
                </c:pt>
                <c:pt idx="30">
                  <c:v>67.596488531516556</c:v>
                </c:pt>
                <c:pt idx="31">
                  <c:v>84.680198522575694</c:v>
                </c:pt>
              </c:numCache>
            </c:numRef>
          </c:xVal>
          <c:yVal>
            <c:numRef>
              <c:f>'Glass Calib With Sulfur'!$BC$2:$BC$33</c:f>
              <c:numCache>
                <c:formatCode>General</c:formatCode>
                <c:ptCount val="32"/>
                <c:pt idx="0">
                  <c:v>15800</c:v>
                </c:pt>
                <c:pt idx="1">
                  <c:v>15800</c:v>
                </c:pt>
                <c:pt idx="2">
                  <c:v>4900</c:v>
                </c:pt>
                <c:pt idx="3">
                  <c:v>4900</c:v>
                </c:pt>
                <c:pt idx="4">
                  <c:v>5700</c:v>
                </c:pt>
                <c:pt idx="5">
                  <c:v>5700</c:v>
                </c:pt>
                <c:pt idx="6">
                  <c:v>1700</c:v>
                </c:pt>
                <c:pt idx="7">
                  <c:v>1700</c:v>
                </c:pt>
                <c:pt idx="8">
                  <c:v>19800</c:v>
                </c:pt>
                <c:pt idx="9">
                  <c:v>19800</c:v>
                </c:pt>
                <c:pt idx="10">
                  <c:v>18900</c:v>
                </c:pt>
                <c:pt idx="11">
                  <c:v>18900</c:v>
                </c:pt>
                <c:pt idx="20">
                  <c:v>120</c:v>
                </c:pt>
                <c:pt idx="21">
                  <c:v>120</c:v>
                </c:pt>
                <c:pt idx="22">
                  <c:v>1</c:v>
                </c:pt>
                <c:pt idx="23">
                  <c:v>1</c:v>
                </c:pt>
                <c:pt idx="24">
                  <c:v>5700</c:v>
                </c:pt>
                <c:pt idx="25">
                  <c:v>5700</c:v>
                </c:pt>
                <c:pt idx="28">
                  <c:v>0</c:v>
                </c:pt>
                <c:pt idx="29">
                  <c:v>0</c:v>
                </c:pt>
                <c:pt idx="30">
                  <c:v>10000</c:v>
                </c:pt>
                <c:pt idx="3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14-B14C-B561-E7D3470CAD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17.893x + 1.6393</a:t>
                    </a:r>
                    <a:br>
                      <a:rPr lang="en-US" baseline="0"/>
                    </a:br>
                    <a:r>
                      <a:rPr lang="en-US" baseline="0"/>
                      <a:t>R² = 0.9826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Sulfur'!$BO$2:$BO$33</c:f>
              <c:numCache>
                <c:formatCode>General</c:formatCode>
                <c:ptCount val="32"/>
                <c:pt idx="0">
                  <c:v>52.586979703499352</c:v>
                </c:pt>
                <c:pt idx="1">
                  <c:v>58.251104497337984</c:v>
                </c:pt>
                <c:pt idx="2">
                  <c:v>55.45785372868977</c:v>
                </c:pt>
                <c:pt idx="3">
                  <c:v>55.587552602333282</c:v>
                </c:pt>
                <c:pt idx="4">
                  <c:v>52.54785860348624</c:v>
                </c:pt>
                <c:pt idx="5">
                  <c:v>51.894568449858291</c:v>
                </c:pt>
                <c:pt idx="6">
                  <c:v>53.713059839830059</c:v>
                </c:pt>
                <c:pt idx="7">
                  <c:v>53.611552279570283</c:v>
                </c:pt>
                <c:pt idx="8">
                  <c:v>38.100741764032797</c:v>
                </c:pt>
                <c:pt idx="9">
                  <c:v>38.177574601761727</c:v>
                </c:pt>
                <c:pt idx="10">
                  <c:v>21.323454257520861</c:v>
                </c:pt>
                <c:pt idx="11">
                  <c:v>21.271306600729638</c:v>
                </c:pt>
                <c:pt idx="12">
                  <c:v>9.3922046862736211E-2</c:v>
                </c:pt>
                <c:pt idx="13">
                  <c:v>9.2022193719704465E-2</c:v>
                </c:pt>
                <c:pt idx="14">
                  <c:v>1.6189100319446224</c:v>
                </c:pt>
                <c:pt idx="15">
                  <c:v>1.6290681697660987</c:v>
                </c:pt>
                <c:pt idx="16">
                  <c:v>20.273467339432752</c:v>
                </c:pt>
                <c:pt idx="17">
                  <c:v>20.264106717000505</c:v>
                </c:pt>
                <c:pt idx="18">
                  <c:v>5.6657517751109658E-2</c:v>
                </c:pt>
                <c:pt idx="19">
                  <c:v>6.4824543662745884E-2</c:v>
                </c:pt>
                <c:pt idx="20">
                  <c:v>1.235800675253647E-2</c:v>
                </c:pt>
                <c:pt idx="21">
                  <c:v>7.6073653739142794E-3</c:v>
                </c:pt>
                <c:pt idx="22">
                  <c:v>1.5151047383492365E-2</c:v>
                </c:pt>
                <c:pt idx="23">
                  <c:v>1.0575513693168039E-2</c:v>
                </c:pt>
                <c:pt idx="24">
                  <c:v>53.223972641444838</c:v>
                </c:pt>
                <c:pt idx="25">
                  <c:v>53.297755902700551</c:v>
                </c:pt>
                <c:pt idx="26">
                  <c:v>1.429645703320926E-2</c:v>
                </c:pt>
                <c:pt idx="27">
                  <c:v>1.1916048011976316E-2</c:v>
                </c:pt>
                <c:pt idx="28">
                  <c:v>1.0508590852510546E-2</c:v>
                </c:pt>
                <c:pt idx="29">
                  <c:v>9.343200190667509E-3</c:v>
                </c:pt>
                <c:pt idx="30">
                  <c:v>41.369675148274801</c:v>
                </c:pt>
                <c:pt idx="31">
                  <c:v>46.484433922726907</c:v>
                </c:pt>
              </c:numCache>
            </c:numRef>
          </c:xVal>
          <c:yVal>
            <c:numRef>
              <c:f>'Glass Calib With Sulfur'!$BE$2:$BE$33</c:f>
              <c:numCache>
                <c:formatCode>General</c:formatCode>
                <c:ptCount val="32"/>
                <c:pt idx="0">
                  <c:v>981</c:v>
                </c:pt>
                <c:pt idx="1">
                  <c:v>981</c:v>
                </c:pt>
                <c:pt idx="2">
                  <c:v>943</c:v>
                </c:pt>
                <c:pt idx="3">
                  <c:v>943</c:v>
                </c:pt>
                <c:pt idx="6">
                  <c:v>950</c:v>
                </c:pt>
                <c:pt idx="7">
                  <c:v>950</c:v>
                </c:pt>
                <c:pt idx="8">
                  <c:v>643</c:v>
                </c:pt>
                <c:pt idx="9">
                  <c:v>643</c:v>
                </c:pt>
                <c:pt idx="10">
                  <c:v>358</c:v>
                </c:pt>
                <c:pt idx="11">
                  <c:v>358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937</c:v>
                </c:pt>
                <c:pt idx="31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ED-7F44-BFC4-64C9F4FF5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32S/30Si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Sulfur'!$BM$2:$BM$33</c:f>
              <c:numCache>
                <c:formatCode>General</c:formatCode>
                <c:ptCount val="32"/>
                <c:pt idx="0">
                  <c:v>24.553611503386438</c:v>
                </c:pt>
                <c:pt idx="1">
                  <c:v>22.502934917322495</c:v>
                </c:pt>
                <c:pt idx="2">
                  <c:v>14.192134987378408</c:v>
                </c:pt>
                <c:pt idx="3">
                  <c:v>14.207307236476492</c:v>
                </c:pt>
                <c:pt idx="4">
                  <c:v>25.502115414057258</c:v>
                </c:pt>
                <c:pt idx="5">
                  <c:v>25.386631695142203</c:v>
                </c:pt>
                <c:pt idx="6">
                  <c:v>9.7557273732978853</c:v>
                </c:pt>
                <c:pt idx="7">
                  <c:v>9.8080807781216173</c:v>
                </c:pt>
                <c:pt idx="8">
                  <c:v>35.5395409984989</c:v>
                </c:pt>
                <c:pt idx="9">
                  <c:v>35.21404318481806</c:v>
                </c:pt>
                <c:pt idx="10">
                  <c:v>45.122107445062298</c:v>
                </c:pt>
                <c:pt idx="11">
                  <c:v>45.662100336164151</c:v>
                </c:pt>
                <c:pt idx="12">
                  <c:v>3.6065683328268445</c:v>
                </c:pt>
                <c:pt idx="13">
                  <c:v>3.684280606404553</c:v>
                </c:pt>
                <c:pt idx="14">
                  <c:v>0.18431829669142211</c:v>
                </c:pt>
                <c:pt idx="15">
                  <c:v>0.18455119536611</c:v>
                </c:pt>
                <c:pt idx="16">
                  <c:v>37.90465134999414</c:v>
                </c:pt>
                <c:pt idx="17">
                  <c:v>38.007882753779278</c:v>
                </c:pt>
                <c:pt idx="18">
                  <c:v>3.6096216384684028</c:v>
                </c:pt>
                <c:pt idx="19">
                  <c:v>3.6385576249311851</c:v>
                </c:pt>
                <c:pt idx="20">
                  <c:v>2.9044854404320274E-2</c:v>
                </c:pt>
                <c:pt idx="21">
                  <c:v>2.7156034773965637E-2</c:v>
                </c:pt>
                <c:pt idx="22">
                  <c:v>3.7943325885794368E-2</c:v>
                </c:pt>
                <c:pt idx="23">
                  <c:v>3.6842596715069988E-2</c:v>
                </c:pt>
                <c:pt idx="24">
                  <c:v>26.204371663918746</c:v>
                </c:pt>
                <c:pt idx="25">
                  <c:v>26.201263731720598</c:v>
                </c:pt>
                <c:pt idx="26">
                  <c:v>2.3037678433497035</c:v>
                </c:pt>
                <c:pt idx="27">
                  <c:v>2.2989435541517325</c:v>
                </c:pt>
                <c:pt idx="28">
                  <c:v>4.4264107969823913E-2</c:v>
                </c:pt>
                <c:pt idx="29">
                  <c:v>4.4153624747989478E-2</c:v>
                </c:pt>
                <c:pt idx="30">
                  <c:v>12.018243710567395</c:v>
                </c:pt>
                <c:pt idx="31">
                  <c:v>14.404341246253475</c:v>
                </c:pt>
              </c:numCache>
            </c:numRef>
          </c:xVal>
          <c:yVal>
            <c:numRef>
              <c:f>'Glass Calib With Sulfur'!$BD$2:$BD$33</c:f>
              <c:numCache>
                <c:formatCode>General</c:formatCode>
                <c:ptCount val="32"/>
                <c:pt idx="0">
                  <c:v>288</c:v>
                </c:pt>
                <c:pt idx="1">
                  <c:v>288</c:v>
                </c:pt>
                <c:pt idx="2">
                  <c:v>185</c:v>
                </c:pt>
                <c:pt idx="3">
                  <c:v>185</c:v>
                </c:pt>
                <c:pt idx="6">
                  <c:v>95.4</c:v>
                </c:pt>
                <c:pt idx="7">
                  <c:v>95.4</c:v>
                </c:pt>
                <c:pt idx="8">
                  <c:v>446</c:v>
                </c:pt>
                <c:pt idx="9">
                  <c:v>446</c:v>
                </c:pt>
                <c:pt idx="22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155</c:v>
                </c:pt>
                <c:pt idx="3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BF-DB49-8EC9-3388855CB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30351150395891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/>
                    </a:pPr>
                    <a:br>
                      <a:rPr lang="en-US" baseline="0"/>
                    </a:br>
                    <a:r>
                      <a:rPr lang="en-US" baseline="0"/>
                      <a:t>R² = 0.9925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Sulfur'!$BP$2:$BP$33</c:f>
              <c:numCache>
                <c:formatCode>General</c:formatCode>
                <c:ptCount val="32"/>
                <c:pt idx="0">
                  <c:v>11.474918479803801</c:v>
                </c:pt>
                <c:pt idx="1">
                  <c:v>13.371579494640056</c:v>
                </c:pt>
                <c:pt idx="2">
                  <c:v>2.1036640760009258</c:v>
                </c:pt>
                <c:pt idx="3">
                  <c:v>2.1031309674675049</c:v>
                </c:pt>
                <c:pt idx="4">
                  <c:v>2.2293273038793986</c:v>
                </c:pt>
                <c:pt idx="5">
                  <c:v>2.2374689431669021</c:v>
                </c:pt>
                <c:pt idx="6">
                  <c:v>1.806624057324836</c:v>
                </c:pt>
                <c:pt idx="7">
                  <c:v>1.7497787822331998</c:v>
                </c:pt>
                <c:pt idx="8">
                  <c:v>22.558190894568188</c:v>
                </c:pt>
                <c:pt idx="9">
                  <c:v>22.205027196743632</c:v>
                </c:pt>
                <c:pt idx="10">
                  <c:v>10.690558223653774</c:v>
                </c:pt>
                <c:pt idx="11">
                  <c:v>10.630413375319895</c:v>
                </c:pt>
                <c:pt idx="12">
                  <c:v>140.61130741458774</c:v>
                </c:pt>
                <c:pt idx="13">
                  <c:v>140.35314466117867</c:v>
                </c:pt>
                <c:pt idx="14">
                  <c:v>19.259191022964419</c:v>
                </c:pt>
                <c:pt idx="15">
                  <c:v>19.648661291219163</c:v>
                </c:pt>
                <c:pt idx="16">
                  <c:v>23.804646320391299</c:v>
                </c:pt>
                <c:pt idx="17">
                  <c:v>23.684202387928043</c:v>
                </c:pt>
                <c:pt idx="18">
                  <c:v>132.01094621727034</c:v>
                </c:pt>
                <c:pt idx="19">
                  <c:v>128.72401679864745</c:v>
                </c:pt>
                <c:pt idx="20">
                  <c:v>1.8542950612039387E-2</c:v>
                </c:pt>
                <c:pt idx="21">
                  <c:v>1.891689255112847E-2</c:v>
                </c:pt>
                <c:pt idx="22">
                  <c:v>78.76240721228514</c:v>
                </c:pt>
                <c:pt idx="23">
                  <c:v>78.491082699093198</c:v>
                </c:pt>
                <c:pt idx="24">
                  <c:v>2.1773933908928962</c:v>
                </c:pt>
                <c:pt idx="25">
                  <c:v>2.1786033068492898</c:v>
                </c:pt>
                <c:pt idx="26">
                  <c:v>2.8422754816955918E-3</c:v>
                </c:pt>
                <c:pt idx="27">
                  <c:v>1.7861701919534478E-3</c:v>
                </c:pt>
                <c:pt idx="28">
                  <c:v>1.8041932046761041E-3</c:v>
                </c:pt>
                <c:pt idx="29">
                  <c:v>2.2867891934361677E-3</c:v>
                </c:pt>
                <c:pt idx="30">
                  <c:v>5.5739003629996438</c:v>
                </c:pt>
                <c:pt idx="31">
                  <c:v>6.4589931228826005</c:v>
                </c:pt>
              </c:numCache>
            </c:numRef>
          </c:xVal>
          <c:yVal>
            <c:numRef>
              <c:f>'Glass Calib With Sulfur'!$BF$2:$BF$33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80</c:v>
                </c:pt>
                <c:pt idx="3">
                  <c:v>80</c:v>
                </c:pt>
                <c:pt idx="6">
                  <c:v>53</c:v>
                </c:pt>
                <c:pt idx="7">
                  <c:v>53</c:v>
                </c:pt>
                <c:pt idx="8">
                  <c:v>747</c:v>
                </c:pt>
                <c:pt idx="9">
                  <c:v>747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0C-984D-AA5D-749173143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35Cl/30Si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77-B04A-85D4-9BC633B5F1D9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77-B04A-85D4-9BC633B5F1D9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  <c:pt idx="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77-B04A-85D4-9BC633B5F1D9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77-B04A-85D4-9BC633B5F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A5-1644-8C5F-6034EE8D2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57-7345-AA7D-8132B2778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2B-9A45-BE9B-BFFA5E1E660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2B-9A45-BE9B-BFFA5E1E6604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  <c:pt idx="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2B-9A45-BE9B-BFFA5E1E6604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2B-9A45-BE9B-BFFA5E1E6604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'Mount A Drift Standards'!$E$2:$E$60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7">
                  <c:v>1.443933868102905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'Mount A Drift Standards'!$F$2:$F$60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0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2B-9A45-BE9B-BFFA5E1E66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12C/30Si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[1]Sheet1!$E$2:$E$60</c:f>
              <c:numCache>
                <c:formatCode>General</c:formatCode>
                <c:ptCount val="59"/>
                <c:pt idx="0">
                  <c:v>1732</c:v>
                </c:pt>
                <c:pt idx="1">
                  <c:v>1907</c:v>
                </c:pt>
              </c:numCache>
            </c:numRef>
          </c:xVal>
          <c:yVal>
            <c:numRef>
              <c:f>[1]Sheet1!$F$2:$F$60</c:f>
              <c:numCache>
                <c:formatCode>General</c:formatCode>
                <c:ptCount val="59"/>
                <c:pt idx="0">
                  <c:v>2.6954469291196305E-2</c:v>
                </c:pt>
                <c:pt idx="1">
                  <c:v>1.71026714602266E-2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8-E14B-B3C1-94B6A84BD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2512"/>
        <c:axId val="261478048"/>
      </c:scatterChart>
      <c:valAx>
        <c:axId val="261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8048"/>
        <c:crosses val="autoZero"/>
        <c:crossBetween val="midCat"/>
      </c:valAx>
      <c:valAx>
        <c:axId val="26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12C/30Si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[1]Sheet1!$E$2:$E$60</c:f>
              <c:numCache>
                <c:formatCode>General</c:formatCode>
                <c:ptCount val="59"/>
                <c:pt idx="0">
                  <c:v>1732</c:v>
                </c:pt>
                <c:pt idx="1">
                  <c:v>1907</c:v>
                </c:pt>
              </c:numCache>
            </c:numRef>
          </c:xVal>
          <c:yVal>
            <c:numRef>
              <c:f>[1]Sheet1!$F$2:$F$60</c:f>
              <c:numCache>
                <c:formatCode>General</c:formatCode>
                <c:ptCount val="59"/>
                <c:pt idx="0">
                  <c:v>2.6954469291196305E-2</c:v>
                </c:pt>
                <c:pt idx="1">
                  <c:v>1.71026714602266E-2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6F-4345-910F-4A04FAB1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2512"/>
        <c:axId val="261478048"/>
      </c:scatterChart>
      <c:valAx>
        <c:axId val="261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8048"/>
        <c:crosses val="autoZero"/>
        <c:crossBetween val="midCat"/>
      </c:valAx>
      <c:valAx>
        <c:axId val="26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[1]Sheet1!$F$1</c:f>
              <c:strCache>
                <c:ptCount val="1"/>
                <c:pt idx="0">
                  <c:v>12C/30Si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[1]Sheet1!$I$2:$I$152</c:f>
              <c:numCache>
                <c:formatCode>General</c:formatCode>
                <c:ptCount val="151"/>
                <c:pt idx="0">
                  <c:v>3.2877333070564741E-3</c:v>
                </c:pt>
                <c:pt idx="1">
                  <c:v>3.062883264538436E-3</c:v>
                </c:pt>
              </c:numCache>
            </c:numRef>
          </c:xVal>
          <c:yVal>
            <c:numRef>
              <c:f>[1]Sheet1!$F$2:$F$152</c:f>
              <c:numCache>
                <c:formatCode>General</c:formatCode>
                <c:ptCount val="151"/>
                <c:pt idx="0">
                  <c:v>2.6954469291196305E-2</c:v>
                </c:pt>
                <c:pt idx="1">
                  <c:v>1.71026714602266E-2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FC-A146-9F7A-0EE1D79A7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472512"/>
        <c:axId val="261478048"/>
      </c:scatterChart>
      <c:valAx>
        <c:axId val="26147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8048"/>
        <c:crosses val="autoZero"/>
        <c:crossBetween val="midCat"/>
      </c:valAx>
      <c:valAx>
        <c:axId val="2614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147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[2]Sheet1!$F$5:$F$12</c:f>
              <c:numCache>
                <c:formatCode>General</c:formatCode>
                <c:ptCount val="8"/>
                <c:pt idx="0">
                  <c:v>3.3315318924030349E-2</c:v>
                </c:pt>
              </c:numCache>
            </c:numRef>
          </c:xVal>
          <c:yVal>
            <c:numRef>
              <c:f>[2]Sheet1!$G$5:$G$12</c:f>
              <c:numCache>
                <c:formatCode>General</c:formatCode>
                <c:ptCount val="8"/>
                <c:pt idx="0">
                  <c:v>1.0399889167308026E-4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63-6A41-9DCB-D62748C59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33215"/>
        <c:axId val="1210545039"/>
      </c:scatterChart>
      <c:valAx>
        <c:axId val="12105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45039"/>
        <c:crosses val="autoZero"/>
        <c:crossBetween val="midCat"/>
      </c:valAx>
      <c:valAx>
        <c:axId val="1210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[2]Sheet1!$F$18:$F$26</c:f>
              <c:numCache>
                <c:formatCode>General</c:formatCode>
                <c:ptCount val="9"/>
              </c:numCache>
            </c:numRef>
          </c:xVal>
          <c:yVal>
            <c:numRef>
              <c:f>[2]Sheet1!$G$18:$G$26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D-E84B-BBD8-5646E4F2D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0533215"/>
        <c:axId val="1210545039"/>
      </c:scatterChart>
      <c:valAx>
        <c:axId val="12105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45039"/>
        <c:crosses val="autoZero"/>
        <c:crossBetween val="midCat"/>
      </c:valAx>
      <c:valAx>
        <c:axId val="121054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053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(2)'!$BK$2:$BK$33</c:f>
              <c:numCache>
                <c:formatCode>General</c:formatCode>
                <c:ptCount val="32"/>
                <c:pt idx="0">
                  <c:v>119.06408674194465</c:v>
                </c:pt>
                <c:pt idx="1">
                  <c:v>107.21093995619384</c:v>
                </c:pt>
                <c:pt idx="2">
                  <c:v>34.694364766730573</c:v>
                </c:pt>
                <c:pt idx="3">
                  <c:v>35.048232734459532</c:v>
                </c:pt>
                <c:pt idx="4">
                  <c:v>42.773117352890431</c:v>
                </c:pt>
                <c:pt idx="5">
                  <c:v>43.517830783555119</c:v>
                </c:pt>
                <c:pt idx="6">
                  <c:v>13.52575992751718</c:v>
                </c:pt>
                <c:pt idx="7">
                  <c:v>13.483979464005841</c:v>
                </c:pt>
                <c:pt idx="8">
                  <c:v>142.08573732881774</c:v>
                </c:pt>
                <c:pt idx="9">
                  <c:v>140.74852729116742</c:v>
                </c:pt>
                <c:pt idx="10">
                  <c:v>135.34262944160241</c:v>
                </c:pt>
                <c:pt idx="11">
                  <c:v>136.74130997449754</c:v>
                </c:pt>
                <c:pt idx="12">
                  <c:v>210.95650906763032</c:v>
                </c:pt>
                <c:pt idx="13">
                  <c:v>213.66189216773222</c:v>
                </c:pt>
                <c:pt idx="14">
                  <c:v>277.98781133996289</c:v>
                </c:pt>
                <c:pt idx="15">
                  <c:v>279.2253462578297</c:v>
                </c:pt>
                <c:pt idx="16">
                  <c:v>114.12138365203201</c:v>
                </c:pt>
                <c:pt idx="17">
                  <c:v>115.23549145697633</c:v>
                </c:pt>
                <c:pt idx="18">
                  <c:v>223.22594774087571</c:v>
                </c:pt>
                <c:pt idx="19">
                  <c:v>223.70583519346104</c:v>
                </c:pt>
                <c:pt idx="20">
                  <c:v>0.77550875919583673</c:v>
                </c:pt>
                <c:pt idx="21">
                  <c:v>0.76266402638915398</c:v>
                </c:pt>
                <c:pt idx="22">
                  <c:v>0.18273370096728164</c:v>
                </c:pt>
                <c:pt idx="23">
                  <c:v>0.17393714238984737</c:v>
                </c:pt>
                <c:pt idx="24">
                  <c:v>44.863095696783098</c:v>
                </c:pt>
                <c:pt idx="25">
                  <c:v>44.848311709655363</c:v>
                </c:pt>
                <c:pt idx="26">
                  <c:v>2.0039568230136386</c:v>
                </c:pt>
                <c:pt idx="27">
                  <c:v>1.9587604023822793</c:v>
                </c:pt>
                <c:pt idx="28">
                  <c:v>0.3879425597668234</c:v>
                </c:pt>
                <c:pt idx="29">
                  <c:v>0.38169252981682877</c:v>
                </c:pt>
                <c:pt idx="30">
                  <c:v>67.596488531516556</c:v>
                </c:pt>
                <c:pt idx="31">
                  <c:v>84.680198522575694</c:v>
                </c:pt>
              </c:numCache>
            </c:numRef>
          </c:xVal>
          <c:yVal>
            <c:numRef>
              <c:f>'Glass Calib With Sulfur (2)'!$BC$2:$BC$33</c:f>
              <c:numCache>
                <c:formatCode>General</c:formatCode>
                <c:ptCount val="32"/>
                <c:pt idx="0">
                  <c:v>15800</c:v>
                </c:pt>
                <c:pt idx="1">
                  <c:v>15800</c:v>
                </c:pt>
                <c:pt idx="2">
                  <c:v>4900</c:v>
                </c:pt>
                <c:pt idx="3">
                  <c:v>4900</c:v>
                </c:pt>
                <c:pt idx="4">
                  <c:v>5700</c:v>
                </c:pt>
                <c:pt idx="5">
                  <c:v>5700</c:v>
                </c:pt>
                <c:pt idx="6">
                  <c:v>1700</c:v>
                </c:pt>
                <c:pt idx="7">
                  <c:v>1700</c:v>
                </c:pt>
                <c:pt idx="8">
                  <c:v>19800</c:v>
                </c:pt>
                <c:pt idx="9">
                  <c:v>19800</c:v>
                </c:pt>
                <c:pt idx="10">
                  <c:v>18900</c:v>
                </c:pt>
                <c:pt idx="11">
                  <c:v>18900</c:v>
                </c:pt>
                <c:pt idx="20">
                  <c:v>120</c:v>
                </c:pt>
                <c:pt idx="21">
                  <c:v>120</c:v>
                </c:pt>
                <c:pt idx="22">
                  <c:v>1</c:v>
                </c:pt>
                <c:pt idx="23">
                  <c:v>1</c:v>
                </c:pt>
                <c:pt idx="24">
                  <c:v>5700</c:v>
                </c:pt>
                <c:pt idx="25">
                  <c:v>5700</c:v>
                </c:pt>
                <c:pt idx="28">
                  <c:v>0</c:v>
                </c:pt>
                <c:pt idx="29">
                  <c:v>0</c:v>
                </c:pt>
                <c:pt idx="30">
                  <c:v>10000</c:v>
                </c:pt>
                <c:pt idx="31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C0-4C49-9068-7093EB3C2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16O1H/30Si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H2O wt%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17.893x + 1.6393</a:t>
                    </a:r>
                    <a:br>
                      <a:rPr lang="en-US" baseline="0"/>
                    </a:br>
                    <a:r>
                      <a:rPr lang="en-US" baseline="0"/>
                      <a:t>R² = 0.9826</a:t>
                    </a:r>
                  </a:p>
                  <a:p>
                    <a:pPr>
                      <a:defRPr/>
                    </a:pP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(2)'!$BO$2:$BO$33</c:f>
              <c:numCache>
                <c:formatCode>General</c:formatCode>
                <c:ptCount val="32"/>
                <c:pt idx="0">
                  <c:v>52.586979703499352</c:v>
                </c:pt>
                <c:pt idx="1">
                  <c:v>58.251104497337984</c:v>
                </c:pt>
                <c:pt idx="2">
                  <c:v>55.45785372868977</c:v>
                </c:pt>
                <c:pt idx="3">
                  <c:v>55.587552602333282</c:v>
                </c:pt>
                <c:pt idx="4">
                  <c:v>52.54785860348624</c:v>
                </c:pt>
                <c:pt idx="5">
                  <c:v>51.894568449858291</c:v>
                </c:pt>
                <c:pt idx="6">
                  <c:v>53.713059839830059</c:v>
                </c:pt>
                <c:pt idx="7">
                  <c:v>53.611552279570283</c:v>
                </c:pt>
                <c:pt idx="8">
                  <c:v>38.100741764032797</c:v>
                </c:pt>
                <c:pt idx="9">
                  <c:v>38.177574601761727</c:v>
                </c:pt>
                <c:pt idx="10">
                  <c:v>21.323454257520861</c:v>
                </c:pt>
                <c:pt idx="11">
                  <c:v>21.271306600729638</c:v>
                </c:pt>
                <c:pt idx="12">
                  <c:v>9.3922046862736211E-2</c:v>
                </c:pt>
                <c:pt idx="13">
                  <c:v>9.2022193719704465E-2</c:v>
                </c:pt>
                <c:pt idx="14">
                  <c:v>1.6189100319446224</c:v>
                </c:pt>
                <c:pt idx="15">
                  <c:v>1.6290681697660987</c:v>
                </c:pt>
                <c:pt idx="16">
                  <c:v>20.273467339432752</c:v>
                </c:pt>
                <c:pt idx="17">
                  <c:v>20.264106717000505</c:v>
                </c:pt>
                <c:pt idx="18">
                  <c:v>5.6657517751109658E-2</c:v>
                </c:pt>
                <c:pt idx="19">
                  <c:v>6.4824543662745884E-2</c:v>
                </c:pt>
                <c:pt idx="20">
                  <c:v>1.235800675253647E-2</c:v>
                </c:pt>
                <c:pt idx="21">
                  <c:v>7.6073653739142794E-3</c:v>
                </c:pt>
                <c:pt idx="22">
                  <c:v>1.5151047383492365E-2</c:v>
                </c:pt>
                <c:pt idx="23">
                  <c:v>1.0575513693168039E-2</c:v>
                </c:pt>
                <c:pt idx="24">
                  <c:v>53.223972641444838</c:v>
                </c:pt>
                <c:pt idx="25">
                  <c:v>53.297755902700551</c:v>
                </c:pt>
                <c:pt idx="26">
                  <c:v>1.429645703320926E-2</c:v>
                </c:pt>
                <c:pt idx="27">
                  <c:v>1.1916048011976316E-2</c:v>
                </c:pt>
                <c:pt idx="28">
                  <c:v>1.0508590852510546E-2</c:v>
                </c:pt>
                <c:pt idx="29">
                  <c:v>9.343200190667509E-3</c:v>
                </c:pt>
                <c:pt idx="30">
                  <c:v>41.369675148274801</c:v>
                </c:pt>
                <c:pt idx="31">
                  <c:v>46.484433922726907</c:v>
                </c:pt>
              </c:numCache>
            </c:numRef>
          </c:xVal>
          <c:yVal>
            <c:numRef>
              <c:f>'Glass Calib With Sulfur (2)'!$BE$2:$BE$33</c:f>
              <c:numCache>
                <c:formatCode>General</c:formatCode>
                <c:ptCount val="32"/>
                <c:pt idx="0">
                  <c:v>981</c:v>
                </c:pt>
                <c:pt idx="1">
                  <c:v>981</c:v>
                </c:pt>
                <c:pt idx="2">
                  <c:v>943</c:v>
                </c:pt>
                <c:pt idx="3">
                  <c:v>943</c:v>
                </c:pt>
                <c:pt idx="6">
                  <c:v>950</c:v>
                </c:pt>
                <c:pt idx="7">
                  <c:v>950</c:v>
                </c:pt>
                <c:pt idx="8">
                  <c:v>643</c:v>
                </c:pt>
                <c:pt idx="9">
                  <c:v>643</c:v>
                </c:pt>
                <c:pt idx="10">
                  <c:v>358</c:v>
                </c:pt>
                <c:pt idx="11">
                  <c:v>358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937</c:v>
                </c:pt>
                <c:pt idx="31">
                  <c:v>937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8-AF42-B9BA-EA891311F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32S/30Si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6012970253718287"/>
                  <c:y val="3.28331875182268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(2)'!$BM$2:$BM$33</c:f>
              <c:numCache>
                <c:formatCode>General</c:formatCode>
                <c:ptCount val="32"/>
                <c:pt idx="0">
                  <c:v>24.553611503386438</c:v>
                </c:pt>
                <c:pt idx="1">
                  <c:v>22.502934917322495</c:v>
                </c:pt>
                <c:pt idx="2">
                  <c:v>14.192134987378408</c:v>
                </c:pt>
                <c:pt idx="3">
                  <c:v>14.207307236476492</c:v>
                </c:pt>
                <c:pt idx="4">
                  <c:v>25.502115414057258</c:v>
                </c:pt>
                <c:pt idx="5">
                  <c:v>25.386631695142203</c:v>
                </c:pt>
                <c:pt idx="6">
                  <c:v>9.7557273732978853</c:v>
                </c:pt>
                <c:pt idx="7">
                  <c:v>9.8080807781216173</c:v>
                </c:pt>
                <c:pt idx="8">
                  <c:v>35.5395409984989</c:v>
                </c:pt>
                <c:pt idx="9">
                  <c:v>35.21404318481806</c:v>
                </c:pt>
                <c:pt idx="10">
                  <c:v>45.122107445062298</c:v>
                </c:pt>
                <c:pt idx="11">
                  <c:v>45.662100336164151</c:v>
                </c:pt>
                <c:pt idx="12">
                  <c:v>3.6065683328268445</c:v>
                </c:pt>
                <c:pt idx="13">
                  <c:v>3.684280606404553</c:v>
                </c:pt>
                <c:pt idx="14">
                  <c:v>0.18431829669142211</c:v>
                </c:pt>
                <c:pt idx="15">
                  <c:v>0.18455119536611</c:v>
                </c:pt>
                <c:pt idx="16">
                  <c:v>37.90465134999414</c:v>
                </c:pt>
                <c:pt idx="17">
                  <c:v>38.007882753779278</c:v>
                </c:pt>
                <c:pt idx="18">
                  <c:v>3.6096216384684028</c:v>
                </c:pt>
                <c:pt idx="19">
                  <c:v>3.6385576249311851</c:v>
                </c:pt>
                <c:pt idx="20">
                  <c:v>2.9044854404320274E-2</c:v>
                </c:pt>
                <c:pt idx="21">
                  <c:v>2.7156034773965637E-2</c:v>
                </c:pt>
                <c:pt idx="22">
                  <c:v>3.7943325885794368E-2</c:v>
                </c:pt>
                <c:pt idx="23">
                  <c:v>3.6842596715069988E-2</c:v>
                </c:pt>
                <c:pt idx="24">
                  <c:v>26.204371663918746</c:v>
                </c:pt>
                <c:pt idx="25">
                  <c:v>26.201263731720598</c:v>
                </c:pt>
                <c:pt idx="26">
                  <c:v>2.3037678433497035</c:v>
                </c:pt>
                <c:pt idx="27">
                  <c:v>2.2989435541517325</c:v>
                </c:pt>
                <c:pt idx="28">
                  <c:v>4.4264107969823913E-2</c:v>
                </c:pt>
                <c:pt idx="29">
                  <c:v>4.4153624747989478E-2</c:v>
                </c:pt>
                <c:pt idx="30">
                  <c:v>12.018243710567395</c:v>
                </c:pt>
                <c:pt idx="31">
                  <c:v>14.404341246253475</c:v>
                </c:pt>
              </c:numCache>
            </c:numRef>
          </c:xVal>
          <c:yVal>
            <c:numRef>
              <c:f>'Glass Calib With Sulfur (2)'!$BD$2:$BD$33</c:f>
              <c:numCache>
                <c:formatCode>General</c:formatCode>
                <c:ptCount val="32"/>
                <c:pt idx="0">
                  <c:v>288</c:v>
                </c:pt>
                <c:pt idx="1">
                  <c:v>288</c:v>
                </c:pt>
                <c:pt idx="2">
                  <c:v>185</c:v>
                </c:pt>
                <c:pt idx="3">
                  <c:v>185</c:v>
                </c:pt>
                <c:pt idx="6">
                  <c:v>95.4</c:v>
                </c:pt>
                <c:pt idx="7">
                  <c:v>95.4</c:v>
                </c:pt>
                <c:pt idx="8">
                  <c:v>446</c:v>
                </c:pt>
                <c:pt idx="9">
                  <c:v>446</c:v>
                </c:pt>
                <c:pt idx="22">
                  <c:v>0</c:v>
                </c:pt>
                <c:pt idx="23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155</c:v>
                </c:pt>
                <c:pt idx="31">
                  <c:v>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E7-F440-AC03-1EED043FF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19F/30Si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35Cl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430351150395891"/>
                  <c:y val="5.976851851851851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</a:t>
                    </a:r>
                  </a:p>
                  <a:p>
                    <a:pPr>
                      <a:defRPr/>
                    </a:pPr>
                    <a:br>
                      <a:rPr lang="en-US" baseline="0"/>
                    </a:br>
                    <a:r>
                      <a:rPr lang="en-US" baseline="0"/>
                      <a:t>R² = 0.9925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(2)'!$BP$2:$BP$33</c:f>
              <c:numCache>
                <c:formatCode>General</c:formatCode>
                <c:ptCount val="32"/>
                <c:pt idx="0">
                  <c:v>11.474918479803801</c:v>
                </c:pt>
                <c:pt idx="1">
                  <c:v>13.371579494640056</c:v>
                </c:pt>
                <c:pt idx="2">
                  <c:v>2.1036640760009258</c:v>
                </c:pt>
                <c:pt idx="3">
                  <c:v>2.1031309674675049</c:v>
                </c:pt>
                <c:pt idx="4">
                  <c:v>2.2293273038793986</c:v>
                </c:pt>
                <c:pt idx="5">
                  <c:v>2.2374689431669021</c:v>
                </c:pt>
                <c:pt idx="6">
                  <c:v>1.806624057324836</c:v>
                </c:pt>
                <c:pt idx="7">
                  <c:v>1.7497787822331998</c:v>
                </c:pt>
                <c:pt idx="8">
                  <c:v>22.558190894568188</c:v>
                </c:pt>
                <c:pt idx="9">
                  <c:v>22.205027196743632</c:v>
                </c:pt>
                <c:pt idx="10">
                  <c:v>10.690558223653774</c:v>
                </c:pt>
                <c:pt idx="11">
                  <c:v>10.630413375319895</c:v>
                </c:pt>
                <c:pt idx="12">
                  <c:v>140.61130741458774</c:v>
                </c:pt>
                <c:pt idx="13">
                  <c:v>140.35314466117867</c:v>
                </c:pt>
                <c:pt idx="14">
                  <c:v>19.259191022964419</c:v>
                </c:pt>
                <c:pt idx="15">
                  <c:v>19.648661291219163</c:v>
                </c:pt>
                <c:pt idx="16">
                  <c:v>23.804646320391299</c:v>
                </c:pt>
                <c:pt idx="17">
                  <c:v>23.684202387928043</c:v>
                </c:pt>
                <c:pt idx="18">
                  <c:v>132.01094621727034</c:v>
                </c:pt>
                <c:pt idx="19">
                  <c:v>128.72401679864745</c:v>
                </c:pt>
                <c:pt idx="20">
                  <c:v>1.8542950612039387E-2</c:v>
                </c:pt>
                <c:pt idx="21">
                  <c:v>1.891689255112847E-2</c:v>
                </c:pt>
                <c:pt idx="22">
                  <c:v>78.76240721228514</c:v>
                </c:pt>
                <c:pt idx="23">
                  <c:v>78.491082699093198</c:v>
                </c:pt>
                <c:pt idx="24">
                  <c:v>2.1773933908928962</c:v>
                </c:pt>
                <c:pt idx="25">
                  <c:v>2.1786033068492898</c:v>
                </c:pt>
                <c:pt idx="26">
                  <c:v>2.8422754816955918E-3</c:v>
                </c:pt>
                <c:pt idx="27">
                  <c:v>1.7861701919534478E-3</c:v>
                </c:pt>
                <c:pt idx="28">
                  <c:v>1.8041932046761041E-3</c:v>
                </c:pt>
                <c:pt idx="29">
                  <c:v>2.2867891934361677E-3</c:v>
                </c:pt>
                <c:pt idx="30">
                  <c:v>5.5739003629996438</c:v>
                </c:pt>
                <c:pt idx="31">
                  <c:v>6.4589931228826005</c:v>
                </c:pt>
              </c:numCache>
            </c:numRef>
          </c:xVal>
          <c:yVal>
            <c:numRef>
              <c:f>'Glass Calib With Sulfur (2)'!$BF$2:$BF$33</c:f>
              <c:numCache>
                <c:formatCode>General</c:formatCode>
                <c:ptCount val="32"/>
                <c:pt idx="0">
                  <c:v>400</c:v>
                </c:pt>
                <c:pt idx="1">
                  <c:v>400</c:v>
                </c:pt>
                <c:pt idx="2">
                  <c:v>80</c:v>
                </c:pt>
                <c:pt idx="3">
                  <c:v>80</c:v>
                </c:pt>
                <c:pt idx="6">
                  <c:v>53</c:v>
                </c:pt>
                <c:pt idx="7">
                  <c:v>53</c:v>
                </c:pt>
                <c:pt idx="8">
                  <c:v>747</c:v>
                </c:pt>
                <c:pt idx="9">
                  <c:v>747</c:v>
                </c:pt>
                <c:pt idx="28">
                  <c:v>0</c:v>
                </c:pt>
                <c:pt idx="29">
                  <c:v>0</c:v>
                </c:pt>
                <c:pt idx="30">
                  <c:v>241</c:v>
                </c:pt>
                <c:pt idx="31">
                  <c:v>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3-CF4F-9C65-FB1CD6E53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35Cl/30Si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 ppm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5-CC47-83E5-E5A9B6AF2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F8-BE46-BF55-26E0BFB5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'Glass Calibs (No Sulfur)'!$BR$1</c:f>
              <c:strCache>
                <c:ptCount val="1"/>
                <c:pt idx="0">
                  <c:v>16O1H/30Si * SiO2%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9714960629921262"/>
                  <c:y val="0.106064814814814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'Glass Calib With Sulfur (2)'!$BJ$2:$BJ$33</c:f>
              <c:numCache>
                <c:formatCode>General</c:formatCode>
                <c:ptCount val="32"/>
                <c:pt idx="0">
                  <c:v>1.3679393165282125</c:v>
                </c:pt>
                <c:pt idx="1">
                  <c:v>0.86796057660649995</c:v>
                </c:pt>
                <c:pt idx="2">
                  <c:v>1.5621274486393784</c:v>
                </c:pt>
                <c:pt idx="3">
                  <c:v>1.6581034228489906</c:v>
                </c:pt>
                <c:pt idx="4">
                  <c:v>1.2463220586431236</c:v>
                </c:pt>
                <c:pt idx="5">
                  <c:v>1.4743813385431503</c:v>
                </c:pt>
                <c:pt idx="6">
                  <c:v>0.77231825586026637</c:v>
                </c:pt>
                <c:pt idx="7">
                  <c:v>1.073972887989141</c:v>
                </c:pt>
                <c:pt idx="8">
                  <c:v>0.73143109952406671</c:v>
                </c:pt>
                <c:pt idx="9">
                  <c:v>0.66906430853709176</c:v>
                </c:pt>
                <c:pt idx="10">
                  <c:v>0.58339352048349291</c:v>
                </c:pt>
                <c:pt idx="11">
                  <c:v>0.65336747205873413</c:v>
                </c:pt>
                <c:pt idx="12">
                  <c:v>1.345639344504054</c:v>
                </c:pt>
                <c:pt idx="13">
                  <c:v>0.38522967584257445</c:v>
                </c:pt>
                <c:pt idx="14">
                  <c:v>0.76040940284964742</c:v>
                </c:pt>
                <c:pt idx="15">
                  <c:v>1.5986940182650875</c:v>
                </c:pt>
                <c:pt idx="16">
                  <c:v>0.95376219643541282</c:v>
                </c:pt>
                <c:pt idx="17">
                  <c:v>1.009716096609576</c:v>
                </c:pt>
                <c:pt idx="18">
                  <c:v>1.918955648054574</c:v>
                </c:pt>
                <c:pt idx="19">
                  <c:v>1.604362855715227</c:v>
                </c:pt>
                <c:pt idx="20">
                  <c:v>0.45410708386050425</c:v>
                </c:pt>
                <c:pt idx="21">
                  <c:v>0.22165727329933557</c:v>
                </c:pt>
                <c:pt idx="22">
                  <c:v>1.3701737607429243</c:v>
                </c:pt>
                <c:pt idx="23">
                  <c:v>1.5898343008046638</c:v>
                </c:pt>
                <c:pt idx="24">
                  <c:v>1.5297577642524749</c:v>
                </c:pt>
                <c:pt idx="25">
                  <c:v>1.5262191961271812</c:v>
                </c:pt>
                <c:pt idx="26">
                  <c:v>0.49377220422610202</c:v>
                </c:pt>
                <c:pt idx="27">
                  <c:v>0.22036781264741837</c:v>
                </c:pt>
                <c:pt idx="28">
                  <c:v>0.11154220481303821</c:v>
                </c:pt>
                <c:pt idx="29">
                  <c:v>0.23762306580551049</c:v>
                </c:pt>
                <c:pt idx="30">
                  <c:v>0.83568669844585786</c:v>
                </c:pt>
                <c:pt idx="31">
                  <c:v>0.86973950704443159</c:v>
                </c:pt>
              </c:numCache>
            </c:numRef>
          </c:xVal>
          <c:yVal>
            <c:numRef>
              <c:f>'Glass Calib With Sulfur (2)'!$BB$2:$BB$33</c:f>
              <c:numCache>
                <c:formatCode>General</c:formatCode>
                <c:ptCount val="32"/>
                <c:pt idx="0">
                  <c:v>90</c:v>
                </c:pt>
                <c:pt idx="1">
                  <c:v>90</c:v>
                </c:pt>
                <c:pt idx="2">
                  <c:v>183</c:v>
                </c:pt>
                <c:pt idx="3">
                  <c:v>183</c:v>
                </c:pt>
                <c:pt idx="4">
                  <c:v>295</c:v>
                </c:pt>
                <c:pt idx="5">
                  <c:v>295</c:v>
                </c:pt>
                <c:pt idx="6">
                  <c:v>165</c:v>
                </c:pt>
                <c:pt idx="7">
                  <c:v>165</c:v>
                </c:pt>
                <c:pt idx="8">
                  <c:v>10</c:v>
                </c:pt>
                <c:pt idx="9">
                  <c:v>10</c:v>
                </c:pt>
                <c:pt idx="10">
                  <c:v>0</c:v>
                </c:pt>
                <c:pt idx="11">
                  <c:v>0</c:v>
                </c:pt>
                <c:pt idx="20">
                  <c:v>0</c:v>
                </c:pt>
                <c:pt idx="21">
                  <c:v>0</c:v>
                </c:pt>
                <c:pt idx="24">
                  <c:v>295</c:v>
                </c:pt>
                <c:pt idx="25">
                  <c:v>295</c:v>
                </c:pt>
                <c:pt idx="28">
                  <c:v>0</c:v>
                </c:pt>
                <c:pt idx="29">
                  <c:v>0</c:v>
                </c:pt>
                <c:pt idx="30">
                  <c:v>78</c:v>
                </c:pt>
                <c:pt idx="31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8D-154F-B07F-927304EAA03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'Glass Calibs (No Sulfur)'!$BQ$2:$BQ$32</c:f>
              <c:numCache>
                <c:formatCode>General</c:formatCode>
                <c:ptCount val="31"/>
                <c:pt idx="0">
                  <c:v>1.415376</c:v>
                </c:pt>
                <c:pt idx="1">
                  <c:v>1.4401125000000001</c:v>
                </c:pt>
                <c:pt idx="2">
                  <c:v>9.670712</c:v>
                </c:pt>
                <c:pt idx="3">
                  <c:v>0.62040381759999996</c:v>
                </c:pt>
                <c:pt idx="4">
                  <c:v>0.60092761750000001</c:v>
                </c:pt>
                <c:pt idx="5">
                  <c:v>0.80527522499999993</c:v>
                </c:pt>
                <c:pt idx="6">
                  <c:v>0.91034153279999996</c:v>
                </c:pt>
                <c:pt idx="7">
                  <c:v>1.207527214</c:v>
                </c:pt>
                <c:pt idx="8">
                  <c:v>0.90845564400000001</c:v>
                </c:pt>
                <c:pt idx="9">
                  <c:v>0.99682276800000003</c:v>
                </c:pt>
                <c:pt idx="10">
                  <c:v>0.41921750000000002</c:v>
                </c:pt>
                <c:pt idx="11">
                  <c:v>0.28035700000000002</c:v>
                </c:pt>
                <c:pt idx="12">
                  <c:v>0.30986649999999999</c:v>
                </c:pt>
                <c:pt idx="13">
                  <c:v>1.1018167209</c:v>
                </c:pt>
                <c:pt idx="14">
                  <c:v>1.0744835346000001</c:v>
                </c:pt>
                <c:pt idx="15">
                  <c:v>0.96778270750000006</c:v>
                </c:pt>
                <c:pt idx="16">
                  <c:v>0.84343962499999992</c:v>
                </c:pt>
                <c:pt idx="17">
                  <c:v>0.62641490519999998</c:v>
                </c:pt>
                <c:pt idx="18">
                  <c:v>0.5287371702</c:v>
                </c:pt>
                <c:pt idx="19">
                  <c:v>0.83714745960000003</c:v>
                </c:pt>
                <c:pt idx="20">
                  <c:v>0.81248990679999999</c:v>
                </c:pt>
                <c:pt idx="21">
                  <c:v>1.4055035400000002</c:v>
                </c:pt>
                <c:pt idx="22">
                  <c:v>1.1476289496000001</c:v>
                </c:pt>
                <c:pt idx="23">
                  <c:v>0.18522396059999999</c:v>
                </c:pt>
                <c:pt idx="24">
                  <c:v>0.12036029200000001</c:v>
                </c:pt>
                <c:pt idx="25">
                  <c:v>0.677414976</c:v>
                </c:pt>
                <c:pt idx="26">
                  <c:v>0.48568032799999999</c:v>
                </c:pt>
                <c:pt idx="27">
                  <c:v>0.38005899999999998</c:v>
                </c:pt>
                <c:pt idx="28">
                  <c:v>1.1065670000000001</c:v>
                </c:pt>
                <c:pt idx="29">
                  <c:v>0.804392</c:v>
                </c:pt>
                <c:pt idx="30">
                  <c:v>0.74177899999999997</c:v>
                </c:pt>
              </c:numCache>
            </c:numRef>
          </c:xVal>
          <c:yVal>
            <c:numRef>
              <c:f>'Glass Calibs (No Sulfur)'!$BE$2:$BE$32</c:f>
              <c:numCache>
                <c:formatCode>General</c:formatCode>
                <c:ptCount val="31"/>
                <c:pt idx="0">
                  <c:v>295</c:v>
                </c:pt>
                <c:pt idx="1">
                  <c:v>295</c:v>
                </c:pt>
                <c:pt idx="3">
                  <c:v>10</c:v>
                </c:pt>
                <c:pt idx="4">
                  <c:v>10</c:v>
                </c:pt>
                <c:pt idx="7">
                  <c:v>165</c:v>
                </c:pt>
                <c:pt idx="8">
                  <c:v>165</c:v>
                </c:pt>
                <c:pt idx="9">
                  <c:v>165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90</c:v>
                </c:pt>
                <c:pt idx="16">
                  <c:v>90</c:v>
                </c:pt>
                <c:pt idx="25">
                  <c:v>65</c:v>
                </c:pt>
                <c:pt idx="2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8D-154F-B07F-927304EAA03B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Sheet1!$F$18:$F$26</c:f>
              <c:numCache>
                <c:formatCode>General</c:formatCode>
                <c:ptCount val="9"/>
                <c:pt idx="0">
                  <c:v>0.47075496058596483</c:v>
                </c:pt>
                <c:pt idx="1">
                  <c:v>0.3315064740482847</c:v>
                </c:pt>
                <c:pt idx="2">
                  <c:v>0.10595593700379823</c:v>
                </c:pt>
                <c:pt idx="3">
                  <c:v>0.12029438433167559</c:v>
                </c:pt>
                <c:pt idx="5">
                  <c:v>0.50391913622582885</c:v>
                </c:pt>
                <c:pt idx="6">
                  <c:v>0.51937598337314939</c:v>
                </c:pt>
                <c:pt idx="7">
                  <c:v>7.633445201746894E-2</c:v>
                </c:pt>
                <c:pt idx="8">
                  <c:v>0.71028427424969165</c:v>
                </c:pt>
              </c:numCache>
            </c:numRef>
          </c:xVal>
          <c:yVal>
            <c:numRef>
              <c:f>Sheet1!$G$18:$G$26</c:f>
              <c:numCache>
                <c:formatCode>General</c:formatCode>
                <c:ptCount val="9"/>
                <c:pt idx="0">
                  <c:v>65</c:v>
                </c:pt>
                <c:pt idx="1">
                  <c:v>65</c:v>
                </c:pt>
                <c:pt idx="2">
                  <c:v>0</c:v>
                </c:pt>
                <c:pt idx="3">
                  <c:v>0</c:v>
                </c:pt>
                <c:pt idx="5">
                  <c:v>165</c:v>
                </c:pt>
                <c:pt idx="6">
                  <c:v>165</c:v>
                </c:pt>
                <c:pt idx="7">
                  <c:v>0</c:v>
                </c:pt>
                <c:pt idx="8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8D-154F-B07F-927304EAA03B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Sheet1!$F$5:$F$12</c:f>
              <c:numCache>
                <c:formatCode>General</c:formatCode>
                <c:ptCount val="8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0.71925536994821071</c:v>
                </c:pt>
                <c:pt idx="3">
                  <c:v>0.71888562782194865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0.20552029116002873</c:v>
                </c:pt>
              </c:numCache>
            </c:numRef>
          </c:xVal>
          <c:yVal>
            <c:numRef>
              <c:f>Sheet1!$G$5:$G$12</c:f>
              <c:numCache>
                <c:formatCode>General</c:formatCode>
                <c:ptCount val="8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D-154F-B07F-927304EAA03B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'Mount A Drift Standards'!$E$2:$E$60</c:f>
              <c:numCache>
                <c:formatCode>General</c:formatCode>
                <c:ptCount val="59"/>
                <c:pt idx="0">
                  <c:v>0.42774392680241058</c:v>
                </c:pt>
                <c:pt idx="1">
                  <c:v>0.78951464097054647</c:v>
                </c:pt>
                <c:pt idx="2">
                  <c:v>0.71925536994821049</c:v>
                </c:pt>
                <c:pt idx="3">
                  <c:v>0.71888562782194876</c:v>
                </c:pt>
                <c:pt idx="4">
                  <c:v>0.37201053587364613</c:v>
                </c:pt>
                <c:pt idx="5">
                  <c:v>0.61873697116421977</c:v>
                </c:pt>
                <c:pt idx="6">
                  <c:v>0.19704044773064958</c:v>
                </c:pt>
                <c:pt idx="7">
                  <c:v>0.20552029116002868</c:v>
                </c:pt>
                <c:pt idx="12">
                  <c:v>0.8039094142288673</c:v>
                </c:pt>
                <c:pt idx="13">
                  <c:v>0.88369662090565548</c:v>
                </c:pt>
                <c:pt idx="14">
                  <c:v>0.39589974316720061</c:v>
                </c:pt>
                <c:pt idx="15">
                  <c:v>0.26895210643060957</c:v>
                </c:pt>
                <c:pt idx="16">
                  <c:v>9.1965118442074029E-2</c:v>
                </c:pt>
                <c:pt idx="17">
                  <c:v>0.12537162922117209</c:v>
                </c:pt>
                <c:pt idx="18">
                  <c:v>0.73112184618368459</c:v>
                </c:pt>
                <c:pt idx="19">
                  <c:v>0.65743381712781712</c:v>
                </c:pt>
                <c:pt idx="20">
                  <c:v>0.24580268519091872</c:v>
                </c:pt>
                <c:pt idx="21">
                  <c:v>0.29393732506701753</c:v>
                </c:pt>
                <c:pt idx="22">
                  <c:v>0.11303822141590469</c:v>
                </c:pt>
                <c:pt idx="23">
                  <c:v>0.1225880929872869</c:v>
                </c:pt>
                <c:pt idx="24">
                  <c:v>0.1740725462414662</c:v>
                </c:pt>
                <c:pt idx="25">
                  <c:v>0.2271678386782344</c:v>
                </c:pt>
                <c:pt idx="26">
                  <c:v>0.25629874833272681</c:v>
                </c:pt>
                <c:pt idx="27">
                  <c:v>1.443933868102905</c:v>
                </c:pt>
                <c:pt idx="28">
                  <c:v>0.73024432251679616</c:v>
                </c:pt>
                <c:pt idx="29">
                  <c:v>0.82191259023469299</c:v>
                </c:pt>
                <c:pt idx="30">
                  <c:v>0.73307784075044147</c:v>
                </c:pt>
                <c:pt idx="31">
                  <c:v>0.77322052725574741</c:v>
                </c:pt>
                <c:pt idx="32">
                  <c:v>0.69593932235299727</c:v>
                </c:pt>
                <c:pt idx="33">
                  <c:v>0.74487043130075647</c:v>
                </c:pt>
                <c:pt idx="34">
                  <c:v>0.56929652764567695</c:v>
                </c:pt>
                <c:pt idx="35">
                  <c:v>0.28648154819166799</c:v>
                </c:pt>
                <c:pt idx="36">
                  <c:v>0.68399957251287236</c:v>
                </c:pt>
                <c:pt idx="37">
                  <c:v>0.72705342029081543</c:v>
                </c:pt>
                <c:pt idx="38">
                  <c:v>0.3959528905966912</c:v>
                </c:pt>
                <c:pt idx="39">
                  <c:v>0.39983224463984895</c:v>
                </c:pt>
                <c:pt idx="43">
                  <c:v>0.20789042711964037</c:v>
                </c:pt>
                <c:pt idx="44">
                  <c:v>0.18925623327989111</c:v>
                </c:pt>
                <c:pt idx="45">
                  <c:v>0.36676360292061388</c:v>
                </c:pt>
                <c:pt idx="46">
                  <c:v>0.89023365379363539</c:v>
                </c:pt>
                <c:pt idx="47">
                  <c:v>0.72353873345088704</c:v>
                </c:pt>
                <c:pt idx="48">
                  <c:v>0.64004384561853922</c:v>
                </c:pt>
                <c:pt idx="49">
                  <c:v>0.67755792007437032</c:v>
                </c:pt>
                <c:pt idx="50">
                  <c:v>0.67192561945406348</c:v>
                </c:pt>
                <c:pt idx="51">
                  <c:v>0.1202573419935946</c:v>
                </c:pt>
                <c:pt idx="52">
                  <c:v>0.11812416715147861</c:v>
                </c:pt>
                <c:pt idx="53">
                  <c:v>0.68444654272637906</c:v>
                </c:pt>
                <c:pt idx="54">
                  <c:v>0.36540712851452001</c:v>
                </c:pt>
                <c:pt idx="55">
                  <c:v>0.62031223374220679</c:v>
                </c:pt>
                <c:pt idx="56">
                  <c:v>0.642914727016904</c:v>
                </c:pt>
                <c:pt idx="57">
                  <c:v>0.88689939203723678</c:v>
                </c:pt>
                <c:pt idx="58">
                  <c:v>0.77540402803695341</c:v>
                </c:pt>
              </c:numCache>
            </c:numRef>
          </c:xVal>
          <c:yVal>
            <c:numRef>
              <c:f>'Mount A Drift Standards'!$F$2:$F$60</c:f>
              <c:numCache>
                <c:formatCode>General</c:formatCode>
                <c:ptCount val="59"/>
                <c:pt idx="0">
                  <c:v>65</c:v>
                </c:pt>
                <c:pt idx="1">
                  <c:v>65</c:v>
                </c:pt>
                <c:pt idx="2">
                  <c:v>165</c:v>
                </c:pt>
                <c:pt idx="3">
                  <c:v>165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2">
                  <c:v>165</c:v>
                </c:pt>
                <c:pt idx="13">
                  <c:v>165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165</c:v>
                </c:pt>
                <c:pt idx="19">
                  <c:v>165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65</c:v>
                </c:pt>
                <c:pt idx="29">
                  <c:v>65</c:v>
                </c:pt>
                <c:pt idx="30">
                  <c:v>165</c:v>
                </c:pt>
                <c:pt idx="31">
                  <c:v>165</c:v>
                </c:pt>
                <c:pt idx="32">
                  <c:v>165</c:v>
                </c:pt>
                <c:pt idx="33">
                  <c:v>165</c:v>
                </c:pt>
                <c:pt idx="34">
                  <c:v>0</c:v>
                </c:pt>
                <c:pt idx="35">
                  <c:v>0</c:v>
                </c:pt>
                <c:pt idx="36">
                  <c:v>65</c:v>
                </c:pt>
                <c:pt idx="37">
                  <c:v>65</c:v>
                </c:pt>
                <c:pt idx="38">
                  <c:v>0</c:v>
                </c:pt>
                <c:pt idx="39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165</c:v>
                </c:pt>
                <c:pt idx="48">
                  <c:v>165</c:v>
                </c:pt>
                <c:pt idx="49">
                  <c:v>65</c:v>
                </c:pt>
                <c:pt idx="50">
                  <c:v>65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65</c:v>
                </c:pt>
                <c:pt idx="56">
                  <c:v>65</c:v>
                </c:pt>
                <c:pt idx="57">
                  <c:v>165</c:v>
                </c:pt>
                <c:pt idx="58">
                  <c:v>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8D-154F-B07F-927304EA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9713119"/>
        <c:axId val="1777537632"/>
      </c:scatterChart>
      <c:valAx>
        <c:axId val="1939713119"/>
        <c:scaling>
          <c:orientation val="minMax"/>
          <c:max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spc="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12C/30Si * SiO2%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537632"/>
        <c:crosses val="autoZero"/>
        <c:crossBetween val="midCat"/>
      </c:valAx>
      <c:valAx>
        <c:axId val="177753763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CO2 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13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787400</xdr:colOff>
      <xdr:row>18</xdr:row>
      <xdr:rowOff>127000</xdr:rowOff>
    </xdr:from>
    <xdr:to>
      <xdr:col>23</xdr:col>
      <xdr:colOff>266700</xdr:colOff>
      <xdr:row>32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2DE0AE-13EB-1C0A-6339-1B2D01BBE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12700</xdr:colOff>
      <xdr:row>17</xdr:row>
      <xdr:rowOff>15240</xdr:rowOff>
    </xdr:from>
    <xdr:to>
      <xdr:col>87</xdr:col>
      <xdr:colOff>457200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B2E25-F2B1-D44F-AFF0-DC173A3D6A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774700</xdr:colOff>
      <xdr:row>15</xdr:row>
      <xdr:rowOff>76200</xdr:rowOff>
    </xdr:from>
    <xdr:to>
      <xdr:col>74</xdr:col>
      <xdr:colOff>393700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D15973-E49A-D340-8D9E-A2DA9731E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558800</xdr:colOff>
      <xdr:row>15</xdr:row>
      <xdr:rowOff>111760</xdr:rowOff>
    </xdr:from>
    <xdr:to>
      <xdr:col>81</xdr:col>
      <xdr:colOff>180340</xdr:colOff>
      <xdr:row>29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71682A7-B2FD-8C4E-80B8-902308A8A1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528320</xdr:colOff>
      <xdr:row>0</xdr:row>
      <xdr:rowOff>375920</xdr:rowOff>
    </xdr:from>
    <xdr:to>
      <xdr:col>81</xdr:col>
      <xdr:colOff>147320</xdr:colOff>
      <xdr:row>14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11B681-89B1-4644-BFBF-F57BF4F57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589280</xdr:colOff>
      <xdr:row>30</xdr:row>
      <xdr:rowOff>71120</xdr:rowOff>
    </xdr:from>
    <xdr:to>
      <xdr:col>81</xdr:col>
      <xdr:colOff>210820</xdr:colOff>
      <xdr:row>43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11E3540-FE3E-BD4B-B990-5C747B79A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3</xdr:row>
      <xdr:rowOff>0</xdr:rowOff>
    </xdr:from>
    <xdr:to>
      <xdr:col>87</xdr:col>
      <xdr:colOff>444500</xdr:colOff>
      <xdr:row>16</xdr:row>
      <xdr:rowOff>104140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A2D201-E960-C34F-8718-4DB43F28E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142240</xdr:colOff>
      <xdr:row>0</xdr:row>
      <xdr:rowOff>375920</xdr:rowOff>
    </xdr:from>
    <xdr:to>
      <xdr:col>74</xdr:col>
      <xdr:colOff>586740</xdr:colOff>
      <xdr:row>14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A7779FD-0885-9A42-873D-C680FA44C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88</xdr:col>
      <xdr:colOff>10160</xdr:colOff>
      <xdr:row>14</xdr:row>
      <xdr:rowOff>60960</xdr:rowOff>
    </xdr:from>
    <xdr:to>
      <xdr:col>96</xdr:col>
      <xdr:colOff>792480</xdr:colOff>
      <xdr:row>39</xdr:row>
      <xdr:rowOff>193040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204729-EC5E-F54C-BCC8-7C67D6D19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63</xdr:col>
      <xdr:colOff>660400</xdr:colOff>
      <xdr:row>5</xdr:row>
      <xdr:rowOff>0</xdr:rowOff>
    </xdr:from>
    <xdr:to>
      <xdr:col>69</xdr:col>
      <xdr:colOff>281940</xdr:colOff>
      <xdr:row>22</xdr:row>
      <xdr:rowOff>193040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7FF1E2-56C1-F848-BF1F-F22E74DE4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74</xdr:col>
      <xdr:colOff>412750</xdr:colOff>
      <xdr:row>1</xdr:row>
      <xdr:rowOff>146050</xdr:rowOff>
    </xdr:from>
    <xdr:to>
      <xdr:col>80</xdr:col>
      <xdr:colOff>31750</xdr:colOff>
      <xdr:row>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563FA1-17F5-E3DB-C43A-E91E8F711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74</xdr:col>
      <xdr:colOff>330200</xdr:colOff>
      <xdr:row>7</xdr:row>
      <xdr:rowOff>114300</xdr:rowOff>
    </xdr:from>
    <xdr:to>
      <xdr:col>79</xdr:col>
      <xdr:colOff>774700</xdr:colOff>
      <xdr:row>18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0ED2A7-4894-2545-BDF6-C4CC52510B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74</xdr:col>
      <xdr:colOff>304800</xdr:colOff>
      <xdr:row>19</xdr:row>
      <xdr:rowOff>63500</xdr:rowOff>
    </xdr:from>
    <xdr:to>
      <xdr:col>79</xdr:col>
      <xdr:colOff>749300</xdr:colOff>
      <xdr:row>32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F47032-316D-9A45-B3CB-F52B3F176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74</xdr:col>
      <xdr:colOff>266700</xdr:colOff>
      <xdr:row>33</xdr:row>
      <xdr:rowOff>88900</xdr:rowOff>
    </xdr:from>
    <xdr:to>
      <xdr:col>79</xdr:col>
      <xdr:colOff>711200</xdr:colOff>
      <xdr:row>46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7352B0-3A63-4446-BBE8-10C976EC2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82</xdr:col>
      <xdr:colOff>12700</xdr:colOff>
      <xdr:row>17</xdr:row>
      <xdr:rowOff>15240</xdr:rowOff>
    </xdr:from>
    <xdr:to>
      <xdr:col>89</xdr:col>
      <xdr:colOff>440267</xdr:colOff>
      <xdr:row>48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415EFA-11DD-AE41-9237-5083A32D1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68</xdr:col>
      <xdr:colOff>774700</xdr:colOff>
      <xdr:row>15</xdr:row>
      <xdr:rowOff>76200</xdr:rowOff>
    </xdr:from>
    <xdr:to>
      <xdr:col>74</xdr:col>
      <xdr:colOff>393700</xdr:colOff>
      <xdr:row>28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F4404E-92E1-4649-B2A0-FF72FAA38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75</xdr:col>
      <xdr:colOff>558800</xdr:colOff>
      <xdr:row>15</xdr:row>
      <xdr:rowOff>111760</xdr:rowOff>
    </xdr:from>
    <xdr:to>
      <xdr:col>81</xdr:col>
      <xdr:colOff>180340</xdr:colOff>
      <xdr:row>29</xdr:row>
      <xdr:rowOff>10160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CF6768-A85A-8249-8A0A-4B8CB4CDE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75</xdr:col>
      <xdr:colOff>528320</xdr:colOff>
      <xdr:row>0</xdr:row>
      <xdr:rowOff>375920</xdr:rowOff>
    </xdr:from>
    <xdr:to>
      <xdr:col>81</xdr:col>
      <xdr:colOff>147320</xdr:colOff>
      <xdr:row>14</xdr:row>
      <xdr:rowOff>81280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39F12-D96B-8E4B-930D-910D0D914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75</xdr:col>
      <xdr:colOff>589280</xdr:colOff>
      <xdr:row>30</xdr:row>
      <xdr:rowOff>71120</xdr:rowOff>
    </xdr:from>
    <xdr:to>
      <xdr:col>81</xdr:col>
      <xdr:colOff>210820</xdr:colOff>
      <xdr:row>43</xdr:row>
      <xdr:rowOff>172720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4FB987E-68E5-1F41-8B01-76DE7756D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82</xdr:col>
      <xdr:colOff>0</xdr:colOff>
      <xdr:row>3</xdr:row>
      <xdr:rowOff>0</xdr:rowOff>
    </xdr:from>
    <xdr:to>
      <xdr:col>87</xdr:col>
      <xdr:colOff>444500</xdr:colOff>
      <xdr:row>16</xdr:row>
      <xdr:rowOff>104140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A91FA14-1FD1-454D-8A2A-8FF3F44588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69</xdr:col>
      <xdr:colOff>142240</xdr:colOff>
      <xdr:row>0</xdr:row>
      <xdr:rowOff>375920</xdr:rowOff>
    </xdr:from>
    <xdr:to>
      <xdr:col>74</xdr:col>
      <xdr:colOff>586740</xdr:colOff>
      <xdr:row>14</xdr:row>
      <xdr:rowOff>83820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88DC8C-ABF7-854F-9F28-5D25DE6685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89</xdr:col>
      <xdr:colOff>254000</xdr:colOff>
      <xdr:row>3</xdr:row>
      <xdr:rowOff>-1</xdr:rowOff>
    </xdr:from>
    <xdr:to>
      <xdr:col>103</xdr:col>
      <xdr:colOff>118533</xdr:colOff>
      <xdr:row>38</xdr:row>
      <xdr:rowOff>169333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1573CF-92C0-384F-8364-2AC06C1928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723900</xdr:colOff>
      <xdr:row>0</xdr:row>
      <xdr:rowOff>330200</xdr:rowOff>
    </xdr:from>
    <xdr:to>
      <xdr:col>14</xdr:col>
      <xdr:colOff>323850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E7BE67-827E-1DD5-05D9-BF6FD47829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908050</xdr:colOff>
      <xdr:row>4</xdr:row>
      <xdr:rowOff>50800</xdr:rowOff>
    </xdr:from>
    <xdr:to>
      <xdr:col>6</xdr:col>
      <xdr:colOff>368300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26DABD-9175-AD49-8545-EE7E4F0DD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533400</xdr:colOff>
      <xdr:row>1</xdr:row>
      <xdr:rowOff>50800</xdr:rowOff>
    </xdr:from>
    <xdr:to>
      <xdr:col>16</xdr:col>
      <xdr:colOff>806450</xdr:colOff>
      <xdr:row>26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720E87-96E4-8947-BD2F-F235EC3A5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717550</xdr:colOff>
      <xdr:row>3</xdr:row>
      <xdr:rowOff>88900</xdr:rowOff>
    </xdr:from>
    <xdr:to>
      <xdr:col>13</xdr:col>
      <xdr:colOff>336550</xdr:colOff>
      <xdr:row>16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33E799-C63B-B746-B2F1-2A3D47F8D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27</xdr:row>
      <xdr:rowOff>0</xdr:rowOff>
    </xdr:from>
    <xdr:to>
      <xdr:col>12</xdr:col>
      <xdr:colOff>444500</xdr:colOff>
      <xdr:row>40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6AF24F-5F9F-DC49-B7E6-F5627F56F3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3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1">
          <cell r="F1" t="str">
            <v>12C/30Si</v>
          </cell>
        </row>
        <row r="2">
          <cell r="E2">
            <v>1732</v>
          </cell>
          <cell r="F2">
            <v>2.6954469291196305E-2</v>
          </cell>
          <cell r="I2">
            <v>3.2877333070564741E-3</v>
          </cell>
        </row>
        <row r="3">
          <cell r="E3">
            <v>1907</v>
          </cell>
          <cell r="F3">
            <v>1.71026714602266E-2</v>
          </cell>
          <cell r="I3">
            <v>3.062883264538436E-3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sheetDataSet>
      <sheetData sheetId="0">
        <row r="5">
          <cell r="F5">
            <v>3.3315318924030349E-2</v>
          </cell>
          <cell r="G5">
            <v>1.0399889167308026E-4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2BD28-B9E5-FE40-A195-B21CFEACB45A}">
  <dimension ref="A1:AI2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5" sqref="K5"/>
    </sheetView>
  </sheetViews>
  <sheetFormatPr baseColWidth="10" defaultRowHeight="16" x14ac:dyDescent="0.2"/>
  <cols>
    <col min="1" max="1" width="31.6640625" customWidth="1"/>
    <col min="18" max="18" width="10.5" customWidth="1"/>
    <col min="19" max="20" width="13" customWidth="1"/>
    <col min="26" max="26" width="43.1640625" customWidth="1"/>
  </cols>
  <sheetData>
    <row r="1" spans="1:35" ht="51" x14ac:dyDescent="0.2">
      <c r="A1" s="1" t="s">
        <v>0</v>
      </c>
      <c r="B1" s="2" t="s">
        <v>1</v>
      </c>
      <c r="C1" s="3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19" t="s">
        <v>132</v>
      </c>
      <c r="K1" s="19" t="s">
        <v>133</v>
      </c>
      <c r="L1" s="19" t="s">
        <v>134</v>
      </c>
      <c r="M1" s="19" t="s">
        <v>136</v>
      </c>
      <c r="N1" s="19" t="s">
        <v>137</v>
      </c>
      <c r="O1" s="19" t="s">
        <v>139</v>
      </c>
      <c r="P1" s="19" t="s">
        <v>138</v>
      </c>
      <c r="R1" s="19" t="s">
        <v>141</v>
      </c>
      <c r="S1" s="19" t="s">
        <v>140</v>
      </c>
      <c r="T1" s="19" t="s">
        <v>229</v>
      </c>
      <c r="U1" s="19" t="s">
        <v>135</v>
      </c>
      <c r="V1" s="19" t="s">
        <v>73</v>
      </c>
      <c r="W1" s="19" t="s">
        <v>230</v>
      </c>
      <c r="X1" s="19" t="s">
        <v>231</v>
      </c>
      <c r="Y1" s="19" t="s">
        <v>228</v>
      </c>
      <c r="AF1" s="19" t="s">
        <v>216</v>
      </c>
      <c r="AG1" s="19" t="s">
        <v>142</v>
      </c>
      <c r="AH1" t="s">
        <v>135</v>
      </c>
      <c r="AI1" t="s">
        <v>140</v>
      </c>
    </row>
    <row r="2" spans="1:35" x14ac:dyDescent="0.2">
      <c r="A2" s="4" t="s">
        <v>8</v>
      </c>
    </row>
    <row r="3" spans="1:35" x14ac:dyDescent="0.2">
      <c r="A3" t="s">
        <v>9</v>
      </c>
      <c r="B3" s="5">
        <v>41.449039999999997</v>
      </c>
      <c r="C3">
        <v>0.1950764331313958</v>
      </c>
      <c r="D3">
        <v>5.2091812785396989</v>
      </c>
      <c r="E3">
        <v>2.1599115844743912</v>
      </c>
      <c r="F3">
        <v>2.1109581151255501</v>
      </c>
      <c r="G3">
        <v>2.66541456576457</v>
      </c>
      <c r="H3">
        <v>0.64488493370373268</v>
      </c>
      <c r="K3">
        <f>$B3*C3</f>
        <v>8.0857308799205487</v>
      </c>
      <c r="L3">
        <f>$B3*D3</f>
        <v>215.9155631814431</v>
      </c>
      <c r="M3">
        <f t="shared" ref="M3:P12" si="0">$B3*E3</f>
        <v>89.526261661342417</v>
      </c>
      <c r="N3">
        <f>$B3*F3</f>
        <v>87.497187352163522</v>
      </c>
      <c r="O3">
        <f t="shared" si="0"/>
        <v>110.47887495295828</v>
      </c>
      <c r="P3">
        <f t="shared" si="0"/>
        <v>26.729861412483363</v>
      </c>
      <c r="S3" s="25">
        <f>226.02* K3- 83.77</f>
        <v>1743.7668934796425</v>
      </c>
      <c r="T3" s="25"/>
      <c r="U3" s="6">
        <f xml:space="preserve"> 0.0138*L3 + 0.0051</f>
        <v>2.984734771903915</v>
      </c>
      <c r="V3" s="25">
        <f>12.353*N3 - 10.687</f>
        <v>1070.1657553612761</v>
      </c>
      <c r="W3" s="25">
        <f t="shared" ref="W3:W9" si="1">28.045*P3 + 16.423</f>
        <v>766.06196331309593</v>
      </c>
      <c r="X3" s="25">
        <f>32.875*P3 + 8.557</f>
        <v>887.30119393539053</v>
      </c>
      <c r="Y3" s="25">
        <f t="shared" ref="Y3:Y9" si="2">17.893*O3 + 1.6393</f>
        <v>1978.4378095332827</v>
      </c>
      <c r="AA3" s="6"/>
      <c r="AB3" s="6"/>
      <c r="AC3" s="6"/>
      <c r="AD3" s="26"/>
      <c r="AF3" s="25">
        <v>1978.4378095332827</v>
      </c>
      <c r="AG3" s="25">
        <v>766.06196331309593</v>
      </c>
      <c r="AH3">
        <v>2.984734771903915</v>
      </c>
      <c r="AI3">
        <v>1743.7668934796425</v>
      </c>
    </row>
    <row r="4" spans="1:35" x14ac:dyDescent="0.2">
      <c r="A4" t="s">
        <v>10</v>
      </c>
      <c r="B4" s="5">
        <v>42.506900000000002</v>
      </c>
      <c r="C4">
        <v>0.1501518355828709</v>
      </c>
      <c r="D4">
        <v>4.9991089358206606</v>
      </c>
      <c r="E4">
        <v>2.3285817663729511</v>
      </c>
      <c r="F4">
        <v>2.448993653730724</v>
      </c>
      <c r="G4">
        <v>2.9431725477042714</v>
      </c>
      <c r="H4">
        <v>0.6569374500520232</v>
      </c>
      <c r="K4">
        <f t="shared" ref="K4:K12" si="3">$B4*C4</f>
        <v>6.3824890599375355</v>
      </c>
      <c r="L4">
        <f t="shared" ref="L4:L12" si="4">$B4*D4</f>
        <v>212.49662362403524</v>
      </c>
      <c r="M4">
        <f t="shared" si="0"/>
        <v>98.980792285038405</v>
      </c>
      <c r="N4">
        <f t="shared" si="0"/>
        <v>104.09912833976651</v>
      </c>
      <c r="O4">
        <f t="shared" si="0"/>
        <v>125.1051411680107</v>
      </c>
      <c r="P4">
        <f t="shared" si="0"/>
        <v>27.924374495616345</v>
      </c>
      <c r="S4" s="25">
        <f t="shared" ref="S4:S12" si="5">226.02* K4- 83.77</f>
        <v>1358.8001773270819</v>
      </c>
      <c r="T4" s="25"/>
      <c r="U4" s="6">
        <f t="shared" ref="U4:U12" si="6" xml:space="preserve"> 0.0138*L4 + 0.0051</f>
        <v>2.9375534060116864</v>
      </c>
      <c r="V4" s="25">
        <f t="shared" ref="V4:V12" si="7">12.353*N4 - 10.687</f>
        <v>1275.2495323811359</v>
      </c>
      <c r="W4" s="25">
        <f t="shared" si="1"/>
        <v>799.56208272956042</v>
      </c>
      <c r="X4" s="25">
        <f t="shared" ref="X4:X12" si="8">32.875*P4 + 8.557</f>
        <v>926.57081154338732</v>
      </c>
      <c r="Y4" s="25">
        <f t="shared" si="2"/>
        <v>2240.1455909192155</v>
      </c>
      <c r="AA4" s="6"/>
      <c r="AB4" s="6"/>
      <c r="AC4" s="6"/>
      <c r="AD4" s="26"/>
      <c r="AF4" s="25">
        <v>2240.1455909192155</v>
      </c>
      <c r="AG4" s="25">
        <v>799.56208272956042</v>
      </c>
      <c r="AH4">
        <v>2.9375534060116864</v>
      </c>
      <c r="AI4">
        <v>1358.8001773270819</v>
      </c>
    </row>
    <row r="5" spans="1:35" x14ac:dyDescent="0.2">
      <c r="A5" t="s">
        <v>11</v>
      </c>
      <c r="B5" s="5">
        <v>40.451180000000001</v>
      </c>
      <c r="C5">
        <v>0.1192028711792753</v>
      </c>
      <c r="D5">
        <v>4.4685685682717091</v>
      </c>
      <c r="E5">
        <v>2.2251873262786925</v>
      </c>
      <c r="F5">
        <v>2.3903276752589506</v>
      </c>
      <c r="G5">
        <v>2.677790915134354</v>
      </c>
      <c r="H5">
        <v>0.61013011570276321</v>
      </c>
      <c r="K5">
        <f t="shared" si="3"/>
        <v>4.8218967985896777</v>
      </c>
      <c r="L5">
        <f t="shared" si="4"/>
        <v>180.75887149750119</v>
      </c>
      <c r="M5">
        <f t="shared" si="0"/>
        <v>90.011453069018117</v>
      </c>
      <c r="N5">
        <f t="shared" si="0"/>
        <v>96.691575050881355</v>
      </c>
      <c r="O5">
        <f t="shared" si="0"/>
        <v>108.31980231046448</v>
      </c>
      <c r="P5">
        <f t="shared" si="0"/>
        <v>24.680483133713302</v>
      </c>
      <c r="S5" s="25">
        <f t="shared" si="5"/>
        <v>1006.0751144172391</v>
      </c>
      <c r="T5" s="25"/>
      <c r="U5" s="6">
        <f t="shared" si="6"/>
        <v>2.4995724266655164</v>
      </c>
      <c r="V5" s="25">
        <f t="shared" si="7"/>
        <v>1183.7440266035373</v>
      </c>
      <c r="W5" s="25">
        <f t="shared" si="1"/>
        <v>708.5871494849896</v>
      </c>
      <c r="X5" s="25">
        <f t="shared" si="8"/>
        <v>819.92788302082488</v>
      </c>
      <c r="Y5" s="25">
        <f t="shared" si="2"/>
        <v>1939.8055227411412</v>
      </c>
      <c r="AA5" s="6"/>
      <c r="AB5" s="6"/>
      <c r="AC5" s="6"/>
      <c r="AD5" s="26"/>
      <c r="AF5" s="25">
        <v>1939.8055227411412</v>
      </c>
      <c r="AG5" s="25">
        <v>708.5871494849896</v>
      </c>
      <c r="AH5">
        <v>2.4995724266655164</v>
      </c>
      <c r="AI5">
        <v>1006.0751144172391</v>
      </c>
    </row>
    <row r="6" spans="1:35" x14ac:dyDescent="0.2">
      <c r="A6" t="s">
        <v>12</v>
      </c>
      <c r="B6" s="5">
        <v>42.5274</v>
      </c>
      <c r="C6">
        <v>6.4418381913545444E-2</v>
      </c>
      <c r="D6">
        <v>4.0625802185136752</v>
      </c>
      <c r="E6">
        <v>2.1004342339401729</v>
      </c>
      <c r="F6">
        <v>1.8030471103185237</v>
      </c>
      <c r="G6">
        <v>1.9277902222091747</v>
      </c>
      <c r="H6">
        <v>0.55243497345598458</v>
      </c>
      <c r="K6">
        <f t="shared" si="3"/>
        <v>2.7395462949901126</v>
      </c>
      <c r="L6">
        <f t="shared" si="4"/>
        <v>172.77097398481848</v>
      </c>
      <c r="M6">
        <f t="shared" si="0"/>
        <v>89.326006840467315</v>
      </c>
      <c r="N6">
        <f t="shared" si="0"/>
        <v>76.678905679359985</v>
      </c>
      <c r="O6">
        <f t="shared" si="0"/>
        <v>81.983905895978452</v>
      </c>
      <c r="P6">
        <f t="shared" si="0"/>
        <v>23.493623090152038</v>
      </c>
      <c r="S6" s="25">
        <f t="shared" si="5"/>
        <v>535.42225359366535</v>
      </c>
      <c r="T6" s="25"/>
      <c r="U6" s="6">
        <f t="shared" si="6"/>
        <v>2.3893394409904953</v>
      </c>
      <c r="V6" s="25">
        <f t="shared" si="7"/>
        <v>936.52752185713382</v>
      </c>
      <c r="W6" s="25">
        <f t="shared" si="1"/>
        <v>675.30165956331393</v>
      </c>
      <c r="X6" s="25">
        <f t="shared" si="8"/>
        <v>780.90985908874825</v>
      </c>
      <c r="Y6" s="25">
        <f t="shared" si="2"/>
        <v>1468.5773281967427</v>
      </c>
      <c r="AF6" s="25">
        <v>1468.5773281967427</v>
      </c>
      <c r="AG6" s="25">
        <v>675.30165956331393</v>
      </c>
      <c r="AH6">
        <v>2.3893394409904953</v>
      </c>
      <c r="AI6">
        <v>535.42225359366535</v>
      </c>
    </row>
    <row r="7" spans="1:35" x14ac:dyDescent="0.2">
      <c r="A7" t="s">
        <v>13</v>
      </c>
      <c r="B7" s="5">
        <v>44.586799999999997</v>
      </c>
      <c r="C7">
        <v>4.1511413751426127E-2</v>
      </c>
      <c r="D7">
        <v>2.8790878577042434</v>
      </c>
      <c r="E7">
        <v>1.9855776941213044</v>
      </c>
      <c r="F7">
        <v>2.4200220058465458</v>
      </c>
      <c r="G7">
        <v>1.0637398126394526</v>
      </c>
      <c r="H7">
        <v>0.24449182385568569</v>
      </c>
      <c r="K7">
        <f t="shared" si="3"/>
        <v>1.8508611026520863</v>
      </c>
      <c r="L7">
        <f t="shared" si="4"/>
        <v>128.36931449388754</v>
      </c>
      <c r="M7">
        <f t="shared" si="0"/>
        <v>88.53055553224776</v>
      </c>
      <c r="N7">
        <f t="shared" si="0"/>
        <v>107.90103717027876</v>
      </c>
      <c r="O7">
        <f t="shared" si="0"/>
        <v>47.428754278192741</v>
      </c>
      <c r="P7">
        <f t="shared" si="0"/>
        <v>10.901108051888686</v>
      </c>
      <c r="S7" s="25">
        <f t="shared" si="5"/>
        <v>334.56162642142459</v>
      </c>
      <c r="T7" s="25"/>
      <c r="U7" s="6">
        <f t="shared" si="6"/>
        <v>1.7765965400156483</v>
      </c>
      <c r="V7" s="25">
        <f t="shared" si="7"/>
        <v>1322.2145121644535</v>
      </c>
      <c r="W7" s="25">
        <f t="shared" si="1"/>
        <v>322.14457531521822</v>
      </c>
      <c r="X7" s="25">
        <f t="shared" si="8"/>
        <v>366.93092720584059</v>
      </c>
      <c r="Y7" s="25">
        <f t="shared" si="2"/>
        <v>850.28200029970276</v>
      </c>
      <c r="AA7" s="6"/>
      <c r="AB7" s="6"/>
      <c r="AC7" s="6"/>
      <c r="AD7" s="26"/>
      <c r="AF7" s="25">
        <v>850.28200029970276</v>
      </c>
      <c r="AG7" s="25">
        <v>322.14457531521822</v>
      </c>
      <c r="AH7">
        <v>1.7765965400156483</v>
      </c>
      <c r="AI7">
        <v>334.56162642142459</v>
      </c>
    </row>
    <row r="8" spans="1:35" x14ac:dyDescent="0.2">
      <c r="A8" t="s">
        <v>14</v>
      </c>
      <c r="B8" s="5">
        <v>44.429380000000002</v>
      </c>
      <c r="C8">
        <v>4.0078318646192101E-2</v>
      </c>
      <c r="D8">
        <v>2.7849422239315147</v>
      </c>
      <c r="E8">
        <v>1.931418671976622</v>
      </c>
      <c r="F8">
        <v>2.3479666253461251</v>
      </c>
      <c r="G8">
        <v>1.0570781264407567</v>
      </c>
      <c r="H8">
        <v>0.24259880557885236</v>
      </c>
      <c r="K8">
        <f t="shared" si="3"/>
        <v>1.7806548488927545</v>
      </c>
      <c r="L8">
        <f t="shared" si="4"/>
        <v>123.73325634509837</v>
      </c>
      <c r="M8">
        <f t="shared" si="0"/>
        <v>85.811734116344695</v>
      </c>
      <c r="N8">
        <f t="shared" si="0"/>
        <v>104.31870142482063</v>
      </c>
      <c r="O8">
        <f t="shared" si="0"/>
        <v>46.96532576932443</v>
      </c>
      <c r="P8">
        <f t="shared" si="0"/>
        <v>10.778514520608951</v>
      </c>
      <c r="S8" s="25">
        <f t="shared" si="5"/>
        <v>318.69360894674043</v>
      </c>
      <c r="T8" s="25"/>
      <c r="U8" s="6">
        <f t="shared" si="6"/>
        <v>1.7126189375623575</v>
      </c>
      <c r="V8" s="25">
        <f t="shared" si="7"/>
        <v>1277.9619187008093</v>
      </c>
      <c r="W8" s="25">
        <f t="shared" si="1"/>
        <v>318.70643973047805</v>
      </c>
      <c r="X8" s="25">
        <f t="shared" si="8"/>
        <v>362.90066486501928</v>
      </c>
      <c r="Y8" s="25">
        <f t="shared" si="2"/>
        <v>841.98987399052214</v>
      </c>
      <c r="AA8" s="6"/>
      <c r="AB8" s="6"/>
      <c r="AC8" s="6"/>
      <c r="AD8" s="26"/>
      <c r="AF8" s="25">
        <v>841.98987399052214</v>
      </c>
      <c r="AG8" s="25">
        <v>318.70643973047805</v>
      </c>
      <c r="AH8">
        <v>1.7126189375623575</v>
      </c>
      <c r="AI8">
        <v>318.69360894674043</v>
      </c>
    </row>
    <row r="9" spans="1:35" x14ac:dyDescent="0.2">
      <c r="A9" t="s">
        <v>15</v>
      </c>
      <c r="B9" s="6">
        <f>AVERAGE(B7:B8)</f>
        <v>44.508089999999996</v>
      </c>
      <c r="C9">
        <v>0.14553059590976564</v>
      </c>
      <c r="D9">
        <v>2.8587078959136378</v>
      </c>
      <c r="E9">
        <v>1.9872996993086636</v>
      </c>
      <c r="F9">
        <v>2.011423677882139</v>
      </c>
      <c r="G9">
        <v>1.5019431753473598</v>
      </c>
      <c r="H9">
        <v>0.28146259811201318</v>
      </c>
      <c r="K9">
        <f t="shared" si="3"/>
        <v>6.4772888605054799</v>
      </c>
      <c r="L9">
        <f t="shared" si="4"/>
        <v>127.23562831503482</v>
      </c>
      <c r="M9">
        <f t="shared" si="0"/>
        <v>88.450913873802932</v>
      </c>
      <c r="N9">
        <f t="shared" si="0"/>
        <v>89.524626083309244</v>
      </c>
      <c r="O9">
        <f t="shared" si="0"/>
        <v>66.848622023246065</v>
      </c>
      <c r="P9">
        <f t="shared" si="0"/>
        <v>12.527362648403312</v>
      </c>
      <c r="S9" s="25">
        <f t="shared" si="5"/>
        <v>1380.2268282514488</v>
      </c>
      <c r="T9" s="25"/>
      <c r="U9" s="6">
        <f t="shared" si="6"/>
        <v>1.7609516707474806</v>
      </c>
      <c r="V9" s="25">
        <f t="shared" si="7"/>
        <v>1095.2107060071191</v>
      </c>
      <c r="W9" s="25">
        <f t="shared" si="1"/>
        <v>367.75288547447087</v>
      </c>
      <c r="X9" s="25">
        <f t="shared" si="8"/>
        <v>420.39404706625891</v>
      </c>
      <c r="Y9" s="25">
        <f t="shared" si="2"/>
        <v>1197.7616938619419</v>
      </c>
      <c r="AA9" s="6"/>
      <c r="AB9" s="6"/>
      <c r="AC9" s="6"/>
      <c r="AD9" s="26"/>
      <c r="AF9" s="25">
        <v>1197.7616938619419</v>
      </c>
      <c r="AG9" s="25">
        <v>367.75288547447087</v>
      </c>
      <c r="AH9">
        <v>1.7609516707474806</v>
      </c>
      <c r="AI9">
        <v>1380.2268282514488</v>
      </c>
    </row>
    <row r="10" spans="1:35" x14ac:dyDescent="0.2">
      <c r="A10" s="1"/>
      <c r="S10" s="25"/>
      <c r="T10" s="25"/>
      <c r="U10" s="6"/>
      <c r="V10" s="25"/>
      <c r="W10" s="25"/>
      <c r="Y10" s="25"/>
      <c r="AF10" s="25"/>
      <c r="AG10" s="25"/>
    </row>
    <row r="11" spans="1:35" x14ac:dyDescent="0.2">
      <c r="A11" s="1" t="s">
        <v>16</v>
      </c>
      <c r="S11" s="25"/>
      <c r="T11" s="25"/>
      <c r="U11" s="6"/>
      <c r="V11" s="25"/>
      <c r="W11" s="25"/>
      <c r="Y11" s="25"/>
      <c r="AF11" s="25"/>
      <c r="AG11" s="25"/>
    </row>
    <row r="12" spans="1:35" x14ac:dyDescent="0.2">
      <c r="A12" t="s">
        <v>17</v>
      </c>
      <c r="B12" s="7">
        <v>43.021210000000004</v>
      </c>
      <c r="C12">
        <v>0.15925251840049384</v>
      </c>
      <c r="D12">
        <v>3.8603262589182572</v>
      </c>
      <c r="E12">
        <v>1.9762360251965947</v>
      </c>
      <c r="F12">
        <v>1.6073525888870541</v>
      </c>
      <c r="G12">
        <v>2.2396782507029589</v>
      </c>
      <c r="H12">
        <v>0.58211829407456861</v>
      </c>
      <c r="K12">
        <f t="shared" si="3"/>
        <v>6.85123603713651</v>
      </c>
      <c r="L12">
        <f t="shared" si="4"/>
        <v>166.07590665343673</v>
      </c>
      <c r="M12">
        <f t="shared" si="0"/>
        <v>85.020065049547995</v>
      </c>
      <c r="N12">
        <f t="shared" si="0"/>
        <v>69.150253270553634</v>
      </c>
      <c r="O12">
        <f t="shared" si="0"/>
        <v>96.353668355924654</v>
      </c>
      <c r="P12">
        <f t="shared" si="0"/>
        <v>25.043433374223774</v>
      </c>
      <c r="S12" s="25">
        <f t="shared" si="5"/>
        <v>1464.746369113594</v>
      </c>
      <c r="T12" s="25"/>
      <c r="U12" s="6">
        <f t="shared" si="6"/>
        <v>2.296947511817427</v>
      </c>
      <c r="V12" s="25">
        <f t="shared" si="7"/>
        <v>843.52607865114896</v>
      </c>
      <c r="W12" s="25">
        <f>28.045*P12 + 16.423</f>
        <v>718.76608898010579</v>
      </c>
      <c r="X12" s="25">
        <f t="shared" si="8"/>
        <v>831.85987217760658</v>
      </c>
      <c r="Y12" s="25">
        <f>17.893*O12 + 1.6393</f>
        <v>1725.6954878925599</v>
      </c>
      <c r="AF12" s="25">
        <v>1725.6954878925599</v>
      </c>
      <c r="AG12" s="25">
        <v>718.76608898010579</v>
      </c>
      <c r="AH12">
        <v>2.296947511817427</v>
      </c>
      <c r="AI12">
        <v>1464.746369113594</v>
      </c>
    </row>
    <row r="13" spans="1:35" x14ac:dyDescent="0.2">
      <c r="A13" t="s">
        <v>18</v>
      </c>
      <c r="C13">
        <v>6.5106056015467317E-3</v>
      </c>
      <c r="D13">
        <v>0.68132259350870883</v>
      </c>
      <c r="E13">
        <v>1.9534518988326834</v>
      </c>
      <c r="F13">
        <v>0.22559307290093883</v>
      </c>
      <c r="G13">
        <v>4.1104763320246032E-3</v>
      </c>
      <c r="H13">
        <v>4.6364073151485316E-2</v>
      </c>
      <c r="K13">
        <f t="shared" ref="K13:K14" si="9">$B13*C13</f>
        <v>0</v>
      </c>
      <c r="L13">
        <f t="shared" ref="L13:L14" si="10">$B13*D13</f>
        <v>0</v>
      </c>
      <c r="M13">
        <f t="shared" ref="M13:M14" si="11">$B13*E13</f>
        <v>0</v>
      </c>
      <c r="N13">
        <f t="shared" ref="N13:N14" si="12">$B13*F13</f>
        <v>0</v>
      </c>
      <c r="O13">
        <f t="shared" ref="O13:O14" si="13">$B13*G13</f>
        <v>0</v>
      </c>
      <c r="P13">
        <f t="shared" ref="P13:P14" si="14">$B13*H13</f>
        <v>0</v>
      </c>
      <c r="S13" s="25"/>
      <c r="T13" s="25"/>
      <c r="U13" s="6"/>
      <c r="V13" s="25"/>
      <c r="W13" s="25"/>
      <c r="Y13" s="25"/>
      <c r="AF13" s="25"/>
      <c r="AG13" s="25"/>
    </row>
    <row r="14" spans="1:35" x14ac:dyDescent="0.2">
      <c r="A14" t="s">
        <v>19</v>
      </c>
      <c r="C14">
        <v>3.5291864279513923E-3</v>
      </c>
      <c r="D14">
        <v>0.55733042188920767</v>
      </c>
      <c r="E14">
        <v>1.9697330544339957</v>
      </c>
      <c r="F14">
        <v>0.23705184022503092</v>
      </c>
      <c r="G14">
        <v>3.5707139120674525E-3</v>
      </c>
      <c r="H14">
        <v>4.519922594468781E-2</v>
      </c>
      <c r="K14">
        <f t="shared" si="9"/>
        <v>0</v>
      </c>
      <c r="L14">
        <f t="shared" si="10"/>
        <v>0</v>
      </c>
      <c r="M14">
        <f t="shared" si="11"/>
        <v>0</v>
      </c>
      <c r="N14">
        <f t="shared" si="12"/>
        <v>0</v>
      </c>
      <c r="O14">
        <f t="shared" si="13"/>
        <v>0</v>
      </c>
      <c r="P14">
        <f t="shared" si="14"/>
        <v>0</v>
      </c>
      <c r="S14" s="25"/>
      <c r="T14" s="25"/>
      <c r="U14" s="6"/>
      <c r="V14" s="25"/>
      <c r="W14" s="25"/>
      <c r="Y14" s="25"/>
      <c r="AB14" t="s">
        <v>217</v>
      </c>
      <c r="AC14" t="s">
        <v>218</v>
      </c>
      <c r="AD14" t="s">
        <v>219</v>
      </c>
      <c r="AF14" s="25"/>
      <c r="AG14" s="25"/>
    </row>
    <row r="15" spans="1:35" x14ac:dyDescent="0.2">
      <c r="Z15" t="s">
        <v>220</v>
      </c>
      <c r="AA15" s="25">
        <v>850.28200029970276</v>
      </c>
      <c r="AB15" s="25">
        <v>322.14457531521822</v>
      </c>
      <c r="AC15">
        <v>1.7765965400156483</v>
      </c>
      <c r="AD15">
        <v>334.56162642142459</v>
      </c>
    </row>
    <row r="16" spans="1:35" x14ac:dyDescent="0.2">
      <c r="Z16" t="s">
        <v>221</v>
      </c>
      <c r="AA16" s="25">
        <v>841.98987399052214</v>
      </c>
      <c r="AB16" s="25">
        <v>318.70643973047805</v>
      </c>
      <c r="AC16">
        <v>1.7126189375623575</v>
      </c>
      <c r="AD16">
        <v>318.69360894674043</v>
      </c>
    </row>
    <row r="17" spans="1:30" x14ac:dyDescent="0.2">
      <c r="Z17" t="s">
        <v>222</v>
      </c>
      <c r="AA17" s="25">
        <v>1468.5773281967427</v>
      </c>
      <c r="AB17" s="25">
        <v>675.30165956331393</v>
      </c>
      <c r="AC17">
        <v>2.3893394409904953</v>
      </c>
      <c r="AD17">
        <v>535.42225359366535</v>
      </c>
    </row>
    <row r="18" spans="1:30" x14ac:dyDescent="0.2">
      <c r="A18" s="18" t="s">
        <v>227</v>
      </c>
      <c r="Z18" t="s">
        <v>223</v>
      </c>
      <c r="AA18" s="25">
        <v>1939.8055227411412</v>
      </c>
      <c r="AB18" s="25">
        <v>708.5871494849896</v>
      </c>
      <c r="AC18">
        <v>2.4995724266655164</v>
      </c>
      <c r="AD18">
        <v>1006.0751144172391</v>
      </c>
    </row>
    <row r="19" spans="1:30" x14ac:dyDescent="0.2">
      <c r="Z19" t="s">
        <v>224</v>
      </c>
      <c r="AA19" s="25">
        <v>2240.1455909192155</v>
      </c>
      <c r="AB19" s="25">
        <v>799.56208272956042</v>
      </c>
      <c r="AC19">
        <v>2.9375534060116864</v>
      </c>
      <c r="AD19">
        <v>1358.8001773270819</v>
      </c>
    </row>
    <row r="20" spans="1:30" x14ac:dyDescent="0.2">
      <c r="Z20" t="s">
        <v>225</v>
      </c>
      <c r="AA20" s="25">
        <v>1978.4378095332827</v>
      </c>
      <c r="AB20" s="25">
        <v>766.06196331309593</v>
      </c>
      <c r="AC20">
        <v>2.984734771903915</v>
      </c>
      <c r="AD20">
        <v>1743.7668934796425</v>
      </c>
    </row>
    <row r="21" spans="1:30" x14ac:dyDescent="0.2">
      <c r="Z21" t="s">
        <v>226</v>
      </c>
      <c r="AA21" s="25">
        <v>1725.6954878925599</v>
      </c>
      <c r="AB21" s="25">
        <v>718.76608898010579</v>
      </c>
      <c r="AC21">
        <v>2.296947511817427</v>
      </c>
      <c r="AD21">
        <v>1464.746369113594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7C5DD-7F2B-3A4A-9AC8-19C2A19E73B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5285-9E17-4245-8EA2-259E7BD34292}">
  <dimension ref="A1:CF642"/>
  <sheetViews>
    <sheetView tabSelected="1" zoomScale="125" workbookViewId="0">
      <pane xSplit="2" ySplit="1" topLeftCell="AV2" activePane="bottomRight" state="frozen"/>
      <selection pane="topRight" activeCell="C1" sqref="C1"/>
      <selection pane="bottomLeft" activeCell="A2" sqref="A2"/>
      <selection pane="bottomRight" activeCell="BH2" sqref="BH2:BH33"/>
    </sheetView>
  </sheetViews>
  <sheetFormatPr baseColWidth="10" defaultRowHeight="16" x14ac:dyDescent="0.2"/>
  <cols>
    <col min="1" max="1" width="17.6640625" style="14" customWidth="1"/>
    <col min="2" max="2" width="16" style="14" customWidth="1"/>
    <col min="3" max="3" width="16.5" style="14" customWidth="1"/>
  </cols>
  <sheetData>
    <row r="1" spans="1:84" ht="31" x14ac:dyDescent="0.2">
      <c r="A1" s="9" t="s">
        <v>0</v>
      </c>
      <c r="B1" s="9" t="s">
        <v>23</v>
      </c>
      <c r="C1" s="9" t="s">
        <v>143</v>
      </c>
      <c r="D1" s="10" t="s">
        <v>144</v>
      </c>
      <c r="E1" s="9" t="s">
        <v>145</v>
      </c>
      <c r="F1" s="10" t="s">
        <v>144</v>
      </c>
      <c r="G1" s="9" t="s">
        <v>146</v>
      </c>
      <c r="H1" s="10" t="s">
        <v>144</v>
      </c>
      <c r="I1" s="9" t="s">
        <v>147</v>
      </c>
      <c r="J1" s="10" t="s">
        <v>144</v>
      </c>
      <c r="K1" s="9" t="s">
        <v>148</v>
      </c>
      <c r="L1" s="10" t="s">
        <v>144</v>
      </c>
      <c r="M1" s="9" t="s">
        <v>149</v>
      </c>
      <c r="N1" s="10" t="s">
        <v>144</v>
      </c>
      <c r="O1" s="9" t="s">
        <v>150</v>
      </c>
      <c r="P1" s="10" t="s">
        <v>144</v>
      </c>
      <c r="Q1" s="9" t="s">
        <v>151</v>
      </c>
      <c r="R1" s="10" t="s">
        <v>144</v>
      </c>
      <c r="S1" s="9" t="s">
        <v>152</v>
      </c>
      <c r="T1" s="10" t="s">
        <v>144</v>
      </c>
      <c r="U1" s="9" t="s">
        <v>153</v>
      </c>
      <c r="V1" s="10" t="s">
        <v>144</v>
      </c>
      <c r="W1" s="9" t="s">
        <v>154</v>
      </c>
      <c r="X1" s="10" t="s">
        <v>144</v>
      </c>
      <c r="Y1" s="9" t="s">
        <v>155</v>
      </c>
      <c r="Z1" s="10" t="s">
        <v>144</v>
      </c>
      <c r="AA1" s="9" t="s">
        <v>156</v>
      </c>
      <c r="AB1" s="10" t="s">
        <v>144</v>
      </c>
      <c r="AC1" s="9" t="s">
        <v>157</v>
      </c>
      <c r="AD1" s="10" t="s">
        <v>144</v>
      </c>
      <c r="AE1" s="9" t="s">
        <v>151</v>
      </c>
      <c r="AF1" s="10" t="s">
        <v>144</v>
      </c>
      <c r="AG1" s="10" t="s">
        <v>158</v>
      </c>
      <c r="AH1" s="10" t="s">
        <v>144</v>
      </c>
      <c r="AI1" s="10" t="s">
        <v>159</v>
      </c>
      <c r="AJ1" s="10" t="s">
        <v>144</v>
      </c>
      <c r="AK1" s="10" t="s">
        <v>160</v>
      </c>
      <c r="AL1" s="10" t="s">
        <v>144</v>
      </c>
      <c r="AM1" s="10" t="s">
        <v>161</v>
      </c>
      <c r="AN1" s="10" t="s">
        <v>144</v>
      </c>
      <c r="AO1" s="10" t="s">
        <v>162</v>
      </c>
      <c r="AP1" s="10" t="s">
        <v>144</v>
      </c>
      <c r="AQ1" s="10" t="s">
        <v>163</v>
      </c>
      <c r="AR1" s="10" t="s">
        <v>144</v>
      </c>
      <c r="AS1" s="10" t="s">
        <v>164</v>
      </c>
      <c r="AT1" s="10" t="s">
        <v>165</v>
      </c>
      <c r="AU1" s="10" t="s">
        <v>166</v>
      </c>
      <c r="AV1" s="10" t="s">
        <v>167</v>
      </c>
      <c r="AW1" s="10" t="s">
        <v>168</v>
      </c>
      <c r="AX1" s="10" t="s">
        <v>169</v>
      </c>
      <c r="AY1" s="10" t="s">
        <v>170</v>
      </c>
      <c r="AZ1" s="2" t="s">
        <v>1</v>
      </c>
      <c r="BA1" s="9"/>
      <c r="BB1" s="24" t="s">
        <v>171</v>
      </c>
      <c r="BC1" s="24" t="s">
        <v>172</v>
      </c>
      <c r="BD1" s="24" t="s">
        <v>173</v>
      </c>
      <c r="BE1" s="24" t="s">
        <v>174</v>
      </c>
      <c r="BF1" s="9" t="s">
        <v>175</v>
      </c>
      <c r="BG1" s="9"/>
      <c r="BH1" s="9" t="s">
        <v>259</v>
      </c>
      <c r="BI1" s="9" t="s">
        <v>176</v>
      </c>
      <c r="BJ1" s="9" t="s">
        <v>177</v>
      </c>
      <c r="BK1" s="9" t="s">
        <v>178</v>
      </c>
      <c r="BL1" s="9" t="s">
        <v>179</v>
      </c>
      <c r="BM1" s="9" t="s">
        <v>180</v>
      </c>
      <c r="BN1" s="9" t="s">
        <v>181</v>
      </c>
      <c r="BO1" s="9" t="s">
        <v>182</v>
      </c>
      <c r="BP1" s="9" t="s">
        <v>183</v>
      </c>
    </row>
    <row r="2" spans="1:84" x14ac:dyDescent="0.2">
      <c r="A2" t="s">
        <v>184</v>
      </c>
      <c r="B2">
        <v>1732</v>
      </c>
      <c r="C2">
        <v>2.6954469291196305E-2</v>
      </c>
      <c r="D2">
        <v>1.9486279170415673E-4</v>
      </c>
      <c r="E2">
        <v>2.3460903791516188</v>
      </c>
      <c r="F2">
        <v>3.2877333070564741E-3</v>
      </c>
      <c r="G2">
        <v>2.0488508249561392</v>
      </c>
      <c r="H2">
        <v>1.9482235414924232E-3</v>
      </c>
      <c r="I2">
        <v>0.48381500499283625</v>
      </c>
      <c r="J2">
        <v>6.9891363732378523E-4</v>
      </c>
      <c r="K2">
        <v>1</v>
      </c>
      <c r="L2">
        <v>0</v>
      </c>
      <c r="M2">
        <v>1.0361966444039281</v>
      </c>
      <c r="N2">
        <v>1.4854937018978854E-3</v>
      </c>
      <c r="O2">
        <v>0.22610676807495173</v>
      </c>
      <c r="P2">
        <v>6.0527410298233538E-4</v>
      </c>
      <c r="Q2">
        <v>1668.9</v>
      </c>
      <c r="R2">
        <v>10.473249131402396</v>
      </c>
      <c r="S2">
        <v>145275.15</v>
      </c>
      <c r="T2">
        <v>109.55254146803379</v>
      </c>
      <c r="U2">
        <v>126871</v>
      </c>
      <c r="V2">
        <v>115.11369665636985</v>
      </c>
      <c r="W2">
        <v>29959</v>
      </c>
      <c r="X2">
        <v>30.354744708460149</v>
      </c>
      <c r="Y2">
        <v>61924.25</v>
      </c>
      <c r="Z2">
        <v>88.376165964168848</v>
      </c>
      <c r="AA2">
        <v>64164.2</v>
      </c>
      <c r="AB2">
        <v>81.690835664589343</v>
      </c>
      <c r="AC2">
        <v>14001.3</v>
      </c>
      <c r="AD2">
        <v>39.008372920371038</v>
      </c>
      <c r="AE2">
        <v>-973.04553070880377</v>
      </c>
      <c r="AF2">
        <v>0.19486279170415674</v>
      </c>
      <c r="AG2">
        <v>211932.50854525494</v>
      </c>
      <c r="AH2">
        <v>298.39656081470997</v>
      </c>
      <c r="AI2">
        <v>5350156.5632995702</v>
      </c>
      <c r="AJ2">
        <v>5088.3397970445658</v>
      </c>
      <c r="AK2">
        <v>449.22839116964394</v>
      </c>
      <c r="AL2">
        <v>2.0935388025021484</v>
      </c>
      <c r="AM2">
        <v>1993.7062116829245</v>
      </c>
      <c r="AN2">
        <v>0</v>
      </c>
      <c r="AO2">
        <v>2100.2961449765826</v>
      </c>
      <c r="AP2">
        <v>4.4445911133309082</v>
      </c>
      <c r="AQ2">
        <v>-323.48946968542259</v>
      </c>
      <c r="AR2">
        <v>1.8109776539662181</v>
      </c>
      <c r="AS2">
        <v>1.3852560814444896</v>
      </c>
      <c r="AT2">
        <v>1.387954420863553</v>
      </c>
      <c r="AU2">
        <v>0.92201086720349279</v>
      </c>
      <c r="AV2">
        <v>0.97568944255112577</v>
      </c>
      <c r="AW2">
        <v>0</v>
      </c>
      <c r="AX2">
        <v>1.2096488430505621</v>
      </c>
      <c r="AY2">
        <v>1.3597237391659134</v>
      </c>
      <c r="AZ2" s="21">
        <v>50.75</v>
      </c>
      <c r="BB2" s="1">
        <v>90</v>
      </c>
      <c r="BC2" s="1">
        <v>15800</v>
      </c>
      <c r="BD2" s="1">
        <v>288</v>
      </c>
      <c r="BE2" s="1">
        <v>981</v>
      </c>
      <c r="BF2" s="1">
        <v>400</v>
      </c>
      <c r="BH2">
        <f>C2/G2</f>
        <v>1.3155896448328947E-2</v>
      </c>
      <c r="BJ2">
        <f>C2*AZ2</f>
        <v>1.3679393165282125</v>
      </c>
      <c r="BK2">
        <f>E2*AZ2</f>
        <v>119.06408674194465</v>
      </c>
      <c r="BL2">
        <f>AZ2*G2</f>
        <v>103.97917936652406</v>
      </c>
      <c r="BM2">
        <f>AZ2*I2</f>
        <v>24.553611503386438</v>
      </c>
      <c r="BO2">
        <f>AZ2*M2</f>
        <v>52.586979703499352</v>
      </c>
      <c r="BP2">
        <f>O2*AZ2</f>
        <v>11.474918479803801</v>
      </c>
    </row>
    <row r="3" spans="1:84" x14ac:dyDescent="0.2">
      <c r="A3" t="s">
        <v>185</v>
      </c>
      <c r="B3">
        <v>1907</v>
      </c>
      <c r="C3">
        <v>1.71026714602266E-2</v>
      </c>
      <c r="D3">
        <v>1.2700704059096814E-4</v>
      </c>
      <c r="E3">
        <v>2.1125308365752482</v>
      </c>
      <c r="F3">
        <v>3.062883264538436E-3</v>
      </c>
      <c r="G3">
        <v>1.752110177504663</v>
      </c>
      <c r="H3">
        <v>2.315154835786975E-3</v>
      </c>
      <c r="I3">
        <v>0.44340758457778318</v>
      </c>
      <c r="J3">
        <v>6.7315857491093741E-4</v>
      </c>
      <c r="K3">
        <v>1</v>
      </c>
      <c r="L3">
        <v>0</v>
      </c>
      <c r="M3">
        <v>1.1478050147258716</v>
      </c>
      <c r="N3">
        <v>1.5736312806444771E-3</v>
      </c>
      <c r="O3">
        <v>0.26347939890916366</v>
      </c>
      <c r="P3">
        <v>7.2786379406201735E-4</v>
      </c>
      <c r="Q3">
        <v>1914.25</v>
      </c>
      <c r="R3">
        <v>13.100195860327714</v>
      </c>
      <c r="S3">
        <v>236464.55</v>
      </c>
      <c r="T3">
        <v>190.72164168039018</v>
      </c>
      <c r="U3">
        <v>196121.60000000001</v>
      </c>
      <c r="V3">
        <v>144.83090684984114</v>
      </c>
      <c r="W3">
        <v>49632.75</v>
      </c>
      <c r="X3">
        <v>58.291277446250817</v>
      </c>
      <c r="Y3">
        <v>111936.95</v>
      </c>
      <c r="Z3">
        <v>116.56289187883891</v>
      </c>
      <c r="AA3">
        <v>128479</v>
      </c>
      <c r="AB3">
        <v>105.68954038772436</v>
      </c>
      <c r="AC3">
        <v>29492.05</v>
      </c>
      <c r="AD3">
        <v>66.105675964601119</v>
      </c>
      <c r="AE3">
        <v>-982.89732853977341</v>
      </c>
      <c r="AF3">
        <v>0.12700704059096815</v>
      </c>
      <c r="AG3">
        <v>190734.5104896758</v>
      </c>
      <c r="AH3">
        <v>277.98904198025377</v>
      </c>
      <c r="AI3">
        <v>4575133.9780209549</v>
      </c>
      <c r="AJ3">
        <v>6046.6852167440838</v>
      </c>
      <c r="AK3">
        <v>328.19125863943265</v>
      </c>
      <c r="AL3">
        <v>2.0163916134322313</v>
      </c>
      <c r="AM3">
        <v>1993.7062116829245</v>
      </c>
      <c r="AN3">
        <v>0</v>
      </c>
      <c r="AO3">
        <v>2434.2279349750797</v>
      </c>
      <c r="AP3">
        <v>4.7082983904113291</v>
      </c>
      <c r="AQ3">
        <v>-211.67071025526417</v>
      </c>
      <c r="AR3">
        <v>2.1777655110016365</v>
      </c>
      <c r="AS3">
        <v>1.5313436582423037</v>
      </c>
      <c r="AT3">
        <v>1.8995411225432048</v>
      </c>
      <c r="AU3">
        <v>1.6766522992161572</v>
      </c>
      <c r="AV3">
        <v>1.3381252755927349</v>
      </c>
      <c r="AW3">
        <v>0</v>
      </c>
      <c r="AX3">
        <v>1.5938505500562183</v>
      </c>
      <c r="AY3">
        <v>2.0061573697642374</v>
      </c>
      <c r="AZ3" s="21">
        <v>50.75</v>
      </c>
      <c r="BB3" s="1">
        <v>90</v>
      </c>
      <c r="BC3" s="1">
        <v>15800</v>
      </c>
      <c r="BD3" s="1">
        <v>288</v>
      </c>
      <c r="BE3" s="1">
        <v>981</v>
      </c>
      <c r="BF3" s="1">
        <v>400</v>
      </c>
      <c r="BH3">
        <f t="shared" ref="BH3:BH33" si="0">C3/G3</f>
        <v>9.7611849299249244E-3</v>
      </c>
      <c r="BJ3">
        <f t="shared" ref="BJ3:BJ33" si="1">C3*AZ3</f>
        <v>0.86796057660649995</v>
      </c>
      <c r="BK3">
        <f t="shared" ref="BK3:BK33" si="2">E3*AZ3</f>
        <v>107.21093995619384</v>
      </c>
      <c r="BL3">
        <f t="shared" ref="BL3:BL33" si="3">AZ3*G3</f>
        <v>88.919591508361648</v>
      </c>
      <c r="BM3">
        <f t="shared" ref="BM3:BM33" si="4">AZ3*I3</f>
        <v>22.502934917322495</v>
      </c>
      <c r="BO3">
        <f t="shared" ref="BO3:BO33" si="5">AZ3*M3</f>
        <v>58.251104497337984</v>
      </c>
      <c r="BP3">
        <f t="shared" ref="BP3:BP33" si="6">O3*AZ3</f>
        <v>13.371579494640056</v>
      </c>
    </row>
    <row r="4" spans="1:84" x14ac:dyDescent="0.2">
      <c r="A4" t="s">
        <v>186</v>
      </c>
      <c r="B4">
        <v>4024</v>
      </c>
      <c r="C4">
        <v>3.1386928845476759E-2</v>
      </c>
      <c r="D4">
        <v>1.1953383873543556E-4</v>
      </c>
      <c r="E4">
        <v>0.69709392740065446</v>
      </c>
      <c r="F4">
        <v>6.6317218210599626E-4</v>
      </c>
      <c r="G4">
        <v>1.6794548323713756</v>
      </c>
      <c r="H4">
        <v>1.6031515720406971E-3</v>
      </c>
      <c r="I4">
        <v>0.28515441003372327</v>
      </c>
      <c r="J4">
        <v>3.4174107205228401E-4</v>
      </c>
      <c r="K4">
        <v>1</v>
      </c>
      <c r="L4">
        <v>0</v>
      </c>
      <c r="M4">
        <v>1.114282775340361</v>
      </c>
      <c r="N4">
        <v>3.2433497115321583E-3</v>
      </c>
      <c r="O4">
        <v>4.2267712999817672E-2</v>
      </c>
      <c r="P4">
        <v>1.0060100760074917E-4</v>
      </c>
      <c r="Q4">
        <v>3886.7</v>
      </c>
      <c r="R4">
        <v>15.057800915839357</v>
      </c>
      <c r="S4">
        <v>86321.8</v>
      </c>
      <c r="T4">
        <v>69.103111362658623</v>
      </c>
      <c r="U4">
        <v>207967.5</v>
      </c>
      <c r="V4">
        <v>81.69009152052395</v>
      </c>
      <c r="W4">
        <v>35310.9</v>
      </c>
      <c r="X4">
        <v>36.268581444550598</v>
      </c>
      <c r="Y4">
        <v>123832.35</v>
      </c>
      <c r="Z4">
        <v>119.7661597710964</v>
      </c>
      <c r="AA4">
        <v>137981.75</v>
      </c>
      <c r="AB4">
        <v>377.52841562624548</v>
      </c>
      <c r="AC4">
        <v>5234.1000000000004</v>
      </c>
      <c r="AD4">
        <v>13.225951363651848</v>
      </c>
      <c r="AE4">
        <v>-968.61307115452325</v>
      </c>
      <c r="AF4">
        <v>0.11953383873543556</v>
      </c>
      <c r="AG4">
        <v>62268.644708717955</v>
      </c>
      <c r="AH4">
        <v>60.189887648030158</v>
      </c>
      <c r="AI4">
        <v>4385373.883126243</v>
      </c>
      <c r="AJ4">
        <v>4187.0862203319502</v>
      </c>
      <c r="AK4">
        <v>-145.84321977731818</v>
      </c>
      <c r="AL4">
        <v>1.0236575115198301</v>
      </c>
      <c r="AM4">
        <v>1993.7062116829245</v>
      </c>
      <c r="AN4">
        <v>0</v>
      </c>
      <c r="AO4">
        <v>2333.9295310966672</v>
      </c>
      <c r="AP4">
        <v>9.7040891434833743</v>
      </c>
      <c r="AQ4">
        <v>-873.53517464275001</v>
      </c>
      <c r="AR4">
        <v>0.30099780551285116</v>
      </c>
      <c r="AS4">
        <v>1.111253997351183</v>
      </c>
      <c r="AT4">
        <v>1.0198466688205194</v>
      </c>
      <c r="AU4">
        <v>1.2640798882746105</v>
      </c>
      <c r="AV4">
        <v>0.94424781572104977</v>
      </c>
      <c r="AW4">
        <v>0</v>
      </c>
      <c r="AX4">
        <v>3.5344455196723108</v>
      </c>
      <c r="AY4">
        <v>0.80170857357211078</v>
      </c>
      <c r="AZ4" s="21">
        <v>49.77</v>
      </c>
      <c r="BB4" s="1">
        <v>183</v>
      </c>
      <c r="BC4" s="1">
        <v>4900</v>
      </c>
      <c r="BD4" s="1">
        <v>185</v>
      </c>
      <c r="BE4" s="1">
        <v>943</v>
      </c>
      <c r="BF4" s="1">
        <v>80</v>
      </c>
      <c r="BH4">
        <f t="shared" si="0"/>
        <v>1.8688760328944773E-2</v>
      </c>
      <c r="BJ4">
        <f t="shared" si="1"/>
        <v>1.5621274486393784</v>
      </c>
      <c r="BK4">
        <f t="shared" si="2"/>
        <v>34.694364766730573</v>
      </c>
      <c r="BL4">
        <f t="shared" si="3"/>
        <v>83.586467007123375</v>
      </c>
      <c r="BM4">
        <f t="shared" si="4"/>
        <v>14.192134987378408</v>
      </c>
      <c r="BO4">
        <f t="shared" si="5"/>
        <v>55.45785372868977</v>
      </c>
      <c r="BP4">
        <f t="shared" si="6"/>
        <v>2.1036640760009258</v>
      </c>
    </row>
    <row r="5" spans="1:84" x14ac:dyDescent="0.2">
      <c r="A5" t="s">
        <v>187</v>
      </c>
      <c r="B5">
        <v>4181</v>
      </c>
      <c r="C5">
        <v>3.3315318924030349E-2</v>
      </c>
      <c r="D5">
        <v>1.0399889167308026E-4</v>
      </c>
      <c r="E5">
        <v>0.70420399305725401</v>
      </c>
      <c r="F5">
        <v>8.1967388848674439E-4</v>
      </c>
      <c r="G5">
        <v>1.6891876201943621</v>
      </c>
      <c r="H5">
        <v>2.0498004472253636E-3</v>
      </c>
      <c r="I5">
        <v>0.2854592573131704</v>
      </c>
      <c r="J5">
        <v>5.2225312783245196E-4</v>
      </c>
      <c r="K5">
        <v>1</v>
      </c>
      <c r="L5">
        <v>0</v>
      </c>
      <c r="M5">
        <v>1.1168887402518239</v>
      </c>
      <c r="N5">
        <v>4.6009913742607721E-3</v>
      </c>
      <c r="O5">
        <v>4.2257001556510042E-2</v>
      </c>
      <c r="P5">
        <v>1.5039283627635847E-4</v>
      </c>
      <c r="Q5">
        <v>4095.05</v>
      </c>
      <c r="R5">
        <v>12.757345665186492</v>
      </c>
      <c r="S5">
        <v>86558.9</v>
      </c>
      <c r="T5">
        <v>79.602793524110098</v>
      </c>
      <c r="U5">
        <v>207629.3</v>
      </c>
      <c r="V5">
        <v>125.91818772520512</v>
      </c>
      <c r="W5">
        <v>35087.35</v>
      </c>
      <c r="X5">
        <v>38.599855126534784</v>
      </c>
      <c r="Y5">
        <v>122919.7</v>
      </c>
      <c r="Z5">
        <v>150.56567198052605</v>
      </c>
      <c r="AA5">
        <v>137283.29999999999</v>
      </c>
      <c r="AB5">
        <v>534.39759050433804</v>
      </c>
      <c r="AC5">
        <v>5194.05</v>
      </c>
      <c r="AD5">
        <v>17.022659047652677</v>
      </c>
      <c r="AE5">
        <v>-966.68468107596959</v>
      </c>
      <c r="AF5">
        <v>0.10399889167308027</v>
      </c>
      <c r="AG5">
        <v>62913.958346093117</v>
      </c>
      <c r="AH5">
        <v>74.39407228959378</v>
      </c>
      <c r="AI5">
        <v>4410793.8262493787</v>
      </c>
      <c r="AJ5">
        <v>5353.6367719007621</v>
      </c>
      <c r="AK5">
        <v>-144.93007461276886</v>
      </c>
      <c r="AL5">
        <v>1.5643666534136236</v>
      </c>
      <c r="AM5">
        <v>1993.7062116829245</v>
      </c>
      <c r="AN5">
        <v>0</v>
      </c>
      <c r="AO5">
        <v>2341.7265675111221</v>
      </c>
      <c r="AP5">
        <v>13.766147475701191</v>
      </c>
      <c r="AQ5">
        <v>-873.567223237554</v>
      </c>
      <c r="AR5">
        <v>0.44997475436518691</v>
      </c>
      <c r="AS5">
        <v>0.93409182620700426</v>
      </c>
      <c r="AT5">
        <v>1.2468980921677382</v>
      </c>
      <c r="AU5">
        <v>1.6027375060358613</v>
      </c>
      <c r="AV5">
        <v>1.4367337062533903</v>
      </c>
      <c r="AW5">
        <v>0</v>
      </c>
      <c r="AX5">
        <v>4.9865080223948235</v>
      </c>
      <c r="AY5">
        <v>1.1942244925265881</v>
      </c>
      <c r="AZ5" s="21">
        <v>49.77</v>
      </c>
      <c r="BB5" s="1">
        <v>183</v>
      </c>
      <c r="BC5" s="1">
        <v>4900</v>
      </c>
      <c r="BD5" s="1">
        <v>185</v>
      </c>
      <c r="BE5" s="1">
        <v>943</v>
      </c>
      <c r="BF5" s="1">
        <v>80</v>
      </c>
      <c r="BH5">
        <f t="shared" si="0"/>
        <v>1.9722687122344058E-2</v>
      </c>
      <c r="BJ5">
        <f t="shared" si="1"/>
        <v>1.6581034228489906</v>
      </c>
      <c r="BK5">
        <f t="shared" si="2"/>
        <v>35.048232734459532</v>
      </c>
      <c r="BL5">
        <f t="shared" si="3"/>
        <v>84.070867857073409</v>
      </c>
      <c r="BM5">
        <f t="shared" si="4"/>
        <v>14.207307236476492</v>
      </c>
      <c r="BO5">
        <f t="shared" si="5"/>
        <v>55.587552602333282</v>
      </c>
      <c r="BP5">
        <f t="shared" si="6"/>
        <v>2.1031309674675049</v>
      </c>
    </row>
    <row r="6" spans="1:84" x14ac:dyDescent="0.2">
      <c r="A6" t="s">
        <v>188</v>
      </c>
      <c r="B6">
        <v>2961</v>
      </c>
      <c r="C6">
        <v>2.4926441172862471E-2</v>
      </c>
      <c r="D6">
        <v>1.179819399112024E-4</v>
      </c>
      <c r="E6">
        <v>0.85546234705780866</v>
      </c>
      <c r="F6">
        <v>1.0180190936449585E-3</v>
      </c>
      <c r="G6">
        <v>1.7418912370435262</v>
      </c>
      <c r="H6">
        <v>1.818041374034288E-3</v>
      </c>
      <c r="I6">
        <v>0.51004230828114516</v>
      </c>
      <c r="J6">
        <v>4.7487087932424196E-4</v>
      </c>
      <c r="K6">
        <v>1</v>
      </c>
      <c r="L6">
        <v>0</v>
      </c>
      <c r="M6">
        <v>1.0509571720697248</v>
      </c>
      <c r="N6">
        <v>1.4266911559559941E-3</v>
      </c>
      <c r="O6">
        <v>4.4586546077587975E-2</v>
      </c>
      <c r="P6">
        <v>1.3789272094101324E-4</v>
      </c>
      <c r="Q6">
        <v>3048.35</v>
      </c>
      <c r="R6">
        <v>15.682251952949532</v>
      </c>
      <c r="S6">
        <v>104613.1</v>
      </c>
      <c r="T6">
        <v>92.100285730169944</v>
      </c>
      <c r="U6">
        <v>213012.6</v>
      </c>
      <c r="V6">
        <v>101.28176954469774</v>
      </c>
      <c r="W6">
        <v>62372.65</v>
      </c>
      <c r="X6">
        <v>59.463667589191772</v>
      </c>
      <c r="Y6">
        <v>122290.85</v>
      </c>
      <c r="Z6">
        <v>149.54198979058128</v>
      </c>
      <c r="AA6">
        <v>128519.2</v>
      </c>
      <c r="AB6">
        <v>106.74306584159534</v>
      </c>
      <c r="AC6">
        <v>5452.4</v>
      </c>
      <c r="AD6">
        <v>15.967137303981904</v>
      </c>
      <c r="AE6">
        <v>-975.0735588271375</v>
      </c>
      <c r="AF6">
        <v>0.1179819399112024</v>
      </c>
      <c r="AG6">
        <v>76642.253318007686</v>
      </c>
      <c r="AH6">
        <v>92.39599688191673</v>
      </c>
      <c r="AI6">
        <v>4548444.3090355359</v>
      </c>
      <c r="AJ6">
        <v>4748.3320466837858</v>
      </c>
      <c r="AK6">
        <v>527.7901392696167</v>
      </c>
      <c r="AL6">
        <v>1.4224369921444981</v>
      </c>
      <c r="AM6">
        <v>1993.7062116829245</v>
      </c>
      <c r="AN6">
        <v>0</v>
      </c>
      <c r="AO6">
        <v>2144.4595837092124</v>
      </c>
      <c r="AP6">
        <v>4.2686541350719942</v>
      </c>
      <c r="AQ6">
        <v>-866.59723550669821</v>
      </c>
      <c r="AR6">
        <v>0.41257446013027677</v>
      </c>
      <c r="AS6">
        <v>1.2269666470351257</v>
      </c>
      <c r="AT6">
        <v>1.3431223584401333</v>
      </c>
      <c r="AU6">
        <v>1.3827857969154227</v>
      </c>
      <c r="AV6">
        <v>0.89942395139804143</v>
      </c>
      <c r="AW6">
        <v>0</v>
      </c>
      <c r="AX6">
        <v>1.6152696629151375</v>
      </c>
      <c r="AY6">
        <v>1.0620645936008692</v>
      </c>
      <c r="AZ6" s="21">
        <v>50</v>
      </c>
      <c r="BB6" s="1">
        <v>295</v>
      </c>
      <c r="BC6" s="1">
        <v>5700</v>
      </c>
      <c r="BD6" s="1"/>
      <c r="BE6" s="1"/>
      <c r="BF6" s="1"/>
      <c r="BH6">
        <f t="shared" si="0"/>
        <v>1.430998712363326E-2</v>
      </c>
      <c r="BJ6">
        <f t="shared" si="1"/>
        <v>1.2463220586431236</v>
      </c>
      <c r="BK6">
        <f t="shared" si="2"/>
        <v>42.773117352890431</v>
      </c>
      <c r="BL6">
        <f t="shared" si="3"/>
        <v>87.094561852176312</v>
      </c>
      <c r="BM6">
        <f t="shared" si="4"/>
        <v>25.502115414057258</v>
      </c>
      <c r="BO6">
        <f t="shared" si="5"/>
        <v>52.54785860348624</v>
      </c>
      <c r="BP6">
        <f t="shared" si="6"/>
        <v>2.2293273038793986</v>
      </c>
    </row>
    <row r="7" spans="1:84" x14ac:dyDescent="0.2">
      <c r="A7" t="s">
        <v>189</v>
      </c>
      <c r="B7">
        <v>3295</v>
      </c>
      <c r="C7">
        <v>2.9487626770863008E-2</v>
      </c>
      <c r="D7">
        <v>1.3239661174280082E-4</v>
      </c>
      <c r="E7">
        <v>0.87035661567110234</v>
      </c>
      <c r="F7">
        <v>8.1471155172628453E-4</v>
      </c>
      <c r="G7">
        <v>1.730006853250917</v>
      </c>
      <c r="H7">
        <v>1.7266835647137251E-3</v>
      </c>
      <c r="I7">
        <v>0.50773263390284407</v>
      </c>
      <c r="J7">
        <v>5.3956707656482221E-4</v>
      </c>
      <c r="K7">
        <v>1</v>
      </c>
      <c r="L7">
        <v>0</v>
      </c>
      <c r="M7">
        <v>1.0378913689971658</v>
      </c>
      <c r="N7">
        <v>1.0145761603379845E-3</v>
      </c>
      <c r="O7">
        <v>4.4749378863338046E-2</v>
      </c>
      <c r="P7">
        <v>1.4650659863342977E-4</v>
      </c>
      <c r="Q7">
        <v>3349.6</v>
      </c>
      <c r="R7">
        <v>16.240851675878783</v>
      </c>
      <c r="S7">
        <v>98863.45</v>
      </c>
      <c r="T7">
        <v>81.992986702650697</v>
      </c>
      <c r="U7">
        <v>196510.2</v>
      </c>
      <c r="V7">
        <v>139.93918980080335</v>
      </c>
      <c r="W7">
        <v>57673.35</v>
      </c>
      <c r="X7">
        <v>66.322111697381885</v>
      </c>
      <c r="Y7">
        <v>113591</v>
      </c>
      <c r="Z7">
        <v>120.41207755475625</v>
      </c>
      <c r="AA7">
        <v>117893.05</v>
      </c>
      <c r="AB7">
        <v>56.675738566914703</v>
      </c>
      <c r="AC7">
        <v>5083.1499999999996</v>
      </c>
      <c r="AD7">
        <v>17.842922081908348</v>
      </c>
      <c r="AE7">
        <v>-970.51237322913698</v>
      </c>
      <c r="AF7">
        <v>0.13239661174280082</v>
      </c>
      <c r="AG7">
        <v>77994.065680804357</v>
      </c>
      <c r="AH7">
        <v>73.943687758784222</v>
      </c>
      <c r="AI7">
        <v>4517404.8611860555</v>
      </c>
      <c r="AJ7">
        <v>4509.725148124021</v>
      </c>
      <c r="AK7">
        <v>520.87169802895983</v>
      </c>
      <c r="AL7">
        <v>1.6162291748469515</v>
      </c>
      <c r="AM7">
        <v>1993.7062116829245</v>
      </c>
      <c r="AN7">
        <v>0</v>
      </c>
      <c r="AO7">
        <v>2105.3667540656847</v>
      </c>
      <c r="AP7">
        <v>3.0356077445999037</v>
      </c>
      <c r="AQ7">
        <v>-866.11004047411143</v>
      </c>
      <c r="AR7">
        <v>0.43834714714612893</v>
      </c>
      <c r="AS7">
        <v>1.2173470030944906</v>
      </c>
      <c r="AT7">
        <v>1.0229517041932079</v>
      </c>
      <c r="AU7">
        <v>1.2728267180410824</v>
      </c>
      <c r="AV7">
        <v>0.98793414036445082</v>
      </c>
      <c r="AW7">
        <v>0</v>
      </c>
      <c r="AX7">
        <v>1.117583148471204</v>
      </c>
      <c r="AY7">
        <v>1.0854806799310617</v>
      </c>
      <c r="AZ7" s="21">
        <v>50</v>
      </c>
      <c r="BB7" s="1">
        <v>295</v>
      </c>
      <c r="BC7" s="1">
        <v>5700</v>
      </c>
      <c r="BD7" s="1"/>
      <c r="BE7" s="1"/>
      <c r="BF7" s="1"/>
      <c r="BH7">
        <f t="shared" si="0"/>
        <v>1.7044803444247501E-2</v>
      </c>
      <c r="BJ7">
        <f t="shared" si="1"/>
        <v>1.4743813385431503</v>
      </c>
      <c r="BK7">
        <f t="shared" si="2"/>
        <v>43.517830783555119</v>
      </c>
      <c r="BL7">
        <f t="shared" si="3"/>
        <v>86.500342662545847</v>
      </c>
      <c r="BM7">
        <f t="shared" si="4"/>
        <v>25.386631695142203</v>
      </c>
      <c r="BO7">
        <f t="shared" si="5"/>
        <v>51.894568449858291</v>
      </c>
      <c r="BP7">
        <f t="shared" si="6"/>
        <v>2.2374689431669021</v>
      </c>
    </row>
    <row r="8" spans="1:84" x14ac:dyDescent="0.2">
      <c r="A8" t="s">
        <v>190</v>
      </c>
      <c r="B8">
        <v>1902</v>
      </c>
      <c r="C8">
        <v>1.5858691085426414E-2</v>
      </c>
      <c r="D8">
        <v>9.8544120323319556E-5</v>
      </c>
      <c r="E8">
        <v>0.27773634348084558</v>
      </c>
      <c r="F8">
        <v>3.644751366420802E-4</v>
      </c>
      <c r="G8">
        <v>1.7207559881144849</v>
      </c>
      <c r="H8">
        <v>2.3540917669589941E-3</v>
      </c>
      <c r="I8">
        <v>0.20032294401022352</v>
      </c>
      <c r="J8">
        <v>3.1700196411624319E-4</v>
      </c>
      <c r="K8">
        <v>1</v>
      </c>
      <c r="L8">
        <v>0</v>
      </c>
      <c r="M8">
        <v>1.1029375737131428</v>
      </c>
      <c r="N8">
        <v>1.6156632494855969E-3</v>
      </c>
      <c r="O8">
        <v>3.7097003230489443E-2</v>
      </c>
      <c r="P8">
        <v>1.6508571054598138E-4</v>
      </c>
      <c r="Q8">
        <v>1972.8</v>
      </c>
      <c r="R8">
        <v>16.453059226014378</v>
      </c>
      <c r="S8">
        <v>34543</v>
      </c>
      <c r="T8">
        <v>104.90424204959491</v>
      </c>
      <c r="U8">
        <v>214008.95</v>
      </c>
      <c r="V8">
        <v>512.6729206352054</v>
      </c>
      <c r="W8">
        <v>24914.9</v>
      </c>
      <c r="X8">
        <v>79.877666333884392</v>
      </c>
      <c r="Y8">
        <v>124380.4</v>
      </c>
      <c r="Z8">
        <v>460.16447517222178</v>
      </c>
      <c r="AA8">
        <v>137173.9</v>
      </c>
      <c r="AB8">
        <v>386.18028854818294</v>
      </c>
      <c r="AC8">
        <v>4613.75</v>
      </c>
      <c r="AD8">
        <v>22.668883728002228</v>
      </c>
      <c r="AE8">
        <v>-984.14130891457364</v>
      </c>
      <c r="AF8">
        <v>9.8544120323319551E-2</v>
      </c>
      <c r="AG8">
        <v>24207.50984578377</v>
      </c>
      <c r="AH8">
        <v>33.079972467061189</v>
      </c>
      <c r="AI8">
        <v>4493243.5962037323</v>
      </c>
      <c r="AJ8">
        <v>6148.3800850370717</v>
      </c>
      <c r="AK8">
        <v>-399.94895803903086</v>
      </c>
      <c r="AL8">
        <v>0.94955353123163821</v>
      </c>
      <c r="AM8">
        <v>1993.7062116829245</v>
      </c>
      <c r="AN8">
        <v>0</v>
      </c>
      <c r="AO8">
        <v>2299.9847339784719</v>
      </c>
      <c r="AP8">
        <v>4.8340578702047248</v>
      </c>
      <c r="AQ8">
        <v>-889.00591723897094</v>
      </c>
      <c r="AR8">
        <v>0.49393577441166797</v>
      </c>
      <c r="AS8">
        <v>1.3016053458170169</v>
      </c>
      <c r="AT8">
        <v>1.0256255597684019</v>
      </c>
      <c r="AU8">
        <v>1.8238086158097588</v>
      </c>
      <c r="AV8">
        <v>1.0836905951679494</v>
      </c>
      <c r="AW8">
        <v>0</v>
      </c>
      <c r="AX8">
        <v>1.7783705773530443</v>
      </c>
      <c r="AY8">
        <v>1.4108479650585453</v>
      </c>
      <c r="AZ8">
        <v>48.7</v>
      </c>
      <c r="BB8">
        <v>165</v>
      </c>
      <c r="BC8">
        <v>1700</v>
      </c>
      <c r="BD8">
        <v>95.4</v>
      </c>
      <c r="BE8" s="1">
        <v>950</v>
      </c>
      <c r="BF8">
        <v>53</v>
      </c>
      <c r="BH8">
        <f t="shared" si="0"/>
        <v>9.2161184938275558E-3</v>
      </c>
      <c r="BJ8">
        <f t="shared" si="1"/>
        <v>0.77231825586026637</v>
      </c>
      <c r="BK8">
        <f t="shared" si="2"/>
        <v>13.52575992751718</v>
      </c>
      <c r="BL8">
        <f t="shared" si="3"/>
        <v>83.800816621175414</v>
      </c>
      <c r="BM8">
        <f t="shared" si="4"/>
        <v>9.7557273732978853</v>
      </c>
      <c r="BO8">
        <f t="shared" si="5"/>
        <v>53.713059839830059</v>
      </c>
      <c r="BP8">
        <f t="shared" si="6"/>
        <v>1.806624057324836</v>
      </c>
    </row>
    <row r="9" spans="1:84" x14ac:dyDescent="0.2">
      <c r="A9" t="s">
        <v>191</v>
      </c>
      <c r="B9">
        <v>2916</v>
      </c>
      <c r="C9">
        <v>2.2052831375547043E-2</v>
      </c>
      <c r="D9">
        <v>9.9359645103069266E-5</v>
      </c>
      <c r="E9">
        <v>0.27687842841901111</v>
      </c>
      <c r="F9">
        <v>4.0606577292089628E-4</v>
      </c>
      <c r="G9">
        <v>1.7156182784869174</v>
      </c>
      <c r="H9">
        <v>1.234478084861451E-3</v>
      </c>
      <c r="I9">
        <v>0.20139796258976625</v>
      </c>
      <c r="J9">
        <v>4.0834106072054377E-4</v>
      </c>
      <c r="K9">
        <v>1</v>
      </c>
      <c r="L9">
        <v>0</v>
      </c>
      <c r="M9">
        <v>1.1008532295599647</v>
      </c>
      <c r="N9">
        <v>9.7885292155680753E-4</v>
      </c>
      <c r="O9">
        <v>3.5929749121831618E-2</v>
      </c>
      <c r="P9">
        <v>1.6348131736184285E-4</v>
      </c>
      <c r="Q9">
        <v>2882.9</v>
      </c>
      <c r="R9">
        <v>14.113244992223661</v>
      </c>
      <c r="S9">
        <v>36194.050000000003</v>
      </c>
      <c r="T9">
        <v>47.234102031655496</v>
      </c>
      <c r="U9">
        <v>224269.8</v>
      </c>
      <c r="V9">
        <v>170.34906268569466</v>
      </c>
      <c r="W9">
        <v>26327.1</v>
      </c>
      <c r="X9">
        <v>50.159267391611266</v>
      </c>
      <c r="Y9">
        <v>130723.3</v>
      </c>
      <c r="Z9">
        <v>113.62246117828343</v>
      </c>
      <c r="AA9">
        <v>143906.75</v>
      </c>
      <c r="AB9">
        <v>160.49302124522751</v>
      </c>
      <c r="AC9">
        <v>4696.6499999999996</v>
      </c>
      <c r="AD9">
        <v>19.278195345764956</v>
      </c>
      <c r="AE9">
        <v>-977.94716862445296</v>
      </c>
      <c r="AF9">
        <v>9.9359645103069272E-2</v>
      </c>
      <c r="AG9">
        <v>24129.644982665737</v>
      </c>
      <c r="AH9">
        <v>36.854762472399372</v>
      </c>
      <c r="AI9">
        <v>4479825.0064952914</v>
      </c>
      <c r="AJ9">
        <v>3224.1905684847757</v>
      </c>
      <c r="AK9">
        <v>-396.72882755438155</v>
      </c>
      <c r="AL9">
        <v>1.2231523461850917</v>
      </c>
      <c r="AM9">
        <v>1993.7062116829245</v>
      </c>
      <c r="AN9">
        <v>0</v>
      </c>
      <c r="AO9">
        <v>2293.7483847509366</v>
      </c>
      <c r="AP9">
        <v>2.9287239594829662</v>
      </c>
      <c r="AQ9">
        <v>-892.49833678387461</v>
      </c>
      <c r="AR9">
        <v>0.48913543653113689</v>
      </c>
      <c r="AS9">
        <v>1.1374052377121251</v>
      </c>
      <c r="AT9">
        <v>1.17366236787473</v>
      </c>
      <c r="AU9">
        <v>0.98289296749279342</v>
      </c>
      <c r="AV9">
        <v>1.4266519481892652</v>
      </c>
      <c r="AW9">
        <v>0</v>
      </c>
      <c r="AX9">
        <v>1.1061719486454606</v>
      </c>
      <c r="AY9">
        <v>1.4562461287495583</v>
      </c>
      <c r="AZ9">
        <v>48.7</v>
      </c>
      <c r="BB9">
        <v>165</v>
      </c>
      <c r="BC9">
        <v>1700</v>
      </c>
      <c r="BD9">
        <v>95.4</v>
      </c>
      <c r="BE9" s="1">
        <v>950</v>
      </c>
      <c r="BF9">
        <v>53</v>
      </c>
      <c r="BH9">
        <f t="shared" si="0"/>
        <v>1.2854159723103702E-2</v>
      </c>
      <c r="BJ9">
        <f t="shared" si="1"/>
        <v>1.073972887989141</v>
      </c>
      <c r="BK9">
        <f t="shared" si="2"/>
        <v>13.483979464005841</v>
      </c>
      <c r="BL9">
        <f t="shared" si="3"/>
        <v>83.550610162312879</v>
      </c>
      <c r="BM9">
        <f t="shared" si="4"/>
        <v>9.8080807781216173</v>
      </c>
      <c r="BO9">
        <f t="shared" si="5"/>
        <v>53.611552279570283</v>
      </c>
      <c r="BP9">
        <f t="shared" si="6"/>
        <v>1.7497787822331998</v>
      </c>
    </row>
    <row r="10" spans="1:84" x14ac:dyDescent="0.2">
      <c r="A10" t="s">
        <v>192</v>
      </c>
      <c r="B10">
        <v>1638</v>
      </c>
      <c r="C10">
        <v>1.4532706130023183E-2</v>
      </c>
      <c r="D10">
        <v>7.2153795408361326E-5</v>
      </c>
      <c r="E10">
        <v>2.8230824027184136</v>
      </c>
      <c r="F10">
        <v>3.307408162155849E-3</v>
      </c>
      <c r="G10">
        <v>1.9070634024781721</v>
      </c>
      <c r="H10">
        <v>2.5394192691965711E-3</v>
      </c>
      <c r="I10">
        <v>0.70613035959664017</v>
      </c>
      <c r="J10">
        <v>8.3538681830706352E-4</v>
      </c>
      <c r="K10">
        <v>1</v>
      </c>
      <c r="L10">
        <v>0</v>
      </c>
      <c r="M10">
        <v>0.75701851309423407</v>
      </c>
      <c r="N10">
        <v>1.1641000136626701E-3</v>
      </c>
      <c r="O10">
        <v>0.44820566053185357</v>
      </c>
      <c r="P10">
        <v>1.182019794153825E-3</v>
      </c>
      <c r="Q10">
        <v>1641.5</v>
      </c>
      <c r="R10">
        <v>8.9872717012216192</v>
      </c>
      <c r="S10">
        <v>318853.95</v>
      </c>
      <c r="T10">
        <v>173.97240366461028</v>
      </c>
      <c r="U10">
        <v>215393.4</v>
      </c>
      <c r="V10">
        <v>146.48257306084679</v>
      </c>
      <c r="W10">
        <v>79754.3</v>
      </c>
      <c r="X10">
        <v>59.604048785119851</v>
      </c>
      <c r="Y10">
        <v>112947.55</v>
      </c>
      <c r="Z10">
        <v>112.76632744424711</v>
      </c>
      <c r="AA10">
        <v>85501.8</v>
      </c>
      <c r="AB10">
        <v>101.7967944899104</v>
      </c>
      <c r="AC10">
        <v>50623.05</v>
      </c>
      <c r="AD10">
        <v>129.2170852928472</v>
      </c>
      <c r="AE10">
        <v>-985.46729386997674</v>
      </c>
      <c r="AF10">
        <v>7.2153795408361324E-2</v>
      </c>
      <c r="AG10">
        <v>255224.57821005752</v>
      </c>
      <c r="AH10">
        <v>300.18226194916036</v>
      </c>
      <c r="AI10">
        <v>4979838.3892555684</v>
      </c>
      <c r="AJ10">
        <v>6632.4155589128995</v>
      </c>
      <c r="AK10">
        <v>1115.1559055292907</v>
      </c>
      <c r="AL10">
        <v>2.502333086418846</v>
      </c>
      <c r="AM10">
        <v>1993.7062116829245</v>
      </c>
      <c r="AN10">
        <v>0</v>
      </c>
      <c r="AO10">
        <v>1264.9963117493583</v>
      </c>
      <c r="AP10">
        <v>3.4829825055085668</v>
      </c>
      <c r="AQ10">
        <v>341.02951308333786</v>
      </c>
      <c r="AR10">
        <v>3.5365984158433403</v>
      </c>
      <c r="AS10">
        <v>0.94927391041559128</v>
      </c>
      <c r="AT10">
        <v>1.6082295521325372</v>
      </c>
      <c r="AU10">
        <v>1.7228716368702213</v>
      </c>
      <c r="AV10">
        <v>1.2158130982207616</v>
      </c>
      <c r="AW10">
        <v>0</v>
      </c>
      <c r="AX10">
        <v>1.6124139777286408</v>
      </c>
      <c r="AY10">
        <v>2.3436832413491513</v>
      </c>
      <c r="AZ10">
        <v>50.33</v>
      </c>
      <c r="BB10">
        <v>10</v>
      </c>
      <c r="BC10">
        <v>19800</v>
      </c>
      <c r="BD10">
        <v>446</v>
      </c>
      <c r="BE10">
        <v>643</v>
      </c>
      <c r="BF10">
        <v>747</v>
      </c>
      <c r="BH10">
        <f t="shared" si="0"/>
        <v>7.6204630171909146E-3</v>
      </c>
      <c r="BJ10">
        <f t="shared" si="1"/>
        <v>0.73143109952406671</v>
      </c>
      <c r="BK10">
        <f t="shared" si="2"/>
        <v>142.08573732881774</v>
      </c>
      <c r="BL10">
        <f t="shared" si="3"/>
        <v>95.982501046726398</v>
      </c>
      <c r="BM10">
        <f t="shared" si="4"/>
        <v>35.5395409984989</v>
      </c>
      <c r="BO10">
        <f t="shared" si="5"/>
        <v>38.100741764032797</v>
      </c>
      <c r="BP10">
        <f t="shared" si="6"/>
        <v>22.558190894568188</v>
      </c>
    </row>
    <row r="11" spans="1:84" x14ac:dyDescent="0.2">
      <c r="A11" t="s">
        <v>193</v>
      </c>
      <c r="B11">
        <v>1561</v>
      </c>
      <c r="C11">
        <v>1.3293548748998445E-2</v>
      </c>
      <c r="D11">
        <v>7.5568859754207124E-5</v>
      </c>
      <c r="E11">
        <v>2.796513556351429</v>
      </c>
      <c r="F11">
        <v>2.4797981166275068E-3</v>
      </c>
      <c r="G11">
        <v>1.8963754069364491</v>
      </c>
      <c r="H11">
        <v>2.0039587516419355E-3</v>
      </c>
      <c r="I11">
        <v>0.69966308732004889</v>
      </c>
      <c r="J11">
        <v>6.9789450014843342E-4</v>
      </c>
      <c r="K11">
        <v>1</v>
      </c>
      <c r="L11">
        <v>0</v>
      </c>
      <c r="M11">
        <v>0.7585450944121146</v>
      </c>
      <c r="N11">
        <v>1.1848982669088839E-3</v>
      </c>
      <c r="O11">
        <v>0.44118869852461023</v>
      </c>
      <c r="P11">
        <v>1.7667756014996441E-3</v>
      </c>
      <c r="Q11">
        <v>1491.2</v>
      </c>
      <c r="R11">
        <v>9.1166706757744791</v>
      </c>
      <c r="S11">
        <v>313681.55</v>
      </c>
      <c r="T11">
        <v>152.7900429898562</v>
      </c>
      <c r="U11">
        <v>212713.5</v>
      </c>
      <c r="V11">
        <v>107.30341879087788</v>
      </c>
      <c r="W11">
        <v>78480.649999999994</v>
      </c>
      <c r="X11">
        <v>71.391333507646436</v>
      </c>
      <c r="Y11">
        <v>112170.35</v>
      </c>
      <c r="Z11">
        <v>107.29818939464178</v>
      </c>
      <c r="AA11">
        <v>85084.3</v>
      </c>
      <c r="AB11">
        <v>81.615146298117693</v>
      </c>
      <c r="AC11">
        <v>49487.1</v>
      </c>
      <c r="AD11">
        <v>187.83344946212884</v>
      </c>
      <c r="AE11">
        <v>-986.70645125100157</v>
      </c>
      <c r="AF11">
        <v>7.5568859754207129E-2</v>
      </c>
      <c r="AG11">
        <v>252813.17447371836</v>
      </c>
      <c r="AH11">
        <v>225.06789949423731</v>
      </c>
      <c r="AI11">
        <v>4951923.6495414991</v>
      </c>
      <c r="AJ11">
        <v>5233.9081478320504</v>
      </c>
      <c r="AK11">
        <v>1095.7837188464921</v>
      </c>
      <c r="AL11">
        <v>2.090486060206489</v>
      </c>
      <c r="AM11">
        <v>1993.7062116829245</v>
      </c>
      <c r="AN11">
        <v>0</v>
      </c>
      <c r="AO11">
        <v>1269.5638368425714</v>
      </c>
      <c r="AP11">
        <v>3.5452107946173159</v>
      </c>
      <c r="AQ11">
        <v>320.03479130152976</v>
      </c>
      <c r="AR11">
        <v>5.2861854127302017</v>
      </c>
      <c r="AS11">
        <v>1.0365582180564157</v>
      </c>
      <c r="AT11">
        <v>1.211560740274543</v>
      </c>
      <c r="AU11">
        <v>1.3612206559622877</v>
      </c>
      <c r="AV11">
        <v>1.0188099262111578</v>
      </c>
      <c r="AW11">
        <v>0</v>
      </c>
      <c r="AX11">
        <v>1.6332074501347742</v>
      </c>
      <c r="AY11">
        <v>3.5272460549887628</v>
      </c>
      <c r="AZ11">
        <v>50.33</v>
      </c>
      <c r="BB11">
        <v>10</v>
      </c>
      <c r="BC11">
        <v>19800</v>
      </c>
      <c r="BD11">
        <v>446</v>
      </c>
      <c r="BE11">
        <v>643</v>
      </c>
      <c r="BF11">
        <v>747</v>
      </c>
      <c r="BH11">
        <f t="shared" si="0"/>
        <v>7.0099774023508711E-3</v>
      </c>
      <c r="BJ11">
        <f t="shared" si="1"/>
        <v>0.66906430853709176</v>
      </c>
      <c r="BK11">
        <f t="shared" si="2"/>
        <v>140.74852729116742</v>
      </c>
      <c r="BL11">
        <f t="shared" si="3"/>
        <v>95.444574231111474</v>
      </c>
      <c r="BM11">
        <f t="shared" si="4"/>
        <v>35.21404318481806</v>
      </c>
      <c r="BO11">
        <f t="shared" si="5"/>
        <v>38.177574601761727</v>
      </c>
      <c r="BP11">
        <f t="shared" si="6"/>
        <v>22.205027196743632</v>
      </c>
      <c r="CF11" s="27"/>
    </row>
    <row r="12" spans="1:84" x14ac:dyDescent="0.2">
      <c r="A12" t="s">
        <v>194</v>
      </c>
      <c r="B12">
        <v>1364</v>
      </c>
      <c r="C12">
        <v>1.1667870409669857E-2</v>
      </c>
      <c r="D12">
        <v>8.0705394600684831E-5</v>
      </c>
      <c r="E12">
        <v>2.7068525888320485</v>
      </c>
      <c r="F12">
        <v>2.0636376499610842E-3</v>
      </c>
      <c r="G12">
        <v>1.9116950457423645</v>
      </c>
      <c r="H12">
        <v>1.6752665698471514E-3</v>
      </c>
      <c r="I12">
        <v>0.90244214890124597</v>
      </c>
      <c r="J12">
        <v>1.1206636956956762E-3</v>
      </c>
      <c r="K12">
        <v>1</v>
      </c>
      <c r="L12">
        <v>0</v>
      </c>
      <c r="M12">
        <v>0.4264690851504172</v>
      </c>
      <c r="N12">
        <v>5.2874076357860235E-4</v>
      </c>
      <c r="O12">
        <v>0.21381116447307549</v>
      </c>
      <c r="P12">
        <v>6.171679083595723E-4</v>
      </c>
      <c r="Q12">
        <v>1330.15</v>
      </c>
      <c r="R12">
        <v>9.3671528562087065</v>
      </c>
      <c r="S12">
        <v>308577.75</v>
      </c>
      <c r="T12">
        <v>101.3568961380371</v>
      </c>
      <c r="U12">
        <v>217930.75</v>
      </c>
      <c r="V12">
        <v>113.14945577467557</v>
      </c>
      <c r="W12">
        <v>102877.05</v>
      </c>
      <c r="X12">
        <v>95.062070442643432</v>
      </c>
      <c r="Y12">
        <v>113999.75</v>
      </c>
      <c r="Z12">
        <v>78.21861654161502</v>
      </c>
      <c r="AA12">
        <v>48616.9</v>
      </c>
      <c r="AB12">
        <v>48.521774818929977</v>
      </c>
      <c r="AC12">
        <v>24374</v>
      </c>
      <c r="AD12">
        <v>64.369819668929679</v>
      </c>
      <c r="AE12">
        <v>-988.33212959033017</v>
      </c>
      <c r="AF12">
        <v>8.0705394600684835E-2</v>
      </c>
      <c r="AG12">
        <v>244675.49363151647</v>
      </c>
      <c r="AH12">
        <v>187.29693682710874</v>
      </c>
      <c r="AI12">
        <v>4991935.2427454153</v>
      </c>
      <c r="AJ12">
        <v>4375.4350445234841</v>
      </c>
      <c r="AK12">
        <v>1703.1918606889715</v>
      </c>
      <c r="AL12">
        <v>3.3568567076155893</v>
      </c>
      <c r="AM12">
        <v>1993.7062116829245</v>
      </c>
      <c r="AN12">
        <v>0</v>
      </c>
      <c r="AO12">
        <v>275.99376796294518</v>
      </c>
      <c r="AP12">
        <v>1.5819902137954667</v>
      </c>
      <c r="AQ12">
        <v>-360.27786564571409</v>
      </c>
      <c r="AR12">
        <v>1.8465638712728389</v>
      </c>
      <c r="AS12">
        <v>1.1921580453697269</v>
      </c>
      <c r="AT12">
        <v>1.0455419693886532</v>
      </c>
      <c r="AU12">
        <v>1.139579159141036</v>
      </c>
      <c r="AV12">
        <v>1.3726257722204245</v>
      </c>
      <c r="AW12">
        <v>0</v>
      </c>
      <c r="AX12">
        <v>1.0879523631287669</v>
      </c>
      <c r="AY12">
        <v>1.9442540785006373</v>
      </c>
      <c r="AZ12">
        <v>50</v>
      </c>
      <c r="BB12">
        <v>0</v>
      </c>
      <c r="BC12">
        <v>18900</v>
      </c>
      <c r="BE12" s="1">
        <v>358</v>
      </c>
      <c r="BH12">
        <f t="shared" si="0"/>
        <v>6.1034161466578989E-3</v>
      </c>
      <c r="BJ12">
        <f t="shared" si="1"/>
        <v>0.58339352048349291</v>
      </c>
      <c r="BK12">
        <f t="shared" si="2"/>
        <v>135.34262944160241</v>
      </c>
      <c r="BL12">
        <f t="shared" si="3"/>
        <v>95.584752287118221</v>
      </c>
      <c r="BM12">
        <f t="shared" si="4"/>
        <v>45.122107445062298</v>
      </c>
      <c r="BO12">
        <f t="shared" si="5"/>
        <v>21.323454257520861</v>
      </c>
      <c r="BP12">
        <f t="shared" si="6"/>
        <v>10.690558223653774</v>
      </c>
    </row>
    <row r="13" spans="1:84" x14ac:dyDescent="0.2">
      <c r="A13" t="s">
        <v>195</v>
      </c>
      <c r="B13">
        <v>1434</v>
      </c>
      <c r="C13">
        <v>1.3067349441174683E-2</v>
      </c>
      <c r="D13">
        <v>1.290940252178451E-4</v>
      </c>
      <c r="E13">
        <v>2.7348261994899508</v>
      </c>
      <c r="F13">
        <v>2.808489217786207E-3</v>
      </c>
      <c r="G13">
        <v>1.9334695466903162</v>
      </c>
      <c r="H13">
        <v>2.398343089172892E-3</v>
      </c>
      <c r="I13">
        <v>0.91324200672328304</v>
      </c>
      <c r="J13">
        <v>8.6724554654455429E-4</v>
      </c>
      <c r="K13">
        <v>1</v>
      </c>
      <c r="L13">
        <v>0</v>
      </c>
      <c r="M13">
        <v>0.42542613201459273</v>
      </c>
      <c r="N13">
        <v>7.3734671431585283E-4</v>
      </c>
      <c r="O13">
        <v>0.21260826750639789</v>
      </c>
      <c r="P13">
        <v>5.6392548629771223E-4</v>
      </c>
      <c r="Q13">
        <v>1427.35</v>
      </c>
      <c r="R13">
        <v>14.851594810694662</v>
      </c>
      <c r="S13">
        <v>298697.75</v>
      </c>
      <c r="T13">
        <v>184.6421414378008</v>
      </c>
      <c r="U13">
        <v>211173.1</v>
      </c>
      <c r="V13">
        <v>168.15324933868479</v>
      </c>
      <c r="W13">
        <v>99744.65</v>
      </c>
      <c r="X13">
        <v>76.873179054171658</v>
      </c>
      <c r="Y13">
        <v>109222.15</v>
      </c>
      <c r="Z13">
        <v>128.6370715781828</v>
      </c>
      <c r="AA13">
        <v>46465.1</v>
      </c>
      <c r="AB13">
        <v>72.893249272300139</v>
      </c>
      <c r="AC13">
        <v>23220.75</v>
      </c>
      <c r="AD13">
        <v>51.16011372976125</v>
      </c>
      <c r="AE13">
        <v>-986.93265055882523</v>
      </c>
      <c r="AF13">
        <v>0.1290940252178451</v>
      </c>
      <c r="AG13">
        <v>247214.39458068166</v>
      </c>
      <c r="AH13">
        <v>254.90009237485995</v>
      </c>
      <c r="AI13">
        <v>5048805.5440093931</v>
      </c>
      <c r="AJ13">
        <v>6263.9549967950588</v>
      </c>
      <c r="AK13">
        <v>1735.5419540402997</v>
      </c>
      <c r="AL13">
        <v>2.5977633086977381</v>
      </c>
      <c r="AM13">
        <v>1993.7062116829245</v>
      </c>
      <c r="AN13">
        <v>0</v>
      </c>
      <c r="AO13">
        <v>272.87325642312265</v>
      </c>
      <c r="AP13">
        <v>2.2061383698261299</v>
      </c>
      <c r="AQ13">
        <v>-363.87692847682365</v>
      </c>
      <c r="AR13">
        <v>1.6872627610452953</v>
      </c>
      <c r="AS13">
        <v>1.762609369997798</v>
      </c>
      <c r="AT13">
        <v>1.380443015127361</v>
      </c>
      <c r="AU13">
        <v>1.5819660625680183</v>
      </c>
      <c r="AV13">
        <v>1.0306454327598162</v>
      </c>
      <c r="AW13">
        <v>0</v>
      </c>
      <c r="AX13">
        <v>1.4874124956520391</v>
      </c>
      <c r="AY13">
        <v>1.7446659288081257</v>
      </c>
      <c r="AZ13">
        <v>50</v>
      </c>
      <c r="BB13">
        <v>0</v>
      </c>
      <c r="BC13">
        <v>18900</v>
      </c>
      <c r="BE13" s="1">
        <v>358</v>
      </c>
      <c r="BH13">
        <f t="shared" si="0"/>
        <v>6.7584976776816439E-3</v>
      </c>
      <c r="BJ13">
        <f t="shared" si="1"/>
        <v>0.65336747205873413</v>
      </c>
      <c r="BK13">
        <f t="shared" si="2"/>
        <v>136.74130997449754</v>
      </c>
      <c r="BL13">
        <f t="shared" si="3"/>
        <v>96.673477334515809</v>
      </c>
      <c r="BM13">
        <f t="shared" si="4"/>
        <v>45.662100336164151</v>
      </c>
      <c r="BO13">
        <f t="shared" si="5"/>
        <v>21.271306600729638</v>
      </c>
      <c r="BP13">
        <f t="shared" si="6"/>
        <v>10.630413375319895</v>
      </c>
    </row>
    <row r="14" spans="1:84" x14ac:dyDescent="0.2">
      <c r="A14" t="s">
        <v>196</v>
      </c>
      <c r="B14">
        <v>2236</v>
      </c>
      <c r="C14">
        <v>1.9970901521283082E-2</v>
      </c>
      <c r="D14">
        <v>1.3120059919898171E-4</v>
      </c>
      <c r="E14">
        <v>3.1308475670470517</v>
      </c>
      <c r="F14">
        <v>3.9147084765886568E-3</v>
      </c>
      <c r="G14">
        <v>1.8398293078022312</v>
      </c>
      <c r="H14">
        <v>2.2357121643038647E-3</v>
      </c>
      <c r="I14">
        <v>5.352579894370503E-2</v>
      </c>
      <c r="J14">
        <v>1.3803191831521537E-4</v>
      </c>
      <c r="K14">
        <v>1</v>
      </c>
      <c r="L14">
        <v>0</v>
      </c>
      <c r="M14">
        <v>1.3939158038399557E-3</v>
      </c>
      <c r="N14">
        <v>1.9737799416382291E-5</v>
      </c>
      <c r="O14">
        <v>2.0868404187383165</v>
      </c>
      <c r="P14">
        <v>3.6374532968749007E-3</v>
      </c>
      <c r="Q14">
        <v>2177.4</v>
      </c>
      <c r="R14">
        <v>16.694373461234115</v>
      </c>
      <c r="S14">
        <v>341302.45</v>
      </c>
      <c r="T14">
        <v>341.01797664454125</v>
      </c>
      <c r="U14">
        <v>200565.55</v>
      </c>
      <c r="V14">
        <v>222.68106145691632</v>
      </c>
      <c r="W14">
        <v>5835</v>
      </c>
      <c r="X14">
        <v>14.471387377566082</v>
      </c>
      <c r="Y14">
        <v>109017.60000000001</v>
      </c>
      <c r="Z14">
        <v>220.8633109080437</v>
      </c>
      <c r="AA14">
        <v>151.94999999999999</v>
      </c>
      <c r="AB14">
        <v>2.1379712469141343</v>
      </c>
      <c r="AC14">
        <v>227498.85</v>
      </c>
      <c r="AD14">
        <v>532.77427962160095</v>
      </c>
      <c r="AE14">
        <v>-980.02909847871683</v>
      </c>
      <c r="AF14">
        <v>0.13120059919898172</v>
      </c>
      <c r="AG14">
        <v>283157.52106072352</v>
      </c>
      <c r="AH14">
        <v>355.30118683868733</v>
      </c>
      <c r="AI14">
        <v>4804237.4315770771</v>
      </c>
      <c r="AJ14">
        <v>5839.1980889674696</v>
      </c>
      <c r="AK14">
        <v>-839.66783442277892</v>
      </c>
      <c r="AL14">
        <v>0.41346335447570753</v>
      </c>
      <c r="AM14">
        <v>1993.7062116829245</v>
      </c>
      <c r="AN14">
        <v>0</v>
      </c>
      <c r="AO14">
        <v>-995.82940958513427</v>
      </c>
      <c r="AP14">
        <v>5.9055415563647504E-2</v>
      </c>
      <c r="AQ14">
        <v>5243.8180439365196</v>
      </c>
      <c r="AR14">
        <v>10.883245467679362</v>
      </c>
      <c r="AS14">
        <v>1.4427945761851733</v>
      </c>
      <c r="AT14">
        <v>1.7083877030806214</v>
      </c>
      <c r="AU14">
        <v>1.5350330906540985</v>
      </c>
      <c r="AV14">
        <v>0.91223399581870535</v>
      </c>
      <c r="AW14">
        <v>0</v>
      </c>
      <c r="AX14">
        <v>0.8290899566330856</v>
      </c>
      <c r="AY14">
        <v>2.2492333411695458</v>
      </c>
      <c r="AZ14">
        <v>67.38</v>
      </c>
      <c r="BH14">
        <f t="shared" si="0"/>
        <v>1.0854757795514916E-2</v>
      </c>
      <c r="BJ14">
        <f t="shared" si="1"/>
        <v>1.345639344504054</v>
      </c>
      <c r="BK14">
        <f t="shared" si="2"/>
        <v>210.95650906763032</v>
      </c>
      <c r="BL14">
        <f t="shared" si="3"/>
        <v>123.96769875971432</v>
      </c>
      <c r="BM14">
        <f t="shared" si="4"/>
        <v>3.6065683328268445</v>
      </c>
      <c r="BO14">
        <f t="shared" si="5"/>
        <v>9.3922046862736211E-2</v>
      </c>
      <c r="BP14">
        <f t="shared" si="6"/>
        <v>140.61130741458774</v>
      </c>
    </row>
    <row r="15" spans="1:84" x14ac:dyDescent="0.2">
      <c r="A15" t="s">
        <v>197</v>
      </c>
      <c r="B15">
        <v>581</v>
      </c>
      <c r="C15">
        <v>5.7172703449476772E-3</v>
      </c>
      <c r="D15">
        <v>5.3250952135150318E-5</v>
      </c>
      <c r="E15">
        <v>3.1709986964638208</v>
      </c>
      <c r="F15">
        <v>4.1428646352012939E-3</v>
      </c>
      <c r="G15">
        <v>1.8629484302262547</v>
      </c>
      <c r="H15">
        <v>2.7228890578957941E-3</v>
      </c>
      <c r="I15">
        <v>5.4679142273739288E-2</v>
      </c>
      <c r="J15">
        <v>1.7524678902767915E-4</v>
      </c>
      <c r="K15">
        <v>1</v>
      </c>
      <c r="L15">
        <v>0</v>
      </c>
      <c r="M15">
        <v>1.3657197049525744E-3</v>
      </c>
      <c r="N15">
        <v>2.7899006239404614E-5</v>
      </c>
      <c r="O15">
        <v>2.0830089738969826</v>
      </c>
      <c r="P15">
        <v>6.5659070261074939E-3</v>
      </c>
      <c r="Q15">
        <v>596.85</v>
      </c>
      <c r="R15">
        <v>5.3342364915110787</v>
      </c>
      <c r="S15">
        <v>331051.84999999998</v>
      </c>
      <c r="T15">
        <v>266.58185545512043</v>
      </c>
      <c r="U15">
        <v>194490.35</v>
      </c>
      <c r="V15">
        <v>125.70754017915846</v>
      </c>
      <c r="W15">
        <v>5708.5</v>
      </c>
      <c r="X15">
        <v>17.510372865668419</v>
      </c>
      <c r="Y15">
        <v>104404.1</v>
      </c>
      <c r="Z15">
        <v>187.17377093576914</v>
      </c>
      <c r="AA15">
        <v>142.55000000000001</v>
      </c>
      <c r="AB15">
        <v>2.8251455481835008</v>
      </c>
      <c r="AC15">
        <v>217458</v>
      </c>
      <c r="AD15">
        <v>490.11835305362723</v>
      </c>
      <c r="AE15">
        <v>-994.28272965505232</v>
      </c>
      <c r="AF15">
        <v>5.3250952135150319E-2</v>
      </c>
      <c r="AG15">
        <v>286801.66059755132</v>
      </c>
      <c r="AH15">
        <v>376.00877066630005</v>
      </c>
      <c r="AI15">
        <v>4864619.5941972798</v>
      </c>
      <c r="AJ15">
        <v>7111.5990856033068</v>
      </c>
      <c r="AK15">
        <v>-836.21308853560549</v>
      </c>
      <c r="AL15">
        <v>0.52493746473197955</v>
      </c>
      <c r="AM15">
        <v>1993.7062116829245</v>
      </c>
      <c r="AN15">
        <v>0</v>
      </c>
      <c r="AO15">
        <v>-995.91377219830827</v>
      </c>
      <c r="AP15">
        <v>8.3473713179663955E-2</v>
      </c>
      <c r="AQ15">
        <v>5232.3543765569448</v>
      </c>
      <c r="AR15">
        <v>19.645167113068247</v>
      </c>
      <c r="AS15">
        <v>1.0785119841447244</v>
      </c>
      <c r="AT15">
        <v>1.7495683609663171</v>
      </c>
      <c r="AU15">
        <v>1.810796134097608</v>
      </c>
      <c r="AV15">
        <v>1.1207821650698309</v>
      </c>
      <c r="AW15">
        <v>0</v>
      </c>
      <c r="AX15">
        <v>1.1585267078280825</v>
      </c>
      <c r="AY15">
        <v>3.9793002004293379</v>
      </c>
      <c r="AZ15">
        <v>67.38</v>
      </c>
      <c r="BH15">
        <f t="shared" si="0"/>
        <v>3.0689364515867549E-3</v>
      </c>
      <c r="BJ15">
        <f t="shared" si="1"/>
        <v>0.38522967584257445</v>
      </c>
      <c r="BK15">
        <f t="shared" si="2"/>
        <v>213.66189216773222</v>
      </c>
      <c r="BL15">
        <f t="shared" si="3"/>
        <v>125.52546522864503</v>
      </c>
      <c r="BM15">
        <f t="shared" si="4"/>
        <v>3.684280606404553</v>
      </c>
      <c r="BO15">
        <f t="shared" si="5"/>
        <v>9.2022193719704465E-2</v>
      </c>
      <c r="BP15">
        <f t="shared" si="6"/>
        <v>140.35314466117867</v>
      </c>
    </row>
    <row r="16" spans="1:84" x14ac:dyDescent="0.2">
      <c r="A16" t="s">
        <v>198</v>
      </c>
      <c r="B16">
        <v>1003</v>
      </c>
      <c r="C16">
        <v>1.3298520511536332E-2</v>
      </c>
      <c r="D16">
        <v>9.9595972940869077E-5</v>
      </c>
      <c r="E16">
        <v>4.8616266411326148</v>
      </c>
      <c r="F16">
        <v>5.6327219495816106E-3</v>
      </c>
      <c r="G16">
        <v>1.9910254513166241</v>
      </c>
      <c r="H16">
        <v>1.8227265165169301E-3</v>
      </c>
      <c r="I16">
        <v>3.2234749333931814E-3</v>
      </c>
      <c r="J16">
        <v>5.6808558994183972E-5</v>
      </c>
      <c r="K16">
        <v>1</v>
      </c>
      <c r="L16">
        <v>0</v>
      </c>
      <c r="M16">
        <v>2.8312522419458242E-2</v>
      </c>
      <c r="N16">
        <v>1.6394275826978893E-4</v>
      </c>
      <c r="O16">
        <v>0.33681691190913643</v>
      </c>
      <c r="P16">
        <v>4.3664653413748598E-4</v>
      </c>
      <c r="Q16">
        <v>1008.1</v>
      </c>
      <c r="R16">
        <v>6.8586863864276815</v>
      </c>
      <c r="S16">
        <v>368575.85</v>
      </c>
      <c r="T16">
        <v>586.26803316446171</v>
      </c>
      <c r="U16">
        <v>150946.04999999999</v>
      </c>
      <c r="V16">
        <v>211.07992343884194</v>
      </c>
      <c r="W16">
        <v>244.4</v>
      </c>
      <c r="X16">
        <v>4.368186423629254</v>
      </c>
      <c r="Y16">
        <v>75813.600000000006</v>
      </c>
      <c r="Z16">
        <v>97.438385389785793</v>
      </c>
      <c r="AA16">
        <v>2146.6</v>
      </c>
      <c r="AB16">
        <v>13.790805480082506</v>
      </c>
      <c r="AC16">
        <v>25535.65</v>
      </c>
      <c r="AD16">
        <v>55.695992249277495</v>
      </c>
      <c r="AE16">
        <v>-986.70147948846363</v>
      </c>
      <c r="AF16">
        <v>9.9595972940869082E-2</v>
      </c>
      <c r="AG16">
        <v>440244.02261141903</v>
      </c>
      <c r="AH16">
        <v>511.22907511178175</v>
      </c>
      <c r="AI16">
        <v>5199129.1561758881</v>
      </c>
      <c r="AJ16">
        <v>4760.5686285962447</v>
      </c>
      <c r="AK16">
        <v>-990.34434371921509</v>
      </c>
      <c r="AL16">
        <v>0.17016540559139143</v>
      </c>
      <c r="AM16">
        <v>1993.7062116829245</v>
      </c>
      <c r="AN16">
        <v>0</v>
      </c>
      <c r="AO16">
        <v>-915.28904809173241</v>
      </c>
      <c r="AP16">
        <v>0.49051606585064478</v>
      </c>
      <c r="AQ16">
        <v>7.754830315540362</v>
      </c>
      <c r="AR16">
        <v>1.3064446539320422</v>
      </c>
      <c r="AS16">
        <v>1.1228284960210921</v>
      </c>
      <c r="AT16">
        <v>1.3809673235646469</v>
      </c>
      <c r="AU16">
        <v>0.97754737003562175</v>
      </c>
      <c r="AV16">
        <v>1.3074730632796538</v>
      </c>
      <c r="AW16">
        <v>0</v>
      </c>
      <c r="AX16">
        <v>1.2575286517841415</v>
      </c>
      <c r="AY16">
        <v>0.85165645188302752</v>
      </c>
      <c r="AZ16">
        <v>57.18</v>
      </c>
      <c r="BH16">
        <f t="shared" si="0"/>
        <v>6.6792318012521106E-3</v>
      </c>
      <c r="BJ16">
        <f t="shared" si="1"/>
        <v>0.76040940284964742</v>
      </c>
      <c r="BK16">
        <f t="shared" si="2"/>
        <v>277.98781133996289</v>
      </c>
      <c r="BL16">
        <f t="shared" si="3"/>
        <v>113.84683530628456</v>
      </c>
      <c r="BM16">
        <f t="shared" si="4"/>
        <v>0.18431829669142211</v>
      </c>
      <c r="BO16">
        <f t="shared" si="5"/>
        <v>1.6189100319446224</v>
      </c>
      <c r="BP16">
        <f t="shared" si="6"/>
        <v>19.259191022964419</v>
      </c>
    </row>
    <row r="17" spans="1:68" x14ac:dyDescent="0.2">
      <c r="A17" t="s">
        <v>199</v>
      </c>
      <c r="B17">
        <v>2412</v>
      </c>
      <c r="C17">
        <v>2.7958971987846932E-2</v>
      </c>
      <c r="D17">
        <v>1.5558844451934865E-4</v>
      </c>
      <c r="E17">
        <v>4.883269434379673</v>
      </c>
      <c r="F17">
        <v>7.8951855734047168E-3</v>
      </c>
      <c r="G17">
        <v>1.9752867429801555</v>
      </c>
      <c r="H17">
        <v>2.5738538250385215E-3</v>
      </c>
      <c r="I17">
        <v>3.2275480126986709E-3</v>
      </c>
      <c r="J17">
        <v>4.3758390915383482E-5</v>
      </c>
      <c r="K17">
        <v>1</v>
      </c>
      <c r="L17">
        <v>0</v>
      </c>
      <c r="M17">
        <v>2.8490174357574304E-2</v>
      </c>
      <c r="N17">
        <v>1.5902857580620176E-4</v>
      </c>
      <c r="O17">
        <v>0.34362821425706824</v>
      </c>
      <c r="P17">
        <v>7.684039558076757E-4</v>
      </c>
      <c r="Q17">
        <v>2325.4499999999998</v>
      </c>
      <c r="R17">
        <v>12.664179695835854</v>
      </c>
      <c r="S17">
        <v>406163.8</v>
      </c>
      <c r="T17">
        <v>640.20898150525829</v>
      </c>
      <c r="U17">
        <v>164292.70000000001</v>
      </c>
      <c r="V17">
        <v>162.11094479106782</v>
      </c>
      <c r="W17">
        <v>268.45</v>
      </c>
      <c r="X17">
        <v>3.6429275387566493</v>
      </c>
      <c r="Y17">
        <v>83176.2</v>
      </c>
      <c r="Z17">
        <v>115.29241085171216</v>
      </c>
      <c r="AA17">
        <v>2369.75</v>
      </c>
      <c r="AB17">
        <v>14.016695871634466</v>
      </c>
      <c r="AC17">
        <v>28581.8</v>
      </c>
      <c r="AD17">
        <v>77.464273598934142</v>
      </c>
      <c r="AE17">
        <v>-972.04102801215311</v>
      </c>
      <c r="AF17">
        <v>0.15558844451934864</v>
      </c>
      <c r="AG17">
        <v>442208.33494097594</v>
      </c>
      <c r="AH17">
        <v>716.57157137454317</v>
      </c>
      <c r="AI17">
        <v>5158023.0437216768</v>
      </c>
      <c r="AJ17">
        <v>6722.3511936860677</v>
      </c>
      <c r="AK17">
        <v>-990.33214314232498</v>
      </c>
      <c r="AL17">
        <v>0.13107469138418423</v>
      </c>
      <c r="AM17">
        <v>1993.7062116829245</v>
      </c>
      <c r="AN17">
        <v>0</v>
      </c>
      <c r="AO17">
        <v>-914.75751421554844</v>
      </c>
      <c r="AP17">
        <v>0.47581285190968958</v>
      </c>
      <c r="AQ17">
        <v>28.134219233278522</v>
      </c>
      <c r="AR17">
        <v>2.2990615100338401</v>
      </c>
      <c r="AS17">
        <v>1.2580951766491986</v>
      </c>
      <c r="AT17">
        <v>2.0192403003324322</v>
      </c>
      <c r="AU17">
        <v>1.4554378043860263</v>
      </c>
      <c r="AV17">
        <v>1.05417373099879</v>
      </c>
      <c r="AW17">
        <v>0</v>
      </c>
      <c r="AX17">
        <v>1.273569658316126</v>
      </c>
      <c r="AY17">
        <v>1.5502343520916766</v>
      </c>
      <c r="AZ17">
        <v>57.18</v>
      </c>
      <c r="BH17">
        <f t="shared" si="0"/>
        <v>1.4154386489560831E-2</v>
      </c>
      <c r="BJ17">
        <f t="shared" si="1"/>
        <v>1.5986940182650875</v>
      </c>
      <c r="BK17">
        <f t="shared" si="2"/>
        <v>279.2253462578297</v>
      </c>
      <c r="BL17">
        <f t="shared" si="3"/>
        <v>112.94689596360529</v>
      </c>
      <c r="BM17">
        <f t="shared" si="4"/>
        <v>0.18455119536611</v>
      </c>
      <c r="BO17">
        <f t="shared" si="5"/>
        <v>1.6290681697660987</v>
      </c>
      <c r="BP17">
        <f t="shared" si="6"/>
        <v>19.648661291219163</v>
      </c>
    </row>
    <row r="18" spans="1:68" x14ac:dyDescent="0.2">
      <c r="A18" t="s">
        <v>200</v>
      </c>
      <c r="B18">
        <v>1134</v>
      </c>
      <c r="C18">
        <v>1.6569878325841083E-2</v>
      </c>
      <c r="D18">
        <v>1.1144303218417455E-4</v>
      </c>
      <c r="E18">
        <v>1.9826508626134818</v>
      </c>
      <c r="F18">
        <v>2.3222532754317844E-3</v>
      </c>
      <c r="G18">
        <v>1.8448125454710378</v>
      </c>
      <c r="H18">
        <v>2.0550976301126293E-3</v>
      </c>
      <c r="I18">
        <v>0.65852417216807047</v>
      </c>
      <c r="J18">
        <v>6.3306490629549408E-4</v>
      </c>
      <c r="K18">
        <v>1</v>
      </c>
      <c r="L18">
        <v>0</v>
      </c>
      <c r="M18">
        <v>0.35221451249883168</v>
      </c>
      <c r="N18">
        <v>7.8611148967422698E-4</v>
      </c>
      <c r="O18">
        <v>0.41356230577469244</v>
      </c>
      <c r="P18">
        <v>1.0139441158266915E-3</v>
      </c>
      <c r="Q18">
        <v>1109.9000000000001</v>
      </c>
      <c r="R18">
        <v>7.232565243397393</v>
      </c>
      <c r="S18">
        <v>132806.39999999999</v>
      </c>
      <c r="T18">
        <v>92.289972084557604</v>
      </c>
      <c r="U18">
        <v>123573.7</v>
      </c>
      <c r="V18">
        <v>96.046592311944323</v>
      </c>
      <c r="W18">
        <v>44111.3</v>
      </c>
      <c r="X18">
        <v>51.03374012924143</v>
      </c>
      <c r="Y18">
        <v>66985.7</v>
      </c>
      <c r="Z18">
        <v>78.508299929973887</v>
      </c>
      <c r="AA18">
        <v>23592.45</v>
      </c>
      <c r="AB18">
        <v>36.708487115594799</v>
      </c>
      <c r="AC18">
        <v>27701.85</v>
      </c>
      <c r="AD18">
        <v>55.064950883383823</v>
      </c>
      <c r="AE18">
        <v>-983.43012167415884</v>
      </c>
      <c r="AF18">
        <v>0.11144303218417455</v>
      </c>
      <c r="AG18">
        <v>178946.52955286636</v>
      </c>
      <c r="AH18">
        <v>210.76903933851736</v>
      </c>
      <c r="AI18">
        <v>4817252.5738378549</v>
      </c>
      <c r="AJ18">
        <v>5367.4718713764869</v>
      </c>
      <c r="AK18">
        <v>972.55545348699002</v>
      </c>
      <c r="AL18">
        <v>1.8962942988305311</v>
      </c>
      <c r="AM18">
        <v>1993.7062116829245</v>
      </c>
      <c r="AN18">
        <v>0</v>
      </c>
      <c r="AO18">
        <v>53.824388644965417</v>
      </c>
      <c r="AP18">
        <v>2.3520423793311847</v>
      </c>
      <c r="AQ18">
        <v>237.37673657346292</v>
      </c>
      <c r="AR18">
        <v>3.033716669993169</v>
      </c>
      <c r="AS18">
        <v>1.0563275712942584</v>
      </c>
      <c r="AT18">
        <v>1.1748063943667371</v>
      </c>
      <c r="AU18">
        <v>1.1035973945330815</v>
      </c>
      <c r="AV18">
        <v>0.74521724351280316</v>
      </c>
      <c r="AW18">
        <v>0</v>
      </c>
      <c r="AX18">
        <v>1.4013102880956594</v>
      </c>
      <c r="AY18">
        <v>1.6314119256758548</v>
      </c>
      <c r="AZ18">
        <v>57.56</v>
      </c>
      <c r="BH18">
        <f t="shared" si="0"/>
        <v>8.9818764332016618E-3</v>
      </c>
      <c r="BJ18">
        <f t="shared" si="1"/>
        <v>0.95376219643541282</v>
      </c>
      <c r="BK18">
        <f t="shared" si="2"/>
        <v>114.12138365203201</v>
      </c>
      <c r="BL18">
        <f t="shared" si="3"/>
        <v>106.18741011731294</v>
      </c>
      <c r="BM18">
        <f t="shared" si="4"/>
        <v>37.90465134999414</v>
      </c>
      <c r="BO18">
        <f t="shared" si="5"/>
        <v>20.273467339432752</v>
      </c>
      <c r="BP18">
        <f t="shared" si="6"/>
        <v>23.804646320391299</v>
      </c>
    </row>
    <row r="19" spans="1:68" x14ac:dyDescent="0.2">
      <c r="A19" t="s">
        <v>201</v>
      </c>
      <c r="B19">
        <v>1034</v>
      </c>
      <c r="C19">
        <v>1.7541975271187907E-2</v>
      </c>
      <c r="D19">
        <v>1.6354866483352356E-4</v>
      </c>
      <c r="E19">
        <v>2.0020064533873581</v>
      </c>
      <c r="F19">
        <v>2.3847826367170521E-3</v>
      </c>
      <c r="G19">
        <v>1.8669917368071558</v>
      </c>
      <c r="H19">
        <v>1.8354688840542944E-3</v>
      </c>
      <c r="I19">
        <v>0.66031762949581785</v>
      </c>
      <c r="J19">
        <v>9.69152750888525E-4</v>
      </c>
      <c r="K19">
        <v>1</v>
      </c>
      <c r="L19">
        <v>0</v>
      </c>
      <c r="M19">
        <v>0.352051888759564</v>
      </c>
      <c r="N19">
        <v>7.7263698778389292E-4</v>
      </c>
      <c r="O19">
        <v>0.41146981215997291</v>
      </c>
      <c r="P19">
        <v>1.3501316262355867E-3</v>
      </c>
      <c r="Q19">
        <v>1117</v>
      </c>
      <c r="R19">
        <v>10.431985227629191</v>
      </c>
      <c r="S19">
        <v>127478.6</v>
      </c>
      <c r="T19">
        <v>128.75272914838695</v>
      </c>
      <c r="U19">
        <v>118881.60000000001</v>
      </c>
      <c r="V19">
        <v>97.619815719210564</v>
      </c>
      <c r="W19">
        <v>42046.1</v>
      </c>
      <c r="X19">
        <v>59.421859348400162</v>
      </c>
      <c r="Y19">
        <v>63676</v>
      </c>
      <c r="Z19">
        <v>47.607772474670561</v>
      </c>
      <c r="AA19">
        <v>22417.05</v>
      </c>
      <c r="AB19">
        <v>47.085614911339398</v>
      </c>
      <c r="AC19">
        <v>26200.1</v>
      </c>
      <c r="AD19">
        <v>77.514952717116742</v>
      </c>
      <c r="AE19">
        <v>-982.45802472881201</v>
      </c>
      <c r="AF19">
        <v>0.16354866483352357</v>
      </c>
      <c r="AG19">
        <v>180703.25407400235</v>
      </c>
      <c r="AH19">
        <v>216.44424003603669</v>
      </c>
      <c r="AI19">
        <v>4875179.8391327718</v>
      </c>
      <c r="AJ19">
        <v>4793.8489449809194</v>
      </c>
      <c r="AK19">
        <v>977.92760865146477</v>
      </c>
      <c r="AL19">
        <v>2.9030180285305711</v>
      </c>
      <c r="AM19">
        <v>1993.7062116829245</v>
      </c>
      <c r="AN19">
        <v>0</v>
      </c>
      <c r="AO19">
        <v>53.337819078603573</v>
      </c>
      <c r="AP19">
        <v>2.3117267244873942</v>
      </c>
      <c r="AQ19">
        <v>231.11600419014701</v>
      </c>
      <c r="AR19">
        <v>4.0395883335802916</v>
      </c>
      <c r="AS19">
        <v>1.4682854740208591</v>
      </c>
      <c r="AT19">
        <v>1.166780185913052</v>
      </c>
      <c r="AU19">
        <v>0.95157153931903526</v>
      </c>
      <c r="AV19">
        <v>1.1101937058589419</v>
      </c>
      <c r="AW19">
        <v>0</v>
      </c>
      <c r="AX19">
        <v>1.3432394900224705</v>
      </c>
      <c r="AY19">
        <v>2.1249413556053165</v>
      </c>
      <c r="AZ19">
        <v>57.56</v>
      </c>
      <c r="BH19">
        <f t="shared" si="0"/>
        <v>9.3958505146827243E-3</v>
      </c>
      <c r="BJ19">
        <f t="shared" si="1"/>
        <v>1.009716096609576</v>
      </c>
      <c r="BK19">
        <f t="shared" si="2"/>
        <v>115.23549145697633</v>
      </c>
      <c r="BL19">
        <f t="shared" si="3"/>
        <v>107.46404437061989</v>
      </c>
      <c r="BM19">
        <f t="shared" si="4"/>
        <v>38.007882753779278</v>
      </c>
      <c r="BO19">
        <f t="shared" si="5"/>
        <v>20.264106717000505</v>
      </c>
      <c r="BP19">
        <f t="shared" si="6"/>
        <v>23.684202387928043</v>
      </c>
    </row>
    <row r="20" spans="1:68" x14ac:dyDescent="0.2">
      <c r="A20" t="s">
        <v>202</v>
      </c>
      <c r="B20">
        <v>1164</v>
      </c>
      <c r="C20">
        <v>2.8865157160869043E-2</v>
      </c>
      <c r="D20">
        <v>2.1511049118157243E-4</v>
      </c>
      <c r="E20">
        <v>3.3577910309999353</v>
      </c>
      <c r="F20">
        <v>5.9927038842940237E-3</v>
      </c>
      <c r="G20">
        <v>2.0685023287890649</v>
      </c>
      <c r="H20">
        <v>3.3624673344367466E-3</v>
      </c>
      <c r="I20">
        <v>5.4296354369259968E-2</v>
      </c>
      <c r="J20">
        <v>3.5106609012730859E-4</v>
      </c>
      <c r="K20">
        <v>1</v>
      </c>
      <c r="L20">
        <v>0</v>
      </c>
      <c r="M20">
        <v>8.5224906364485037E-4</v>
      </c>
      <c r="N20">
        <v>2.5559932333022648E-5</v>
      </c>
      <c r="O20">
        <v>1.9857242210780737</v>
      </c>
      <c r="P20">
        <v>3.5489426519415045E-3</v>
      </c>
      <c r="Q20">
        <v>1141.4000000000001</v>
      </c>
      <c r="R20">
        <v>8.685862681755669</v>
      </c>
      <c r="S20">
        <v>132780.04999999999</v>
      </c>
      <c r="T20">
        <v>404.74528361089415</v>
      </c>
      <c r="U20">
        <v>81794.75</v>
      </c>
      <c r="V20">
        <v>207.07326284243101</v>
      </c>
      <c r="W20">
        <v>2147.15</v>
      </c>
      <c r="X20">
        <v>15.257659853677637</v>
      </c>
      <c r="Y20">
        <v>39545.800000000003</v>
      </c>
      <c r="Z20">
        <v>132.83518874312279</v>
      </c>
      <c r="AA20">
        <v>33.700000000000003</v>
      </c>
      <c r="AB20">
        <v>1.0107318869850812</v>
      </c>
      <c r="AC20">
        <v>78526.350000000006</v>
      </c>
      <c r="AD20">
        <v>287.88112746866818</v>
      </c>
      <c r="AE20">
        <v>-971.13484283913101</v>
      </c>
      <c r="AF20">
        <v>0.21511049118157244</v>
      </c>
      <c r="AG20">
        <v>303755.0400254071</v>
      </c>
      <c r="AH20">
        <v>543.90124199437491</v>
      </c>
      <c r="AI20">
        <v>5401482.0538786696</v>
      </c>
      <c r="AJ20">
        <v>8782.0396323567347</v>
      </c>
      <c r="AK20">
        <v>-837.35969848619186</v>
      </c>
      <c r="AL20">
        <v>1.0515898426857389</v>
      </c>
      <c r="AM20">
        <v>1993.7062116829245</v>
      </c>
      <c r="AN20">
        <v>0</v>
      </c>
      <c r="AO20">
        <v>-997.45007426838561</v>
      </c>
      <c r="AP20">
        <v>7.6475213566742584E-2</v>
      </c>
      <c r="AQ20">
        <v>4941.2787918613722</v>
      </c>
      <c r="AR20">
        <v>10.618421978085596</v>
      </c>
      <c r="AS20">
        <v>1.1798300275163784</v>
      </c>
      <c r="AT20">
        <v>1.4808194170594253</v>
      </c>
      <c r="AU20">
        <v>1.2615473109884676</v>
      </c>
      <c r="AV20">
        <v>1.3869469166044524</v>
      </c>
      <c r="AW20">
        <v>0</v>
      </c>
      <c r="AX20">
        <v>0.82720797545419411</v>
      </c>
      <c r="AY20">
        <v>1.3777035124708632</v>
      </c>
      <c r="AZ20">
        <v>66.48</v>
      </c>
      <c r="BH20">
        <f t="shared" si="0"/>
        <v>1.3954616709456245E-2</v>
      </c>
      <c r="BJ20">
        <f t="shared" si="1"/>
        <v>1.918955648054574</v>
      </c>
      <c r="BK20">
        <f t="shared" si="2"/>
        <v>223.22594774087571</v>
      </c>
      <c r="BL20">
        <f t="shared" si="3"/>
        <v>137.51403481789706</v>
      </c>
      <c r="BM20">
        <f t="shared" si="4"/>
        <v>3.6096216384684028</v>
      </c>
      <c r="BO20">
        <f t="shared" si="5"/>
        <v>5.6657517751109658E-2</v>
      </c>
      <c r="BP20">
        <f t="shared" si="6"/>
        <v>132.01094621727034</v>
      </c>
    </row>
    <row r="21" spans="1:68" x14ac:dyDescent="0.2">
      <c r="A21" t="s">
        <v>203</v>
      </c>
      <c r="B21">
        <v>802</v>
      </c>
      <c r="C21">
        <v>2.4133015278508228E-2</v>
      </c>
      <c r="D21">
        <v>1.785858230492559E-4</v>
      </c>
      <c r="E21">
        <v>3.3650095546549492</v>
      </c>
      <c r="F21">
        <v>6.4814043631254287E-3</v>
      </c>
      <c r="G21">
        <v>2.0920597103499152</v>
      </c>
      <c r="H21">
        <v>3.9299102106486721E-3</v>
      </c>
      <c r="I21">
        <v>5.4731612890059941E-2</v>
      </c>
      <c r="J21">
        <v>2.5905881831201635E-4</v>
      </c>
      <c r="K21">
        <v>1</v>
      </c>
      <c r="L21">
        <v>0</v>
      </c>
      <c r="M21">
        <v>9.7509843054671892E-4</v>
      </c>
      <c r="N21">
        <v>4.3936565476750753E-5</v>
      </c>
      <c r="O21">
        <v>1.9362818411348894</v>
      </c>
      <c r="P21">
        <v>5.4192497855756038E-3</v>
      </c>
      <c r="Q21">
        <v>833.3</v>
      </c>
      <c r="R21">
        <v>7.468213342313927</v>
      </c>
      <c r="S21">
        <v>116221.2</v>
      </c>
      <c r="T21">
        <v>867.30300842384531</v>
      </c>
      <c r="U21">
        <v>72245.3</v>
      </c>
      <c r="V21">
        <v>458.29327027455611</v>
      </c>
      <c r="W21">
        <v>1889.9</v>
      </c>
      <c r="X21">
        <v>13.339277183920938</v>
      </c>
      <c r="Y21">
        <v>34537.800000000003</v>
      </c>
      <c r="Z21">
        <v>246.69418101643262</v>
      </c>
      <c r="AA21">
        <v>33.6</v>
      </c>
      <c r="AB21">
        <v>1.4407600333449733</v>
      </c>
      <c r="AC21">
        <v>66890.649999999994</v>
      </c>
      <c r="AD21">
        <v>610.08270481183649</v>
      </c>
      <c r="AE21">
        <v>-975.8669847214918</v>
      </c>
      <c r="AF21">
        <v>0.17858582304925591</v>
      </c>
      <c r="AG21">
        <v>304410.19737293059</v>
      </c>
      <c r="AH21">
        <v>588.25597777504345</v>
      </c>
      <c r="AI21">
        <v>5463008.8548629209</v>
      </c>
      <c r="AJ21">
        <v>10264.078067929044</v>
      </c>
      <c r="AK21">
        <v>-836.0559170835229</v>
      </c>
      <c r="AL21">
        <v>0.77598956337906799</v>
      </c>
      <c r="AM21">
        <v>1993.7062116829245</v>
      </c>
      <c r="AN21">
        <v>0</v>
      </c>
      <c r="AO21">
        <v>-997.08250946234659</v>
      </c>
      <c r="AP21">
        <v>0.1314580251796125</v>
      </c>
      <c r="AQ21">
        <v>4793.3473921949517</v>
      </c>
      <c r="AR21">
        <v>16.214373313812597</v>
      </c>
      <c r="AS21">
        <v>1.003345943909302</v>
      </c>
      <c r="AT21">
        <v>1.4939042703607477</v>
      </c>
      <c r="AU21">
        <v>1.3649004874660171</v>
      </c>
      <c r="AV21">
        <v>0.95236312216253982</v>
      </c>
      <c r="AW21">
        <v>0</v>
      </c>
      <c r="AX21">
        <v>1.2408740502834372</v>
      </c>
      <c r="AY21">
        <v>2.0077623679966647</v>
      </c>
      <c r="AZ21">
        <v>66.48</v>
      </c>
      <c r="BH21">
        <f t="shared" si="0"/>
        <v>1.1535528913977206E-2</v>
      </c>
      <c r="BJ21">
        <f t="shared" si="1"/>
        <v>1.604362855715227</v>
      </c>
      <c r="BK21">
        <f t="shared" si="2"/>
        <v>223.70583519346104</v>
      </c>
      <c r="BL21">
        <f t="shared" si="3"/>
        <v>139.08012954406237</v>
      </c>
      <c r="BM21">
        <f t="shared" si="4"/>
        <v>3.6385576249311851</v>
      </c>
      <c r="BO21">
        <f t="shared" si="5"/>
        <v>6.4824543662745884E-2</v>
      </c>
      <c r="BP21">
        <f t="shared" si="6"/>
        <v>128.72401679864745</v>
      </c>
    </row>
    <row r="22" spans="1:68" x14ac:dyDescent="0.2">
      <c r="A22" t="s">
        <v>204</v>
      </c>
      <c r="B22">
        <v>582</v>
      </c>
      <c r="C22">
        <v>4.5410708386050425E-3</v>
      </c>
      <c r="D22">
        <v>6.2973785025824302E-5</v>
      </c>
      <c r="E22">
        <v>7.7550875919583677E-3</v>
      </c>
      <c r="F22">
        <v>5.5730777044945563E-5</v>
      </c>
      <c r="G22">
        <v>1.4479584302670794</v>
      </c>
      <c r="H22">
        <v>1.6292343945094757E-3</v>
      </c>
      <c r="I22">
        <v>2.9044854404320275E-4</v>
      </c>
      <c r="J22">
        <v>9.8802146322480337E-6</v>
      </c>
      <c r="K22">
        <v>1</v>
      </c>
      <c r="L22">
        <v>0</v>
      </c>
      <c r="M22">
        <v>1.235800675253647E-4</v>
      </c>
      <c r="N22">
        <v>7.8128425388976321E-6</v>
      </c>
      <c r="O22">
        <v>1.8542950612039386E-4</v>
      </c>
      <c r="P22">
        <v>8.2596419350353067E-6</v>
      </c>
      <c r="Q22">
        <v>577</v>
      </c>
      <c r="R22">
        <v>8.5882416557082344</v>
      </c>
      <c r="S22">
        <v>985.1</v>
      </c>
      <c r="T22">
        <v>6.7410369341347192</v>
      </c>
      <c r="U22">
        <v>183936.05</v>
      </c>
      <c r="V22">
        <v>118.41002524679809</v>
      </c>
      <c r="W22">
        <v>36.9</v>
      </c>
      <c r="X22">
        <v>1.2605345566151887</v>
      </c>
      <c r="Y22">
        <v>127034.55</v>
      </c>
      <c r="Z22">
        <v>172.82932674812608</v>
      </c>
      <c r="AA22">
        <v>15.7</v>
      </c>
      <c r="AB22">
        <v>0.9923390761757106</v>
      </c>
      <c r="AC22">
        <v>23.55</v>
      </c>
      <c r="AD22">
        <v>1.0424540883491182</v>
      </c>
      <c r="AE22">
        <v>-995.45892916139496</v>
      </c>
      <c r="AF22">
        <v>6.2973785025824305E-2</v>
      </c>
      <c r="AG22">
        <v>-296.14380178268584</v>
      </c>
      <c r="AH22">
        <v>5.0581572921533455</v>
      </c>
      <c r="AI22">
        <v>3780755.1981484522</v>
      </c>
      <c r="AJ22">
        <v>4255.208928409621</v>
      </c>
      <c r="AK22">
        <v>-999.12998507310135</v>
      </c>
      <c r="AL22">
        <v>2.9595377175446649E-2</v>
      </c>
      <c r="AM22">
        <v>1993.7062116829245</v>
      </c>
      <c r="AN22">
        <v>0</v>
      </c>
      <c r="AO22">
        <v>-999.6302489406678</v>
      </c>
      <c r="AP22">
        <v>2.3375993095004814E-2</v>
      </c>
      <c r="AQ22">
        <v>-999.44519567198495</v>
      </c>
      <c r="AR22">
        <v>2.4712815070741228E-2</v>
      </c>
      <c r="AS22">
        <v>1.5797811463140308</v>
      </c>
      <c r="AT22">
        <v>1.0679790267879501</v>
      </c>
      <c r="AU22">
        <v>1.4660667002248382</v>
      </c>
      <c r="AV22">
        <v>0.98206188707230624</v>
      </c>
      <c r="AW22">
        <v>0</v>
      </c>
      <c r="AX22">
        <v>1.190625552482574</v>
      </c>
      <c r="AY22">
        <v>1.0273753646908563</v>
      </c>
      <c r="AZ22">
        <v>100</v>
      </c>
      <c r="BB22">
        <v>0</v>
      </c>
      <c r="BC22">
        <v>120</v>
      </c>
      <c r="BE22">
        <v>0</v>
      </c>
      <c r="BH22">
        <f t="shared" si="0"/>
        <v>3.1361886803390007E-3</v>
      </c>
      <c r="BJ22">
        <f t="shared" si="1"/>
        <v>0.45410708386050425</v>
      </c>
      <c r="BK22">
        <f t="shared" si="2"/>
        <v>0.77550875919583673</v>
      </c>
      <c r="BL22">
        <f t="shared" si="3"/>
        <v>144.79584302670793</v>
      </c>
      <c r="BM22">
        <f t="shared" si="4"/>
        <v>2.9044854404320274E-2</v>
      </c>
      <c r="BO22">
        <f t="shared" si="5"/>
        <v>1.235800675253647E-2</v>
      </c>
      <c r="BP22">
        <f t="shared" si="6"/>
        <v>1.8542950612039387E-2</v>
      </c>
    </row>
    <row r="23" spans="1:68" x14ac:dyDescent="0.2">
      <c r="A23" t="s">
        <v>205</v>
      </c>
      <c r="B23">
        <v>327</v>
      </c>
      <c r="C23">
        <v>2.2165727329933557E-3</v>
      </c>
      <c r="D23">
        <v>4.5436058038869206E-5</v>
      </c>
      <c r="E23">
        <v>7.6266402638915393E-3</v>
      </c>
      <c r="F23">
        <v>5.4403856936638119E-5</v>
      </c>
      <c r="G23">
        <v>1.4274714454817929</v>
      </c>
      <c r="H23">
        <v>2.0006001391098742E-3</v>
      </c>
      <c r="I23">
        <v>2.7156034773965636E-4</v>
      </c>
      <c r="J23">
        <v>8.7053623221307828E-6</v>
      </c>
      <c r="K23">
        <v>1</v>
      </c>
      <c r="L23">
        <v>0</v>
      </c>
      <c r="M23">
        <v>7.6073653739142791E-5</v>
      </c>
      <c r="N23">
        <v>5.891302073938045E-6</v>
      </c>
      <c r="O23">
        <v>1.8916892551128472E-4</v>
      </c>
      <c r="P23">
        <v>8.4727672679174014E-6</v>
      </c>
      <c r="Q23">
        <v>297.25</v>
      </c>
      <c r="R23">
        <v>6.4190813410610321</v>
      </c>
      <c r="S23">
        <v>1022.35</v>
      </c>
      <c r="T23">
        <v>6.9317253111670318</v>
      </c>
      <c r="U23">
        <v>191358.65</v>
      </c>
      <c r="V23">
        <v>110.09451143162596</v>
      </c>
      <c r="W23">
        <v>36.4</v>
      </c>
      <c r="X23">
        <v>1.1571289333609505</v>
      </c>
      <c r="Y23">
        <v>134059.45000000001</v>
      </c>
      <c r="Z23">
        <v>209.23367036829774</v>
      </c>
      <c r="AA23">
        <v>10.199999999999999</v>
      </c>
      <c r="AB23">
        <v>0.79339377626152685</v>
      </c>
      <c r="AC23">
        <v>25.35</v>
      </c>
      <c r="AD23">
        <v>1.1268843867285718</v>
      </c>
      <c r="AE23">
        <v>-997.78342726700669</v>
      </c>
      <c r="AF23">
        <v>4.5436058038869208E-2</v>
      </c>
      <c r="AG23">
        <v>-307.80175495629527</v>
      </c>
      <c r="AH23">
        <v>4.9377252619929308</v>
      </c>
      <c r="AI23">
        <v>3727247.6114756395</v>
      </c>
      <c r="AJ23">
        <v>5225.1361761122917</v>
      </c>
      <c r="AK23">
        <v>-999.18656312475048</v>
      </c>
      <c r="AL23">
        <v>2.607620289254409E-2</v>
      </c>
      <c r="AM23">
        <v>1993.7062116829245</v>
      </c>
      <c r="AN23">
        <v>0</v>
      </c>
      <c r="AO23">
        <v>-999.77238793746778</v>
      </c>
      <c r="AP23">
        <v>1.7626751840360839E-2</v>
      </c>
      <c r="AQ23">
        <v>-999.43400734437876</v>
      </c>
      <c r="AR23">
        <v>2.5350485199765148E-2</v>
      </c>
      <c r="AS23">
        <v>1.6779932433691658</v>
      </c>
      <c r="AT23">
        <v>1.0800356482110596</v>
      </c>
      <c r="AU23">
        <v>1.8704079638376507</v>
      </c>
      <c r="AV23">
        <v>0.91918684337185608</v>
      </c>
      <c r="AW23">
        <v>0</v>
      </c>
      <c r="AX23">
        <v>1.175579882166583</v>
      </c>
      <c r="AY23">
        <v>1.0718030015930133</v>
      </c>
      <c r="AZ23">
        <v>100</v>
      </c>
      <c r="BB23">
        <v>0</v>
      </c>
      <c r="BC23">
        <v>120</v>
      </c>
      <c r="BE23">
        <v>0</v>
      </c>
      <c r="BH23">
        <f t="shared" si="0"/>
        <v>1.5527965480565038E-3</v>
      </c>
      <c r="BJ23">
        <f t="shared" si="1"/>
        <v>0.22165727329933557</v>
      </c>
      <c r="BK23">
        <f t="shared" si="2"/>
        <v>0.76266402638915398</v>
      </c>
      <c r="BL23">
        <f t="shared" si="3"/>
        <v>142.74714454817931</v>
      </c>
      <c r="BM23">
        <f t="shared" si="4"/>
        <v>2.7156034773965637E-2</v>
      </c>
      <c r="BO23">
        <f t="shared" si="5"/>
        <v>7.6073653739142794E-3</v>
      </c>
      <c r="BP23">
        <f t="shared" si="6"/>
        <v>1.891689255112847E-2</v>
      </c>
    </row>
    <row r="24" spans="1:68" x14ac:dyDescent="0.2">
      <c r="A24" t="s">
        <v>206</v>
      </c>
      <c r="B24">
        <v>1918</v>
      </c>
      <c r="C24">
        <v>1.3701737607429243E-2</v>
      </c>
      <c r="D24">
        <v>9.0320292892875862E-5</v>
      </c>
      <c r="E24">
        <v>1.8273370096728164E-3</v>
      </c>
      <c r="F24">
        <v>2.8749987920390522E-5</v>
      </c>
      <c r="G24">
        <v>1.5468846704457015</v>
      </c>
      <c r="H24">
        <v>1.8615615010505147E-3</v>
      </c>
      <c r="I24">
        <v>3.7943325885794369E-4</v>
      </c>
      <c r="J24">
        <v>9.903861381973543E-6</v>
      </c>
      <c r="K24">
        <v>1</v>
      </c>
      <c r="L24">
        <v>0</v>
      </c>
      <c r="M24">
        <v>1.5151047383492365E-4</v>
      </c>
      <c r="N24">
        <v>8.8181351860411868E-6</v>
      </c>
      <c r="O24">
        <v>0.78762407212285146</v>
      </c>
      <c r="P24">
        <v>1.6420362089198113E-3</v>
      </c>
      <c r="Q24">
        <v>1922.7</v>
      </c>
      <c r="R24">
        <v>11.849294893523588</v>
      </c>
      <c r="S24">
        <v>256.45</v>
      </c>
      <c r="T24">
        <v>4.0778445028560961</v>
      </c>
      <c r="U24">
        <v>217077.3</v>
      </c>
      <c r="V24">
        <v>172.11634834733468</v>
      </c>
      <c r="W24">
        <v>53.25</v>
      </c>
      <c r="X24">
        <v>1.3952456867218006</v>
      </c>
      <c r="Y24">
        <v>140334.9</v>
      </c>
      <c r="Z24">
        <v>166.46361859514371</v>
      </c>
      <c r="AA24">
        <v>21.25</v>
      </c>
      <c r="AB24">
        <v>1.2309068116422821</v>
      </c>
      <c r="AC24">
        <v>110527.25</v>
      </c>
      <c r="AD24">
        <v>159.27800712160976</v>
      </c>
      <c r="AE24">
        <v>-986.29826239257079</v>
      </c>
      <c r="AF24">
        <v>9.0320292892875867E-2</v>
      </c>
      <c r="AG24">
        <v>-834.1498448291145</v>
      </c>
      <c r="AH24">
        <v>2.6093653948439388</v>
      </c>
      <c r="AI24">
        <v>4039129.206136914</v>
      </c>
      <c r="AJ24">
        <v>4861.9972342522851</v>
      </c>
      <c r="AK24">
        <v>-998.86343861679302</v>
      </c>
      <c r="AL24">
        <v>2.9666209085799655E-2</v>
      </c>
      <c r="AM24">
        <v>1993.7062116829245</v>
      </c>
      <c r="AN24">
        <v>0</v>
      </c>
      <c r="AO24">
        <v>-999.54668127860589</v>
      </c>
      <c r="AP24">
        <v>2.638382460589081E-2</v>
      </c>
      <c r="AQ24">
        <v>1356.5680198645289</v>
      </c>
      <c r="AR24">
        <v>4.912965657550969</v>
      </c>
      <c r="AS24">
        <v>1.3645898120303208</v>
      </c>
      <c r="AT24">
        <v>1.1965076418632954</v>
      </c>
      <c r="AU24">
        <v>1.6699996556129266</v>
      </c>
      <c r="AV24">
        <v>0.90518666434528983</v>
      </c>
      <c r="AW24">
        <v>0</v>
      </c>
      <c r="AX24">
        <v>1.2751822211398935</v>
      </c>
      <c r="AY24">
        <v>2.4640826464167165</v>
      </c>
      <c r="AZ24">
        <v>100</v>
      </c>
      <c r="BC24">
        <v>1</v>
      </c>
      <c r="BD24">
        <v>0</v>
      </c>
      <c r="BE24">
        <v>0</v>
      </c>
      <c r="BH24">
        <f t="shared" si="0"/>
        <v>8.8576335839448076E-3</v>
      </c>
      <c r="BJ24">
        <f t="shared" si="1"/>
        <v>1.3701737607429243</v>
      </c>
      <c r="BK24">
        <f t="shared" si="2"/>
        <v>0.18273370096728164</v>
      </c>
      <c r="BL24">
        <f t="shared" si="3"/>
        <v>154.68846704457016</v>
      </c>
      <c r="BM24">
        <f t="shared" si="4"/>
        <v>3.7943325885794368E-2</v>
      </c>
      <c r="BO24">
        <f t="shared" si="5"/>
        <v>1.5151047383492365E-2</v>
      </c>
      <c r="BP24">
        <f t="shared" si="6"/>
        <v>78.76240721228514</v>
      </c>
    </row>
    <row r="25" spans="1:68" x14ac:dyDescent="0.2">
      <c r="A25" t="s">
        <v>207</v>
      </c>
      <c r="B25">
        <v>2285</v>
      </c>
      <c r="C25">
        <v>1.5898343008046639E-2</v>
      </c>
      <c r="D25">
        <v>7.3946874522122226E-5</v>
      </c>
      <c r="E25">
        <v>1.7393714238984736E-3</v>
      </c>
      <c r="F25">
        <v>2.7678880191179868E-5</v>
      </c>
      <c r="G25">
        <v>1.5376675617270101</v>
      </c>
      <c r="H25">
        <v>2.3273410955063165E-3</v>
      </c>
      <c r="I25">
        <v>3.6842596715069988E-4</v>
      </c>
      <c r="J25">
        <v>1.2356872350328003E-5</v>
      </c>
      <c r="K25">
        <v>1</v>
      </c>
      <c r="L25">
        <v>0</v>
      </c>
      <c r="M25">
        <v>1.0575513693168038E-4</v>
      </c>
      <c r="N25">
        <v>5.7760123827157637E-6</v>
      </c>
      <c r="O25">
        <v>0.78491082699093195</v>
      </c>
      <c r="P25">
        <v>2.057148755386152E-3</v>
      </c>
      <c r="Q25">
        <v>2269.6999999999998</v>
      </c>
      <c r="R25">
        <v>10.228211759123571</v>
      </c>
      <c r="S25">
        <v>248.3</v>
      </c>
      <c r="T25">
        <v>3.8682921568214459</v>
      </c>
      <c r="U25">
        <v>219521.15</v>
      </c>
      <c r="V25">
        <v>123.74173603454133</v>
      </c>
      <c r="W25">
        <v>52.6</v>
      </c>
      <c r="X25">
        <v>1.7642651668463489</v>
      </c>
      <c r="Y25">
        <v>142767.79999999999</v>
      </c>
      <c r="Z25">
        <v>200.89334169365125</v>
      </c>
      <c r="AA25">
        <v>15.1</v>
      </c>
      <c r="AB25">
        <v>0.8268519882822537</v>
      </c>
      <c r="AC25">
        <v>112057.75</v>
      </c>
      <c r="AD25">
        <v>291.06177563679171</v>
      </c>
      <c r="AE25">
        <v>-984.1016569919534</v>
      </c>
      <c r="AF25">
        <v>7.394687452212223E-2</v>
      </c>
      <c r="AG25">
        <v>-842.13365185165424</v>
      </c>
      <c r="AH25">
        <v>2.5121510429460763</v>
      </c>
      <c r="AI25">
        <v>4015056.1056388691</v>
      </c>
      <c r="AJ25">
        <v>6078.5130994210112</v>
      </c>
      <c r="AK25">
        <v>-998.89641006143074</v>
      </c>
      <c r="AL25">
        <v>3.701400339251501E-2</v>
      </c>
      <c r="AM25">
        <v>1993.7062116829245</v>
      </c>
      <c r="AN25">
        <v>0</v>
      </c>
      <c r="AO25">
        <v>-999.68358106049516</v>
      </c>
      <c r="AP25">
        <v>1.728180555320355E-2</v>
      </c>
      <c r="AQ25">
        <v>1348.4500014668668</v>
      </c>
      <c r="AR25">
        <v>6.1549807079677166</v>
      </c>
      <c r="AS25">
        <v>1.0450058803099387</v>
      </c>
      <c r="AT25">
        <v>1.1908547068620965</v>
      </c>
      <c r="AU25">
        <v>2.1159963988169195</v>
      </c>
      <c r="AV25">
        <v>1.1560131537449643</v>
      </c>
      <c r="AW25">
        <v>0</v>
      </c>
      <c r="AX25">
        <v>1.0087503914448592</v>
      </c>
      <c r="AY25">
        <v>3.1214151907526149</v>
      </c>
      <c r="AZ25">
        <v>100</v>
      </c>
      <c r="BC25">
        <v>1</v>
      </c>
      <c r="BD25">
        <v>0</v>
      </c>
      <c r="BE25">
        <v>0</v>
      </c>
      <c r="BH25">
        <f t="shared" si="0"/>
        <v>1.0339258890387617E-2</v>
      </c>
      <c r="BJ25">
        <f t="shared" si="1"/>
        <v>1.5898343008046638</v>
      </c>
      <c r="BK25">
        <f t="shared" si="2"/>
        <v>0.17393714238984737</v>
      </c>
      <c r="BL25">
        <f t="shared" si="3"/>
        <v>153.76675617270101</v>
      </c>
      <c r="BM25">
        <f t="shared" si="4"/>
        <v>3.6842596715069988E-2</v>
      </c>
      <c r="BO25">
        <f t="shared" si="5"/>
        <v>1.0575513693168039E-2</v>
      </c>
      <c r="BP25">
        <f t="shared" si="6"/>
        <v>78.491082699093198</v>
      </c>
    </row>
    <row r="26" spans="1:68" x14ac:dyDescent="0.2">
      <c r="A26" t="s">
        <v>208</v>
      </c>
      <c r="B26">
        <v>3565</v>
      </c>
      <c r="C26">
        <v>3.0595155285049497E-2</v>
      </c>
      <c r="D26">
        <v>9.9582722206230335E-5</v>
      </c>
      <c r="E26">
        <v>0.8972619139356619</v>
      </c>
      <c r="F26">
        <v>1.4616696691530557E-3</v>
      </c>
      <c r="G26">
        <v>1.8376384022670489</v>
      </c>
      <c r="H26">
        <v>2.5109633732244376E-3</v>
      </c>
      <c r="I26">
        <v>0.52408743327837493</v>
      </c>
      <c r="J26">
        <v>7.8772138318078573E-4</v>
      </c>
      <c r="K26">
        <v>1</v>
      </c>
      <c r="L26">
        <v>0</v>
      </c>
      <c r="M26">
        <v>1.0644794528288968</v>
      </c>
      <c r="N26">
        <v>1.6766651944911601E-3</v>
      </c>
      <c r="O26">
        <v>4.3547867817857924E-2</v>
      </c>
      <c r="P26">
        <v>1.6742324980702379E-4</v>
      </c>
      <c r="Q26">
        <v>3597.65</v>
      </c>
      <c r="R26">
        <v>13.649421618746919</v>
      </c>
      <c r="S26">
        <v>105502.6</v>
      </c>
      <c r="T26">
        <v>102.47185492920276</v>
      </c>
      <c r="U26">
        <v>216075.6</v>
      </c>
      <c r="V26">
        <v>164.64997003212281</v>
      </c>
      <c r="W26">
        <v>61624.15</v>
      </c>
      <c r="X26">
        <v>71.304029376067916</v>
      </c>
      <c r="Y26">
        <v>117588.3</v>
      </c>
      <c r="Z26">
        <v>210.16900592768565</v>
      </c>
      <c r="AA26">
        <v>125165.3</v>
      </c>
      <c r="AB26">
        <v>150.02247375503094</v>
      </c>
      <c r="AC26">
        <v>5120.95</v>
      </c>
      <c r="AD26">
        <v>24.382314017379592</v>
      </c>
      <c r="AE26">
        <v>-969.40484471495051</v>
      </c>
      <c r="AF26">
        <v>9.9582722206230337E-2</v>
      </c>
      <c r="AG26">
        <v>80436.005984358504</v>
      </c>
      <c r="AH26">
        <v>132.66197759602974</v>
      </c>
      <c r="AI26">
        <v>4798515.2587417699</v>
      </c>
      <c r="AJ26">
        <v>6558.0948945477376</v>
      </c>
      <c r="AK26">
        <v>569.86116578483029</v>
      </c>
      <c r="AL26">
        <v>2.3595551627298534</v>
      </c>
      <c r="AM26">
        <v>1993.7062116829245</v>
      </c>
      <c r="AN26">
        <v>0</v>
      </c>
      <c r="AO26">
        <v>2184.9181927342088</v>
      </c>
      <c r="AP26">
        <v>5.0165754415153456</v>
      </c>
      <c r="AQ26">
        <v>-869.70495663463578</v>
      </c>
      <c r="AR26">
        <v>0.5009296823719761</v>
      </c>
      <c r="AS26">
        <v>0.91408855635983299</v>
      </c>
      <c r="AT26">
        <v>1.8259726796396425</v>
      </c>
      <c r="AU26">
        <v>1.7922648734772173</v>
      </c>
      <c r="AV26">
        <v>1.4365934813471575</v>
      </c>
      <c r="AW26">
        <v>0</v>
      </c>
      <c r="AX26">
        <v>1.8434943854853867</v>
      </c>
      <c r="AY26">
        <v>1.2801448367236556</v>
      </c>
      <c r="AZ26">
        <v>50</v>
      </c>
      <c r="BB26" s="1">
        <v>295</v>
      </c>
      <c r="BC26" s="1">
        <v>5700</v>
      </c>
      <c r="BH26">
        <f t="shared" si="0"/>
        <v>1.6649170613383467E-2</v>
      </c>
      <c r="BJ26">
        <f t="shared" si="1"/>
        <v>1.5297577642524749</v>
      </c>
      <c r="BK26">
        <f t="shared" si="2"/>
        <v>44.863095696783098</v>
      </c>
      <c r="BL26">
        <f t="shared" si="3"/>
        <v>91.88192011335245</v>
      </c>
      <c r="BM26">
        <f t="shared" si="4"/>
        <v>26.204371663918746</v>
      </c>
      <c r="BO26">
        <f t="shared" si="5"/>
        <v>53.223972641444838</v>
      </c>
      <c r="BP26">
        <f t="shared" si="6"/>
        <v>2.1773933908928962</v>
      </c>
    </row>
    <row r="27" spans="1:68" x14ac:dyDescent="0.2">
      <c r="A27" t="s">
        <v>209</v>
      </c>
      <c r="B27">
        <v>3613</v>
      </c>
      <c r="C27">
        <v>3.0524383922543624E-2</v>
      </c>
      <c r="D27">
        <v>1.2483361974802135E-4</v>
      </c>
      <c r="E27">
        <v>0.89696623419310728</v>
      </c>
      <c r="F27">
        <v>1.1117805410992849E-3</v>
      </c>
      <c r="G27">
        <v>1.8335460339496084</v>
      </c>
      <c r="H27">
        <v>1.9518135367781475E-3</v>
      </c>
      <c r="I27">
        <v>0.52402527463441195</v>
      </c>
      <c r="J27">
        <v>6.8745749583210415E-4</v>
      </c>
      <c r="K27">
        <v>1</v>
      </c>
      <c r="L27">
        <v>0</v>
      </c>
      <c r="M27">
        <v>1.065955118054011</v>
      </c>
      <c r="N27">
        <v>1.1275789293545202E-3</v>
      </c>
      <c r="O27">
        <v>4.3572066136985797E-2</v>
      </c>
      <c r="P27">
        <v>2.0119950749429837E-4</v>
      </c>
      <c r="Q27">
        <v>3580.6</v>
      </c>
      <c r="R27">
        <v>13.86407701864597</v>
      </c>
      <c r="S27">
        <v>105217.85</v>
      </c>
      <c r="T27">
        <v>96.90470834794354</v>
      </c>
      <c r="U27">
        <v>215082.8</v>
      </c>
      <c r="V27">
        <v>163.60278597550644</v>
      </c>
      <c r="W27">
        <v>61470.7</v>
      </c>
      <c r="X27">
        <v>79.235694375438484</v>
      </c>
      <c r="Y27">
        <v>117306.9</v>
      </c>
      <c r="Z27">
        <v>157.09293092742402</v>
      </c>
      <c r="AA27">
        <v>125041.5</v>
      </c>
      <c r="AB27">
        <v>118.54771413365923</v>
      </c>
      <c r="AC27">
        <v>5111.05</v>
      </c>
      <c r="AD27">
        <v>21.599887304774239</v>
      </c>
      <c r="AE27">
        <v>-969.47561607745638</v>
      </c>
      <c r="AF27">
        <v>0.12483361974802135</v>
      </c>
      <c r="AG27">
        <v>80409.16992132031</v>
      </c>
      <c r="AH27">
        <v>100.90583963507758</v>
      </c>
      <c r="AI27">
        <v>4787826.8751295665</v>
      </c>
      <c r="AJ27">
        <v>5097.7160906240788</v>
      </c>
      <c r="AK27">
        <v>569.67497463602729</v>
      </c>
      <c r="AL27">
        <v>2.0592228649399251</v>
      </c>
      <c r="AM27">
        <v>1993.7062116829245</v>
      </c>
      <c r="AN27">
        <v>0</v>
      </c>
      <c r="AO27">
        <v>2189.3333770849836</v>
      </c>
      <c r="AP27">
        <v>3.3737115698204327</v>
      </c>
      <c r="AQ27">
        <v>-869.63255536224005</v>
      </c>
      <c r="AR27">
        <v>0.60198810797596092</v>
      </c>
      <c r="AS27">
        <v>1.1458432363410604</v>
      </c>
      <c r="AT27">
        <v>1.387560308591822</v>
      </c>
      <c r="AU27">
        <v>1.3940518056035871</v>
      </c>
      <c r="AV27">
        <v>1.2523464499454724</v>
      </c>
      <c r="AW27">
        <v>0</v>
      </c>
      <c r="AX27">
        <v>1.2369962561430672</v>
      </c>
      <c r="AY27">
        <v>1.5360473952250451</v>
      </c>
      <c r="AZ27">
        <v>50</v>
      </c>
      <c r="BB27" s="1">
        <v>295</v>
      </c>
      <c r="BC27" s="1">
        <v>5700</v>
      </c>
      <c r="BH27">
        <f t="shared" si="0"/>
        <v>1.6647732512497435E-2</v>
      </c>
      <c r="BJ27">
        <f t="shared" si="1"/>
        <v>1.5262191961271812</v>
      </c>
      <c r="BK27">
        <f t="shared" si="2"/>
        <v>44.848311709655363</v>
      </c>
      <c r="BL27">
        <f t="shared" si="3"/>
        <v>91.677301697480416</v>
      </c>
      <c r="BM27">
        <f t="shared" si="4"/>
        <v>26.201263731720598</v>
      </c>
      <c r="BO27">
        <f t="shared" si="5"/>
        <v>53.297755902700551</v>
      </c>
      <c r="BP27">
        <f t="shared" si="6"/>
        <v>2.1786033068492898</v>
      </c>
    </row>
    <row r="28" spans="1:68" x14ac:dyDescent="0.2">
      <c r="A28" t="s">
        <v>210</v>
      </c>
      <c r="B28">
        <v>575</v>
      </c>
      <c r="C28">
        <v>9.1490124926088944E-3</v>
      </c>
      <c r="D28">
        <v>8.6000287637942697E-5</v>
      </c>
      <c r="E28">
        <v>3.7130939837199159E-2</v>
      </c>
      <c r="F28">
        <v>1.6846781885231858E-4</v>
      </c>
      <c r="G28">
        <v>1.7978184137870976</v>
      </c>
      <c r="H28">
        <v>2.7090571361061883E-3</v>
      </c>
      <c r="I28">
        <v>4.2686081959416408E-2</v>
      </c>
      <c r="J28">
        <v>2.0052265173476174E-4</v>
      </c>
      <c r="K28">
        <v>1</v>
      </c>
      <c r="L28">
        <v>0</v>
      </c>
      <c r="M28">
        <v>2.6489636896811673E-4</v>
      </c>
      <c r="N28">
        <v>1.4075759462021666E-5</v>
      </c>
      <c r="O28">
        <v>5.266398891412992E-5</v>
      </c>
      <c r="P28">
        <v>6.8654517307158163E-6</v>
      </c>
      <c r="Q28">
        <v>538.54999999999995</v>
      </c>
      <c r="R28">
        <v>4.9158577984657805</v>
      </c>
      <c r="S28">
        <v>2185.85</v>
      </c>
      <c r="T28">
        <v>10.55319233317827</v>
      </c>
      <c r="U28">
        <v>105831.4</v>
      </c>
      <c r="V28">
        <v>117.82315919251725</v>
      </c>
      <c r="W28">
        <v>2512.6999999999998</v>
      </c>
      <c r="X28">
        <v>10.590735772859517</v>
      </c>
      <c r="Y28">
        <v>58868.4</v>
      </c>
      <c r="Z28">
        <v>88.110020936745229</v>
      </c>
      <c r="AA28">
        <v>15.6</v>
      </c>
      <c r="AB28">
        <v>0.8347706902276566</v>
      </c>
      <c r="AC28">
        <v>3.1</v>
      </c>
      <c r="AD28">
        <v>0.40327605798927418</v>
      </c>
      <c r="AE28">
        <v>-990.8509875073911</v>
      </c>
      <c r="AF28">
        <v>8.6000287637942693E-2</v>
      </c>
      <c r="AG28">
        <v>2370.0253981847122</v>
      </c>
      <c r="AH28">
        <v>15.290235873327154</v>
      </c>
      <c r="AI28">
        <v>4694514.0351731554</v>
      </c>
      <c r="AJ28">
        <v>7075.473088451181</v>
      </c>
      <c r="AK28">
        <v>-872.13732264402051</v>
      </c>
      <c r="AL28">
        <v>0.60064925016317439</v>
      </c>
      <c r="AM28">
        <v>1993.7062116829245</v>
      </c>
      <c r="AN28">
        <v>0</v>
      </c>
      <c r="AO28">
        <v>-999.20743114160291</v>
      </c>
      <c r="AP28">
        <v>4.2114615052461168E-2</v>
      </c>
      <c r="AQ28">
        <v>-999.84242955939749</v>
      </c>
      <c r="AR28">
        <v>2.0541403650757049E-2</v>
      </c>
      <c r="AS28">
        <v>1.0321736096321665</v>
      </c>
      <c r="AT28">
        <v>0.99007004141756993</v>
      </c>
      <c r="AU28">
        <v>1.3930469565625077</v>
      </c>
      <c r="AV28">
        <v>1.0961318880079554</v>
      </c>
      <c r="AW28">
        <v>0</v>
      </c>
      <c r="AX28">
        <v>0.99745235285720146</v>
      </c>
      <c r="AY28">
        <v>1.0909788823738571</v>
      </c>
      <c r="AZ28">
        <v>53.97</v>
      </c>
      <c r="BE28">
        <v>0</v>
      </c>
      <c r="BH28">
        <f t="shared" si="0"/>
        <v>5.0889524895545678E-3</v>
      </c>
      <c r="BJ28">
        <f t="shared" si="1"/>
        <v>0.49377220422610202</v>
      </c>
      <c r="BK28">
        <f t="shared" si="2"/>
        <v>2.0039568230136386</v>
      </c>
      <c r="BL28">
        <f t="shared" si="3"/>
        <v>97.028259792089656</v>
      </c>
      <c r="BM28">
        <f t="shared" si="4"/>
        <v>2.3037678433497035</v>
      </c>
      <c r="BO28">
        <f t="shared" si="5"/>
        <v>1.429645703320926E-2</v>
      </c>
      <c r="BP28">
        <f t="shared" si="6"/>
        <v>2.8422754816955918E-3</v>
      </c>
    </row>
    <row r="29" spans="1:68" x14ac:dyDescent="0.2">
      <c r="A29" t="s">
        <v>211</v>
      </c>
      <c r="B29">
        <v>228</v>
      </c>
      <c r="C29">
        <v>4.0846675189512207E-3</v>
      </c>
      <c r="D29">
        <v>6.412437324364206E-5</v>
      </c>
      <c r="E29">
        <v>3.6306958338874498E-2</v>
      </c>
      <c r="F29">
        <v>2.4889748713956012E-4</v>
      </c>
      <c r="G29">
        <v>1.7785145641102758</v>
      </c>
      <c r="H29">
        <v>1.9176357457482715E-3</v>
      </c>
      <c r="I29">
        <v>4.2612484785018209E-2</v>
      </c>
      <c r="J29">
        <v>2.0855431246230398E-4</v>
      </c>
      <c r="K29">
        <v>1</v>
      </c>
      <c r="L29">
        <v>0</v>
      </c>
      <c r="M29">
        <v>2.2087206695044144E-4</v>
      </c>
      <c r="N29">
        <v>1.257530995350541E-5</v>
      </c>
      <c r="O29">
        <v>3.3107881222492079E-5</v>
      </c>
      <c r="P29">
        <v>5.4031013234255119E-6</v>
      </c>
      <c r="Q29">
        <v>228.35</v>
      </c>
      <c r="R29">
        <v>3.6722823822163844</v>
      </c>
      <c r="S29">
        <v>2029.5</v>
      </c>
      <c r="T29">
        <v>14.04082393743705</v>
      </c>
      <c r="U29">
        <v>99414.8</v>
      </c>
      <c r="V29">
        <v>82.603192241105617</v>
      </c>
      <c r="W29">
        <v>2381.85</v>
      </c>
      <c r="X29">
        <v>10.523726326234149</v>
      </c>
      <c r="Y29">
        <v>55899</v>
      </c>
      <c r="Z29">
        <v>80.164534749345023</v>
      </c>
      <c r="AA29">
        <v>12.35</v>
      </c>
      <c r="AB29">
        <v>0.70440344301140101</v>
      </c>
      <c r="AC29">
        <v>1.85</v>
      </c>
      <c r="AD29">
        <v>0.30153118019796715</v>
      </c>
      <c r="AE29">
        <v>-995.91533248104884</v>
      </c>
      <c r="AF29">
        <v>6.4124373243642063E-2</v>
      </c>
      <c r="AG29">
        <v>2295.2403647553547</v>
      </c>
      <c r="AH29">
        <v>22.590078702083872</v>
      </c>
      <c r="AI29">
        <v>4644096.5422855085</v>
      </c>
      <c r="AJ29">
        <v>5008.451070174131</v>
      </c>
      <c r="AK29">
        <v>-872.3577769779024</v>
      </c>
      <c r="AL29">
        <v>0.62470743487112657</v>
      </c>
      <c r="AM29">
        <v>1993.7062116829245</v>
      </c>
      <c r="AN29">
        <v>0</v>
      </c>
      <c r="AO29">
        <v>-999.33915167415603</v>
      </c>
      <c r="AP29">
        <v>3.762527622656589E-2</v>
      </c>
      <c r="AQ29">
        <v>-999.9009413540598</v>
      </c>
      <c r="AR29">
        <v>1.6166057180748851E-2</v>
      </c>
      <c r="AS29">
        <v>1.1253127623543262</v>
      </c>
      <c r="AT29">
        <v>1.442024420976687</v>
      </c>
      <c r="AU29">
        <v>0.96944410316993157</v>
      </c>
      <c r="AV29">
        <v>1.1119113530561955</v>
      </c>
      <c r="AW29">
        <v>0</v>
      </c>
      <c r="AX29">
        <v>0.95094407368766554</v>
      </c>
      <c r="AY29">
        <v>1.0550716792978205</v>
      </c>
      <c r="AZ29">
        <v>53.95</v>
      </c>
      <c r="BE29">
        <v>0</v>
      </c>
      <c r="BH29">
        <f t="shared" si="0"/>
        <v>2.2966736406764411E-3</v>
      </c>
      <c r="BJ29">
        <f t="shared" si="1"/>
        <v>0.22036781264741837</v>
      </c>
      <c r="BK29">
        <f t="shared" si="2"/>
        <v>1.9587604023822793</v>
      </c>
      <c r="BL29">
        <f t="shared" si="3"/>
        <v>95.95086073374938</v>
      </c>
      <c r="BM29">
        <f t="shared" si="4"/>
        <v>2.2989435541517325</v>
      </c>
      <c r="BO29">
        <f t="shared" si="5"/>
        <v>1.1916048011976316E-2</v>
      </c>
      <c r="BP29">
        <f t="shared" si="6"/>
        <v>1.7861701919534478E-3</v>
      </c>
    </row>
    <row r="30" spans="1:68" x14ac:dyDescent="0.2">
      <c r="A30" t="s">
        <v>212</v>
      </c>
      <c r="B30">
        <v>140</v>
      </c>
      <c r="C30">
        <v>2.7885551203259552E-3</v>
      </c>
      <c r="D30">
        <v>4.2835544520856525E-5</v>
      </c>
      <c r="E30">
        <v>9.6985639941705847E-3</v>
      </c>
      <c r="F30">
        <v>9.86033569685657E-5</v>
      </c>
      <c r="G30">
        <v>2.1027887045326596</v>
      </c>
      <c r="H30">
        <v>1.6888270074605389E-3</v>
      </c>
      <c r="I30">
        <v>1.1066026992455978E-3</v>
      </c>
      <c r="J30">
        <v>2.0782175861204236E-5</v>
      </c>
      <c r="K30">
        <v>1</v>
      </c>
      <c r="L30">
        <v>0</v>
      </c>
      <c r="M30">
        <v>2.6271477131276365E-4</v>
      </c>
      <c r="N30">
        <v>1.6697013216808933E-5</v>
      </c>
      <c r="O30">
        <v>4.5104830116902606E-5</v>
      </c>
      <c r="P30">
        <v>6.7446516763250841E-6</v>
      </c>
      <c r="Q30">
        <v>145.4</v>
      </c>
      <c r="R30">
        <v>2.2599487651388541</v>
      </c>
      <c r="S30">
        <v>505.65</v>
      </c>
      <c r="T30">
        <v>5.009609187404374</v>
      </c>
      <c r="U30">
        <v>109638.95</v>
      </c>
      <c r="V30">
        <v>137.3392548438087</v>
      </c>
      <c r="W30">
        <v>57.7</v>
      </c>
      <c r="X30">
        <v>1.0908712114635715</v>
      </c>
      <c r="Y30">
        <v>52140</v>
      </c>
      <c r="Z30">
        <v>60.855523470282506</v>
      </c>
      <c r="AA30">
        <v>13.7</v>
      </c>
      <c r="AB30">
        <v>0.87087372944163288</v>
      </c>
      <c r="AC30">
        <v>2.35</v>
      </c>
      <c r="AD30">
        <v>0.35</v>
      </c>
      <c r="AE30">
        <v>-997.2114448796741</v>
      </c>
      <c r="AF30">
        <v>4.2835544520856528E-2</v>
      </c>
      <c r="AG30">
        <v>-119.75276872657604</v>
      </c>
      <c r="AH30">
        <v>8.9492972380255669</v>
      </c>
      <c r="AI30">
        <v>5491030.6741868462</v>
      </c>
      <c r="AJ30">
        <v>4410.8519835471652</v>
      </c>
      <c r="AK30">
        <v>-996.68526186054225</v>
      </c>
      <c r="AL30">
        <v>6.2251312955421002E-2</v>
      </c>
      <c r="AM30">
        <v>1993.7062116829245</v>
      </c>
      <c r="AN30">
        <v>0</v>
      </c>
      <c r="AO30">
        <v>-999.2139584729133</v>
      </c>
      <c r="AP30">
        <v>4.9957395623949331E-2</v>
      </c>
      <c r="AQ30">
        <v>-999.86504653176928</v>
      </c>
      <c r="AR30">
        <v>2.0179970379415012E-2</v>
      </c>
      <c r="AS30">
        <v>0.87921304327012229</v>
      </c>
      <c r="AT30">
        <v>1.0814466576075537</v>
      </c>
      <c r="AU30">
        <v>0.71760926241501011</v>
      </c>
      <c r="AV30">
        <v>0.67770172541299778</v>
      </c>
      <c r="AW30">
        <v>0</v>
      </c>
      <c r="AX30">
        <v>1.1180187787748261</v>
      </c>
      <c r="AY30">
        <v>1.0895625893213874</v>
      </c>
      <c r="AZ30">
        <v>40</v>
      </c>
      <c r="BB30">
        <v>0</v>
      </c>
      <c r="BC30">
        <v>0</v>
      </c>
      <c r="BD30">
        <v>0</v>
      </c>
      <c r="BE30">
        <v>0</v>
      </c>
      <c r="BF30">
        <v>0</v>
      </c>
      <c r="BH30">
        <f t="shared" si="0"/>
        <v>1.3261223604231342E-3</v>
      </c>
      <c r="BJ30">
        <f t="shared" si="1"/>
        <v>0.11154220481303821</v>
      </c>
      <c r="BK30">
        <f t="shared" si="2"/>
        <v>0.3879425597668234</v>
      </c>
      <c r="BL30">
        <f t="shared" si="3"/>
        <v>84.111548181306389</v>
      </c>
      <c r="BM30">
        <f t="shared" si="4"/>
        <v>4.4264107969823913E-2</v>
      </c>
      <c r="BO30">
        <f t="shared" si="5"/>
        <v>1.0508590852510546E-2</v>
      </c>
      <c r="BP30">
        <f t="shared" si="6"/>
        <v>1.8041932046761041E-3</v>
      </c>
    </row>
    <row r="31" spans="1:68" x14ac:dyDescent="0.2">
      <c r="A31" t="s">
        <v>213</v>
      </c>
      <c r="B31">
        <v>332</v>
      </c>
      <c r="C31">
        <v>5.9405766451377622E-3</v>
      </c>
      <c r="D31">
        <v>7.9381792646304419E-5</v>
      </c>
      <c r="E31">
        <v>9.5423132454207187E-3</v>
      </c>
      <c r="F31">
        <v>6.8478581784967333E-5</v>
      </c>
      <c r="G31">
        <v>2.1346397183895904</v>
      </c>
      <c r="H31">
        <v>2.9445872727355419E-3</v>
      </c>
      <c r="I31">
        <v>1.1038406186997369E-3</v>
      </c>
      <c r="J31">
        <v>3.8212713142353709E-5</v>
      </c>
      <c r="K31">
        <v>1</v>
      </c>
      <c r="L31">
        <v>0</v>
      </c>
      <c r="M31">
        <v>2.3358000476668772E-4</v>
      </c>
      <c r="N31">
        <v>1.119922816115529E-5</v>
      </c>
      <c r="O31">
        <v>5.716972983590419E-5</v>
      </c>
      <c r="P31">
        <v>6.7623089275546257E-6</v>
      </c>
      <c r="Q31">
        <v>311.64999999999998</v>
      </c>
      <c r="R31">
        <v>4.1632951271546288</v>
      </c>
      <c r="S31">
        <v>500.6</v>
      </c>
      <c r="T31">
        <v>3.6094904145365976</v>
      </c>
      <c r="U31">
        <v>111983.6</v>
      </c>
      <c r="V31">
        <v>86.603616066475382</v>
      </c>
      <c r="W31">
        <v>57.9</v>
      </c>
      <c r="X31">
        <v>1.990635973488718</v>
      </c>
      <c r="Y31">
        <v>52461.5</v>
      </c>
      <c r="Z31">
        <v>60.438724950847615</v>
      </c>
      <c r="AA31">
        <v>12.25</v>
      </c>
      <c r="AB31">
        <v>0.58433497963159164</v>
      </c>
      <c r="AC31">
        <v>3</v>
      </c>
      <c r="AD31">
        <v>0.35540932665545538</v>
      </c>
      <c r="AE31">
        <v>-994.05942335486225</v>
      </c>
      <c r="AF31">
        <v>7.9381792646304419E-2</v>
      </c>
      <c r="AG31">
        <v>-133.9341763096098</v>
      </c>
      <c r="AH31">
        <v>6.2151553625855263</v>
      </c>
      <c r="AI31">
        <v>5574218.6543815043</v>
      </c>
      <c r="AJ31">
        <v>7690.6270182186117</v>
      </c>
      <c r="AK31">
        <v>-996.69353544756302</v>
      </c>
      <c r="AL31">
        <v>0.11446306587853834</v>
      </c>
      <c r="AM31">
        <v>1993.7062116829245</v>
      </c>
      <c r="AN31">
        <v>0</v>
      </c>
      <c r="AO31">
        <v>-999.3011295759037</v>
      </c>
      <c r="AP31">
        <v>3.3508045101531984E-2</v>
      </c>
      <c r="AQ31">
        <v>-999.82894840088818</v>
      </c>
      <c r="AR31">
        <v>2.0232800803266969E-2</v>
      </c>
      <c r="AS31">
        <v>1.1179728888081917</v>
      </c>
      <c r="AT31">
        <v>0.75958403648859207</v>
      </c>
      <c r="AU31">
        <v>1.2393058650780984</v>
      </c>
      <c r="AV31">
        <v>1.2513904130838587</v>
      </c>
      <c r="AW31">
        <v>0</v>
      </c>
      <c r="AX31">
        <v>0.79755628091392572</v>
      </c>
      <c r="AY31">
        <v>0.97379747003109807</v>
      </c>
      <c r="AZ31">
        <v>40</v>
      </c>
      <c r="BB31">
        <v>0</v>
      </c>
      <c r="BC31">
        <v>0</v>
      </c>
      <c r="BD31">
        <v>0</v>
      </c>
      <c r="BE31">
        <v>0</v>
      </c>
      <c r="BF31">
        <v>0</v>
      </c>
      <c r="BH31">
        <f t="shared" si="0"/>
        <v>2.7829411183351526E-3</v>
      </c>
      <c r="BJ31">
        <f t="shared" si="1"/>
        <v>0.23762306580551049</v>
      </c>
      <c r="BK31">
        <f t="shared" si="2"/>
        <v>0.38169252981682877</v>
      </c>
      <c r="BL31">
        <f t="shared" si="3"/>
        <v>85.38558873558361</v>
      </c>
      <c r="BM31">
        <f t="shared" si="4"/>
        <v>4.4153624747989478E-2</v>
      </c>
      <c r="BO31">
        <f t="shared" si="5"/>
        <v>9.343200190667509E-3</v>
      </c>
      <c r="BP31">
        <f t="shared" si="6"/>
        <v>2.2867891934361677E-3</v>
      </c>
    </row>
    <row r="32" spans="1:68" x14ac:dyDescent="0.2">
      <c r="A32" t="s">
        <v>214</v>
      </c>
      <c r="B32">
        <v>548</v>
      </c>
      <c r="C32">
        <v>1.6713733968917156E-2</v>
      </c>
      <c r="D32">
        <v>1.6932158118048021E-4</v>
      </c>
      <c r="E32">
        <v>1.351929770630331</v>
      </c>
      <c r="F32">
        <v>2.1562480075889164E-3</v>
      </c>
      <c r="G32">
        <v>2.0108864994896183</v>
      </c>
      <c r="H32">
        <v>3.384305825562468E-3</v>
      </c>
      <c r="I32">
        <v>0.24036487421134792</v>
      </c>
      <c r="J32">
        <v>8.1152702129349099E-4</v>
      </c>
      <c r="K32">
        <v>1</v>
      </c>
      <c r="L32">
        <v>0</v>
      </c>
      <c r="M32">
        <v>0.82739350296549607</v>
      </c>
      <c r="N32">
        <v>2.2182303313987668E-3</v>
      </c>
      <c r="O32">
        <v>0.11147800725999288</v>
      </c>
      <c r="P32">
        <v>4.0629303459349978E-4</v>
      </c>
      <c r="Q32">
        <v>538.29999999999995</v>
      </c>
      <c r="R32">
        <v>5.4464377542138784</v>
      </c>
      <c r="S32">
        <v>43564.9</v>
      </c>
      <c r="T32">
        <v>331.80762419462906</v>
      </c>
      <c r="U32">
        <v>64789.1</v>
      </c>
      <c r="V32">
        <v>415.18866922476525</v>
      </c>
      <c r="W32">
        <v>7746.15</v>
      </c>
      <c r="X32">
        <v>66.808850461596776</v>
      </c>
      <c r="Y32">
        <v>32222.6</v>
      </c>
      <c r="Z32">
        <v>227.56964694468002</v>
      </c>
      <c r="AA32">
        <v>26667.35</v>
      </c>
      <c r="AB32">
        <v>244.48398155470659</v>
      </c>
      <c r="AC32">
        <v>3593.3</v>
      </c>
      <c r="AD32">
        <v>36.0401165369925</v>
      </c>
      <c r="AE32">
        <v>-983.28626603108285</v>
      </c>
      <c r="AF32">
        <v>0.16932158118048021</v>
      </c>
      <c r="AG32">
        <v>121701.92145855246</v>
      </c>
      <c r="AH32">
        <v>195.70230600734402</v>
      </c>
      <c r="AI32">
        <v>5251001.9313874282</v>
      </c>
      <c r="AJ32">
        <v>8839.0770621669144</v>
      </c>
      <c r="AK32">
        <v>-280.00662163802991</v>
      </c>
      <c r="AL32">
        <v>2.4308630102889706</v>
      </c>
      <c r="AM32">
        <v>1993.7062116829245</v>
      </c>
      <c r="AN32">
        <v>0</v>
      </c>
      <c r="AO32">
        <v>1475.5579951701238</v>
      </c>
      <c r="AP32">
        <v>6.6369361281437218</v>
      </c>
      <c r="AQ32">
        <v>-666.45825575256299</v>
      </c>
      <c r="AR32">
        <v>1.2156271067695512</v>
      </c>
      <c r="AS32">
        <v>1.1080132723007925</v>
      </c>
      <c r="AT32">
        <v>1.0317773840350981</v>
      </c>
      <c r="AU32">
        <v>1.1735262639903714</v>
      </c>
      <c r="AV32">
        <v>1.2681963696619563</v>
      </c>
      <c r="AW32">
        <v>0</v>
      </c>
      <c r="AX32">
        <v>1.5393441492391762</v>
      </c>
      <c r="AY32">
        <v>0.98498777193053955</v>
      </c>
      <c r="AZ32">
        <v>50</v>
      </c>
      <c r="BB32">
        <v>78</v>
      </c>
      <c r="BC32">
        <v>10000</v>
      </c>
      <c r="BD32">
        <v>155</v>
      </c>
      <c r="BE32">
        <v>937</v>
      </c>
      <c r="BF32">
        <v>241</v>
      </c>
      <c r="BH32">
        <f t="shared" si="0"/>
        <v>8.311624735239536E-3</v>
      </c>
      <c r="BJ32">
        <f t="shared" si="1"/>
        <v>0.83568669844585786</v>
      </c>
      <c r="BK32">
        <f t="shared" si="2"/>
        <v>67.596488531516556</v>
      </c>
      <c r="BL32">
        <f t="shared" si="3"/>
        <v>100.54432497448092</v>
      </c>
      <c r="BM32">
        <f t="shared" si="4"/>
        <v>12.018243710567395</v>
      </c>
      <c r="BO32">
        <f t="shared" si="5"/>
        <v>41.369675148274801</v>
      </c>
      <c r="BP32">
        <f t="shared" si="6"/>
        <v>5.5739003629996438</v>
      </c>
    </row>
    <row r="33" spans="1:68" x14ac:dyDescent="0.2">
      <c r="A33" t="s">
        <v>215</v>
      </c>
      <c r="B33">
        <v>416</v>
      </c>
      <c r="C33">
        <v>1.7394790140888631E-2</v>
      </c>
      <c r="D33">
        <v>1.8141120430337061E-4</v>
      </c>
      <c r="E33">
        <v>1.6936039704515138</v>
      </c>
      <c r="F33">
        <v>4.2463185483669038E-3</v>
      </c>
      <c r="G33">
        <v>2.2678865271528017</v>
      </c>
      <c r="H33">
        <v>3.6837094538025952E-3</v>
      </c>
      <c r="I33">
        <v>0.28808682492506948</v>
      </c>
      <c r="J33">
        <v>7.1121260644703909E-4</v>
      </c>
      <c r="K33">
        <v>1</v>
      </c>
      <c r="L33">
        <v>0</v>
      </c>
      <c r="M33">
        <v>0.92968867845453818</v>
      </c>
      <c r="N33">
        <v>2.9721846202956535E-3</v>
      </c>
      <c r="O33">
        <v>0.12917986245765201</v>
      </c>
      <c r="P33">
        <v>6.0469219203825345E-4</v>
      </c>
      <c r="Q33">
        <v>426.85</v>
      </c>
      <c r="R33">
        <v>4.9727017965985789</v>
      </c>
      <c r="S33">
        <v>41548.85</v>
      </c>
      <c r="T33">
        <v>111.50495091675243</v>
      </c>
      <c r="U33">
        <v>55637.5</v>
      </c>
      <c r="V33">
        <v>102.14781601086472</v>
      </c>
      <c r="W33">
        <v>7067.65</v>
      </c>
      <c r="X33">
        <v>20.102929218347626</v>
      </c>
      <c r="Y33">
        <v>24534.25</v>
      </c>
      <c r="Z33">
        <v>65.837634214386597</v>
      </c>
      <c r="AA33">
        <v>22808.65</v>
      </c>
      <c r="AB33">
        <v>87.372923512710145</v>
      </c>
      <c r="AC33">
        <v>3169.1</v>
      </c>
      <c r="AD33">
        <v>14.654781867327378</v>
      </c>
      <c r="AE33">
        <v>-982.60520985911137</v>
      </c>
      <c r="AF33">
        <v>0.1814112043033706</v>
      </c>
      <c r="AG33">
        <v>152712.46782097602</v>
      </c>
      <c r="AH33">
        <v>385.39830716708144</v>
      </c>
      <c r="AI33">
        <v>5922230.5870058555</v>
      </c>
      <c r="AJ33">
        <v>9621.0547790498204</v>
      </c>
      <c r="AK33">
        <v>-137.059410115833</v>
      </c>
      <c r="AL33">
        <v>2.1303793615001112</v>
      </c>
      <c r="AM33">
        <v>1993.7062116829245</v>
      </c>
      <c r="AN33">
        <v>0</v>
      </c>
      <c r="AO33">
        <v>1781.624744113147</v>
      </c>
      <c r="AP33">
        <v>8.8927642935593845</v>
      </c>
      <c r="AQ33">
        <v>-613.49437700944418</v>
      </c>
      <c r="AR33">
        <v>1.8092365787886444</v>
      </c>
      <c r="AS33">
        <v>1.0153801133729741</v>
      </c>
      <c r="AT33">
        <v>1.4801746609216866</v>
      </c>
      <c r="AU33">
        <v>1.0074305747188756</v>
      </c>
      <c r="AV33">
        <v>0.86923043979390358</v>
      </c>
      <c r="AW33">
        <v>0</v>
      </c>
      <c r="AX33">
        <v>1.6521084782300888</v>
      </c>
      <c r="AY33">
        <v>1.1787435466365901</v>
      </c>
      <c r="AZ33">
        <v>50</v>
      </c>
      <c r="BB33">
        <v>78</v>
      </c>
      <c r="BC33">
        <v>10000</v>
      </c>
      <c r="BD33">
        <v>155</v>
      </c>
      <c r="BE33">
        <v>937</v>
      </c>
      <c r="BF33">
        <v>241</v>
      </c>
      <c r="BH33">
        <f t="shared" si="0"/>
        <v>7.6700443045211652E-3</v>
      </c>
      <c r="BJ33">
        <f t="shared" si="1"/>
        <v>0.86973950704443159</v>
      </c>
      <c r="BK33">
        <f t="shared" si="2"/>
        <v>84.680198522575694</v>
      </c>
      <c r="BL33">
        <f t="shared" si="3"/>
        <v>113.39432635764008</v>
      </c>
      <c r="BM33">
        <f t="shared" si="4"/>
        <v>14.404341246253475</v>
      </c>
      <c r="BO33">
        <f t="shared" si="5"/>
        <v>46.484433922726907</v>
      </c>
      <c r="BP33">
        <f t="shared" si="6"/>
        <v>6.4589931228826005</v>
      </c>
    </row>
    <row r="269" spans="1:3" x14ac:dyDescent="0.2">
      <c r="B269" s="22"/>
    </row>
    <row r="270" spans="1:3" x14ac:dyDescent="0.2">
      <c r="A270" s="20"/>
      <c r="B270" s="23"/>
      <c r="C270" s="20"/>
    </row>
    <row r="271" spans="1:3" x14ac:dyDescent="0.2">
      <c r="B271" s="22"/>
    </row>
    <row r="272" spans="1:3" x14ac:dyDescent="0.2">
      <c r="B272" s="22"/>
    </row>
    <row r="273" spans="1:3" x14ac:dyDescent="0.2">
      <c r="B273" s="22"/>
    </row>
    <row r="274" spans="1:3" x14ac:dyDescent="0.2">
      <c r="B274" s="22"/>
    </row>
    <row r="275" spans="1:3" x14ac:dyDescent="0.2">
      <c r="B275" s="22"/>
    </row>
    <row r="276" spans="1:3" x14ac:dyDescent="0.2">
      <c r="B276" s="22"/>
    </row>
    <row r="277" spans="1:3" x14ac:dyDescent="0.2">
      <c r="B277" s="22"/>
    </row>
    <row r="278" spans="1:3" x14ac:dyDescent="0.2">
      <c r="B278" s="22"/>
    </row>
    <row r="279" spans="1:3" x14ac:dyDescent="0.2">
      <c r="B279" s="22"/>
    </row>
    <row r="280" spans="1:3" x14ac:dyDescent="0.2">
      <c r="B280" s="22"/>
    </row>
    <row r="281" spans="1:3" x14ac:dyDescent="0.2">
      <c r="B281" s="22"/>
    </row>
    <row r="282" spans="1:3" x14ac:dyDescent="0.2">
      <c r="B282" s="22"/>
    </row>
    <row r="283" spans="1:3" x14ac:dyDescent="0.2">
      <c r="B283" s="22"/>
    </row>
    <row r="284" spans="1:3" x14ac:dyDescent="0.2">
      <c r="B284" s="22"/>
    </row>
    <row r="285" spans="1:3" x14ac:dyDescent="0.2">
      <c r="B285" s="22"/>
    </row>
    <row r="286" spans="1:3" x14ac:dyDescent="0.2">
      <c r="B286" s="22"/>
    </row>
    <row r="287" spans="1:3" x14ac:dyDescent="0.2">
      <c r="A287" s="20"/>
      <c r="B287" s="20"/>
      <c r="C287" s="20"/>
    </row>
    <row r="288" spans="1:3" x14ac:dyDescent="0.2">
      <c r="B288" s="22"/>
    </row>
    <row r="289" spans="1:3" x14ac:dyDescent="0.2">
      <c r="B289" s="22"/>
    </row>
    <row r="290" spans="1:3" x14ac:dyDescent="0.2">
      <c r="B290" s="22"/>
    </row>
    <row r="291" spans="1:3" x14ac:dyDescent="0.2">
      <c r="B291" s="22"/>
    </row>
    <row r="292" spans="1:3" x14ac:dyDescent="0.2">
      <c r="A292" s="9"/>
      <c r="B292" s="22"/>
      <c r="C292" s="9"/>
    </row>
    <row r="293" spans="1:3" x14ac:dyDescent="0.2">
      <c r="B293" s="22"/>
    </row>
    <row r="294" spans="1:3" x14ac:dyDescent="0.2">
      <c r="B294" s="22"/>
    </row>
    <row r="295" spans="1:3" x14ac:dyDescent="0.2">
      <c r="B295" s="22"/>
    </row>
    <row r="296" spans="1:3" x14ac:dyDescent="0.2">
      <c r="B296" s="22"/>
    </row>
    <row r="297" spans="1:3" x14ac:dyDescent="0.2">
      <c r="B297" s="22"/>
    </row>
    <row r="298" spans="1:3" x14ac:dyDescent="0.2">
      <c r="B298" s="22"/>
    </row>
    <row r="299" spans="1:3" x14ac:dyDescent="0.2">
      <c r="B299" s="22"/>
    </row>
    <row r="300" spans="1:3" x14ac:dyDescent="0.2">
      <c r="B300" s="22"/>
    </row>
    <row r="301" spans="1:3" x14ac:dyDescent="0.2">
      <c r="B301" s="22"/>
    </row>
    <row r="302" spans="1:3" x14ac:dyDescent="0.2">
      <c r="B302" s="22"/>
    </row>
    <row r="303" spans="1:3" x14ac:dyDescent="0.2">
      <c r="B303" s="22"/>
    </row>
    <row r="304" spans="1:3" x14ac:dyDescent="0.2">
      <c r="B304" s="22"/>
    </row>
    <row r="305" spans="2:2" x14ac:dyDescent="0.2">
      <c r="B305" s="22"/>
    </row>
    <row r="306" spans="2:2" x14ac:dyDescent="0.2">
      <c r="B306" s="22"/>
    </row>
    <row r="307" spans="2:2" x14ac:dyDescent="0.2">
      <c r="B307" s="22"/>
    </row>
    <row r="308" spans="2:2" x14ac:dyDescent="0.2">
      <c r="B308" s="22"/>
    </row>
    <row r="309" spans="2:2" x14ac:dyDescent="0.2">
      <c r="B309" s="22"/>
    </row>
    <row r="310" spans="2:2" x14ac:dyDescent="0.2">
      <c r="B310" s="22"/>
    </row>
    <row r="311" spans="2:2" x14ac:dyDescent="0.2">
      <c r="B311" s="22"/>
    </row>
    <row r="312" spans="2:2" x14ac:dyDescent="0.2">
      <c r="B312" s="22"/>
    </row>
    <row r="313" spans="2:2" x14ac:dyDescent="0.2">
      <c r="B313" s="22"/>
    </row>
    <row r="314" spans="2:2" x14ac:dyDescent="0.2">
      <c r="B314" s="22"/>
    </row>
    <row r="315" spans="2:2" x14ac:dyDescent="0.2">
      <c r="B315" s="22"/>
    </row>
    <row r="316" spans="2:2" x14ac:dyDescent="0.2">
      <c r="B316" s="22"/>
    </row>
    <row r="317" spans="2:2" x14ac:dyDescent="0.2">
      <c r="B317" s="22"/>
    </row>
    <row r="318" spans="2:2" x14ac:dyDescent="0.2">
      <c r="B318" s="22"/>
    </row>
    <row r="319" spans="2:2" x14ac:dyDescent="0.2">
      <c r="B319" s="22"/>
    </row>
    <row r="320" spans="2:2" x14ac:dyDescent="0.2">
      <c r="B320" s="22"/>
    </row>
    <row r="321" spans="2:2" x14ac:dyDescent="0.2">
      <c r="B321" s="22"/>
    </row>
    <row r="322" spans="2:2" x14ac:dyDescent="0.2">
      <c r="B322" s="22"/>
    </row>
    <row r="323" spans="2:2" x14ac:dyDescent="0.2">
      <c r="B323" s="22"/>
    </row>
    <row r="324" spans="2:2" x14ac:dyDescent="0.2">
      <c r="B324" s="22"/>
    </row>
    <row r="325" spans="2:2" x14ac:dyDescent="0.2">
      <c r="B325" s="22"/>
    </row>
    <row r="326" spans="2:2" x14ac:dyDescent="0.2">
      <c r="B326" s="22"/>
    </row>
    <row r="327" spans="2:2" x14ac:dyDescent="0.2">
      <c r="B327" s="22"/>
    </row>
    <row r="328" spans="2:2" x14ac:dyDescent="0.2">
      <c r="B328" s="22"/>
    </row>
    <row r="329" spans="2:2" x14ac:dyDescent="0.2">
      <c r="B329" s="22"/>
    </row>
    <row r="330" spans="2:2" x14ac:dyDescent="0.2">
      <c r="B330" s="22"/>
    </row>
    <row r="331" spans="2:2" x14ac:dyDescent="0.2">
      <c r="B331" s="22"/>
    </row>
    <row r="332" spans="2:2" x14ac:dyDescent="0.2">
      <c r="B332" s="22"/>
    </row>
    <row r="333" spans="2:2" x14ac:dyDescent="0.2">
      <c r="B333" s="22"/>
    </row>
    <row r="334" spans="2:2" x14ac:dyDescent="0.2">
      <c r="B334" s="22"/>
    </row>
    <row r="335" spans="2:2" x14ac:dyDescent="0.2">
      <c r="B335" s="22"/>
    </row>
    <row r="336" spans="2:2" x14ac:dyDescent="0.2">
      <c r="B336" s="22"/>
    </row>
    <row r="337" spans="2:2" x14ac:dyDescent="0.2">
      <c r="B337" s="22"/>
    </row>
    <row r="338" spans="2:2" x14ac:dyDescent="0.2">
      <c r="B338" s="22"/>
    </row>
    <row r="339" spans="2:2" x14ac:dyDescent="0.2">
      <c r="B339" s="22"/>
    </row>
    <row r="340" spans="2:2" x14ac:dyDescent="0.2">
      <c r="B340" s="22"/>
    </row>
    <row r="341" spans="2:2" x14ac:dyDescent="0.2">
      <c r="B341" s="22"/>
    </row>
    <row r="342" spans="2:2" x14ac:dyDescent="0.2">
      <c r="B342" s="22"/>
    </row>
    <row r="343" spans="2:2" x14ac:dyDescent="0.2">
      <c r="B343" s="22"/>
    </row>
    <row r="344" spans="2:2" x14ac:dyDescent="0.2">
      <c r="B344" s="22"/>
    </row>
    <row r="345" spans="2:2" x14ac:dyDescent="0.2">
      <c r="B345" s="22"/>
    </row>
    <row r="346" spans="2:2" x14ac:dyDescent="0.2">
      <c r="B346" s="22"/>
    </row>
    <row r="347" spans="2:2" x14ac:dyDescent="0.2">
      <c r="B347" s="22"/>
    </row>
    <row r="348" spans="2:2" x14ac:dyDescent="0.2">
      <c r="B348" s="22"/>
    </row>
    <row r="349" spans="2:2" x14ac:dyDescent="0.2">
      <c r="B349" s="22"/>
    </row>
    <row r="350" spans="2:2" x14ac:dyDescent="0.2">
      <c r="B350" s="22"/>
    </row>
    <row r="351" spans="2:2" x14ac:dyDescent="0.2">
      <c r="B351" s="22"/>
    </row>
    <row r="352" spans="2:2" x14ac:dyDescent="0.2">
      <c r="B352" s="22"/>
    </row>
    <row r="353" spans="1:3" x14ac:dyDescent="0.2">
      <c r="B353" s="22"/>
    </row>
    <row r="354" spans="1:3" x14ac:dyDescent="0.2">
      <c r="B354" s="22"/>
    </row>
    <row r="355" spans="1:3" x14ac:dyDescent="0.2">
      <c r="A355" s="9"/>
      <c r="B355" s="9"/>
      <c r="C355" s="9"/>
    </row>
    <row r="356" spans="1:3" x14ac:dyDescent="0.2">
      <c r="B356" s="22"/>
    </row>
    <row r="357" spans="1:3" x14ac:dyDescent="0.2">
      <c r="B357" s="22"/>
    </row>
    <row r="358" spans="1:3" x14ac:dyDescent="0.2">
      <c r="B358" s="22"/>
    </row>
    <row r="359" spans="1:3" x14ac:dyDescent="0.2">
      <c r="B359" s="22"/>
    </row>
    <row r="360" spans="1:3" x14ac:dyDescent="0.2">
      <c r="B360" s="22"/>
    </row>
    <row r="361" spans="1:3" x14ac:dyDescent="0.2">
      <c r="B361" s="22"/>
    </row>
    <row r="362" spans="1:3" x14ac:dyDescent="0.2">
      <c r="B362" s="22"/>
    </row>
    <row r="363" spans="1:3" x14ac:dyDescent="0.2">
      <c r="B363" s="22"/>
    </row>
    <row r="364" spans="1:3" x14ac:dyDescent="0.2">
      <c r="B364" s="22"/>
    </row>
    <row r="365" spans="1:3" x14ac:dyDescent="0.2">
      <c r="B365" s="22"/>
    </row>
    <row r="366" spans="1:3" x14ac:dyDescent="0.2">
      <c r="B366" s="22"/>
    </row>
    <row r="367" spans="1:3" x14ac:dyDescent="0.2">
      <c r="B367" s="22"/>
    </row>
    <row r="368" spans="1:3" x14ac:dyDescent="0.2">
      <c r="B368" s="22"/>
    </row>
    <row r="369" spans="2:2" x14ac:dyDescent="0.2">
      <c r="B369" s="22"/>
    </row>
    <row r="370" spans="2:2" x14ac:dyDescent="0.2">
      <c r="B370" s="22"/>
    </row>
    <row r="371" spans="2:2" x14ac:dyDescent="0.2">
      <c r="B371" s="22"/>
    </row>
    <row r="372" spans="2:2" x14ac:dyDescent="0.2">
      <c r="B372" s="22"/>
    </row>
    <row r="373" spans="2:2" x14ac:dyDescent="0.2">
      <c r="B373" s="22"/>
    </row>
    <row r="374" spans="2:2" x14ac:dyDescent="0.2">
      <c r="B374" s="22"/>
    </row>
    <row r="375" spans="2:2" x14ac:dyDescent="0.2">
      <c r="B375" s="22"/>
    </row>
    <row r="376" spans="2:2" x14ac:dyDescent="0.2">
      <c r="B376" s="22"/>
    </row>
    <row r="377" spans="2:2" x14ac:dyDescent="0.2">
      <c r="B377" s="22"/>
    </row>
    <row r="378" spans="2:2" x14ac:dyDescent="0.2">
      <c r="B378" s="22"/>
    </row>
    <row r="379" spans="2:2" x14ac:dyDescent="0.2">
      <c r="B379" s="22"/>
    </row>
    <row r="380" spans="2:2" x14ac:dyDescent="0.2">
      <c r="B380" s="22"/>
    </row>
    <row r="381" spans="2:2" x14ac:dyDescent="0.2">
      <c r="B381" s="22"/>
    </row>
    <row r="382" spans="2:2" x14ac:dyDescent="0.2">
      <c r="B382" s="22"/>
    </row>
    <row r="383" spans="2:2" x14ac:dyDescent="0.2">
      <c r="B383" s="22"/>
    </row>
    <row r="384" spans="2:2" x14ac:dyDescent="0.2">
      <c r="B384" s="22"/>
    </row>
    <row r="385" spans="2:2" x14ac:dyDescent="0.2">
      <c r="B385" s="22"/>
    </row>
    <row r="386" spans="2:2" x14ac:dyDescent="0.2">
      <c r="B386" s="22"/>
    </row>
    <row r="387" spans="2:2" x14ac:dyDescent="0.2">
      <c r="B387" s="22"/>
    </row>
    <row r="388" spans="2:2" x14ac:dyDescent="0.2">
      <c r="B388" s="22"/>
    </row>
    <row r="389" spans="2:2" x14ac:dyDescent="0.2">
      <c r="B389" s="22"/>
    </row>
    <row r="390" spans="2:2" x14ac:dyDescent="0.2">
      <c r="B390" s="22"/>
    </row>
    <row r="391" spans="2:2" x14ac:dyDescent="0.2">
      <c r="B391" s="22"/>
    </row>
    <row r="392" spans="2:2" x14ac:dyDescent="0.2">
      <c r="B392" s="22"/>
    </row>
    <row r="393" spans="2:2" x14ac:dyDescent="0.2">
      <c r="B393" s="22"/>
    </row>
    <row r="394" spans="2:2" x14ac:dyDescent="0.2">
      <c r="B394" s="22"/>
    </row>
    <row r="395" spans="2:2" x14ac:dyDescent="0.2">
      <c r="B395" s="22"/>
    </row>
    <row r="396" spans="2:2" x14ac:dyDescent="0.2">
      <c r="B396" s="22"/>
    </row>
    <row r="397" spans="2:2" x14ac:dyDescent="0.2">
      <c r="B397" s="22"/>
    </row>
    <row r="398" spans="2:2" x14ac:dyDescent="0.2">
      <c r="B398" s="22"/>
    </row>
    <row r="399" spans="2:2" x14ac:dyDescent="0.2">
      <c r="B399" s="22"/>
    </row>
    <row r="400" spans="2:2" x14ac:dyDescent="0.2">
      <c r="B400" s="22"/>
    </row>
    <row r="401" spans="2:2" x14ac:dyDescent="0.2">
      <c r="B401" s="22"/>
    </row>
    <row r="402" spans="2:2" x14ac:dyDescent="0.2">
      <c r="B402" s="22"/>
    </row>
    <row r="403" spans="2:2" x14ac:dyDescent="0.2">
      <c r="B403" s="22"/>
    </row>
    <row r="404" spans="2:2" x14ac:dyDescent="0.2">
      <c r="B404" s="22"/>
    </row>
    <row r="405" spans="2:2" x14ac:dyDescent="0.2">
      <c r="B405" s="22"/>
    </row>
    <row r="406" spans="2:2" x14ac:dyDescent="0.2">
      <c r="B406" s="22"/>
    </row>
    <row r="407" spans="2:2" x14ac:dyDescent="0.2">
      <c r="B407" s="22"/>
    </row>
    <row r="408" spans="2:2" x14ac:dyDescent="0.2">
      <c r="B408" s="22"/>
    </row>
    <row r="409" spans="2:2" x14ac:dyDescent="0.2">
      <c r="B409" s="22"/>
    </row>
    <row r="410" spans="2:2" x14ac:dyDescent="0.2">
      <c r="B410" s="22"/>
    </row>
    <row r="411" spans="2:2" x14ac:dyDescent="0.2">
      <c r="B411" s="22"/>
    </row>
    <row r="412" spans="2:2" x14ac:dyDescent="0.2">
      <c r="B412" s="22"/>
    </row>
    <row r="413" spans="2:2" x14ac:dyDescent="0.2">
      <c r="B413" s="22"/>
    </row>
    <row r="414" spans="2:2" x14ac:dyDescent="0.2">
      <c r="B414" s="22"/>
    </row>
    <row r="415" spans="2:2" x14ac:dyDescent="0.2">
      <c r="B415" s="22"/>
    </row>
    <row r="416" spans="2:2" x14ac:dyDescent="0.2">
      <c r="B416" s="22"/>
    </row>
    <row r="417" spans="2:2" x14ac:dyDescent="0.2">
      <c r="B417" s="22"/>
    </row>
    <row r="418" spans="2:2" x14ac:dyDescent="0.2">
      <c r="B418" s="22"/>
    </row>
    <row r="419" spans="2:2" x14ac:dyDescent="0.2">
      <c r="B419" s="22"/>
    </row>
    <row r="420" spans="2:2" x14ac:dyDescent="0.2">
      <c r="B420" s="22"/>
    </row>
    <row r="421" spans="2:2" x14ac:dyDescent="0.2">
      <c r="B421" s="22"/>
    </row>
    <row r="422" spans="2:2" x14ac:dyDescent="0.2">
      <c r="B422" s="22"/>
    </row>
    <row r="423" spans="2:2" x14ac:dyDescent="0.2">
      <c r="B423" s="22"/>
    </row>
    <row r="424" spans="2:2" x14ac:dyDescent="0.2">
      <c r="B424" s="22"/>
    </row>
    <row r="425" spans="2:2" x14ac:dyDescent="0.2">
      <c r="B425" s="22"/>
    </row>
    <row r="426" spans="2:2" x14ac:dyDescent="0.2">
      <c r="B426" s="22"/>
    </row>
    <row r="427" spans="2:2" x14ac:dyDescent="0.2">
      <c r="B427" s="22"/>
    </row>
    <row r="428" spans="2:2" x14ac:dyDescent="0.2">
      <c r="B428" s="22"/>
    </row>
    <row r="429" spans="2:2" x14ac:dyDescent="0.2">
      <c r="B429" s="22"/>
    </row>
    <row r="430" spans="2:2" x14ac:dyDescent="0.2">
      <c r="B430" s="22"/>
    </row>
    <row r="431" spans="2:2" x14ac:dyDescent="0.2">
      <c r="B431" s="22"/>
    </row>
    <row r="432" spans="2:2" x14ac:dyDescent="0.2">
      <c r="B432" s="22"/>
    </row>
    <row r="433" spans="2:2" x14ac:dyDescent="0.2">
      <c r="B433" s="22"/>
    </row>
    <row r="434" spans="2:2" x14ac:dyDescent="0.2">
      <c r="B434" s="22"/>
    </row>
    <row r="435" spans="2:2" x14ac:dyDescent="0.2">
      <c r="B435" s="22"/>
    </row>
    <row r="436" spans="2:2" x14ac:dyDescent="0.2">
      <c r="B436" s="22"/>
    </row>
    <row r="437" spans="2:2" x14ac:dyDescent="0.2">
      <c r="B437" s="22"/>
    </row>
    <row r="438" spans="2:2" x14ac:dyDescent="0.2">
      <c r="B438" s="22"/>
    </row>
    <row r="439" spans="2:2" x14ac:dyDescent="0.2">
      <c r="B439" s="22"/>
    </row>
    <row r="440" spans="2:2" x14ac:dyDescent="0.2">
      <c r="B440" s="22"/>
    </row>
    <row r="441" spans="2:2" x14ac:dyDescent="0.2">
      <c r="B441" s="22"/>
    </row>
    <row r="442" spans="2:2" x14ac:dyDescent="0.2">
      <c r="B442" s="22"/>
    </row>
    <row r="443" spans="2:2" x14ac:dyDescent="0.2">
      <c r="B443" s="22"/>
    </row>
    <row r="444" spans="2:2" x14ac:dyDescent="0.2">
      <c r="B444" s="22"/>
    </row>
    <row r="445" spans="2:2" x14ac:dyDescent="0.2">
      <c r="B445" s="22"/>
    </row>
    <row r="446" spans="2:2" x14ac:dyDescent="0.2">
      <c r="B446" s="22"/>
    </row>
    <row r="447" spans="2:2" x14ac:dyDescent="0.2">
      <c r="B447" s="22"/>
    </row>
    <row r="448" spans="2:2" x14ac:dyDescent="0.2">
      <c r="B448" s="22"/>
    </row>
    <row r="449" spans="2:2" x14ac:dyDescent="0.2">
      <c r="B449" s="22"/>
    </row>
    <row r="450" spans="2:2" x14ac:dyDescent="0.2">
      <c r="B450" s="22"/>
    </row>
    <row r="451" spans="2:2" x14ac:dyDescent="0.2">
      <c r="B451" s="22"/>
    </row>
    <row r="452" spans="2:2" x14ac:dyDescent="0.2">
      <c r="B452" s="22"/>
    </row>
    <row r="453" spans="2:2" x14ac:dyDescent="0.2">
      <c r="B453" s="22"/>
    </row>
    <row r="454" spans="2:2" x14ac:dyDescent="0.2">
      <c r="B454" s="22"/>
    </row>
    <row r="455" spans="2:2" x14ac:dyDescent="0.2">
      <c r="B455" s="22"/>
    </row>
    <row r="456" spans="2:2" x14ac:dyDescent="0.2">
      <c r="B456" s="22"/>
    </row>
    <row r="457" spans="2:2" x14ac:dyDescent="0.2">
      <c r="B457" s="22"/>
    </row>
    <row r="458" spans="2:2" x14ac:dyDescent="0.2">
      <c r="B458" s="22"/>
    </row>
    <row r="459" spans="2:2" x14ac:dyDescent="0.2">
      <c r="B459" s="22"/>
    </row>
    <row r="460" spans="2:2" x14ac:dyDescent="0.2">
      <c r="B460" s="22"/>
    </row>
    <row r="461" spans="2:2" x14ac:dyDescent="0.2">
      <c r="B461" s="22"/>
    </row>
    <row r="462" spans="2:2" x14ac:dyDescent="0.2">
      <c r="B462" s="22"/>
    </row>
    <row r="463" spans="2:2" x14ac:dyDescent="0.2">
      <c r="B463" s="22"/>
    </row>
    <row r="464" spans="2:2" x14ac:dyDescent="0.2">
      <c r="B464" s="22"/>
    </row>
    <row r="465" spans="2:2" x14ac:dyDescent="0.2">
      <c r="B465" s="22"/>
    </row>
    <row r="466" spans="2:2" x14ac:dyDescent="0.2">
      <c r="B466" s="22"/>
    </row>
    <row r="467" spans="2:2" x14ac:dyDescent="0.2">
      <c r="B467" s="22"/>
    </row>
    <row r="468" spans="2:2" x14ac:dyDescent="0.2">
      <c r="B468" s="22"/>
    </row>
    <row r="469" spans="2:2" x14ac:dyDescent="0.2">
      <c r="B469" s="22"/>
    </row>
    <row r="470" spans="2:2" x14ac:dyDescent="0.2">
      <c r="B470" s="22"/>
    </row>
    <row r="471" spans="2:2" x14ac:dyDescent="0.2">
      <c r="B471" s="22"/>
    </row>
    <row r="472" spans="2:2" x14ac:dyDescent="0.2">
      <c r="B472" s="22"/>
    </row>
    <row r="473" spans="2:2" x14ac:dyDescent="0.2">
      <c r="B473" s="22"/>
    </row>
    <row r="474" spans="2:2" x14ac:dyDescent="0.2">
      <c r="B474" s="22"/>
    </row>
    <row r="475" spans="2:2" x14ac:dyDescent="0.2">
      <c r="B475" s="22"/>
    </row>
    <row r="476" spans="2:2" x14ac:dyDescent="0.2">
      <c r="B476" s="22"/>
    </row>
    <row r="477" spans="2:2" x14ac:dyDescent="0.2">
      <c r="B477" s="22"/>
    </row>
    <row r="478" spans="2:2" x14ac:dyDescent="0.2">
      <c r="B478" s="22"/>
    </row>
    <row r="479" spans="2:2" x14ac:dyDescent="0.2">
      <c r="B479" s="22"/>
    </row>
    <row r="480" spans="2:2" x14ac:dyDescent="0.2">
      <c r="B480" s="22"/>
    </row>
    <row r="481" spans="2:2" x14ac:dyDescent="0.2">
      <c r="B481" s="22"/>
    </row>
    <row r="482" spans="2:2" x14ac:dyDescent="0.2">
      <c r="B482" s="22"/>
    </row>
    <row r="483" spans="2:2" x14ac:dyDescent="0.2">
      <c r="B483" s="22"/>
    </row>
    <row r="484" spans="2:2" x14ac:dyDescent="0.2">
      <c r="B484" s="22"/>
    </row>
    <row r="485" spans="2:2" x14ac:dyDescent="0.2">
      <c r="B485" s="22"/>
    </row>
    <row r="486" spans="2:2" x14ac:dyDescent="0.2">
      <c r="B486" s="22"/>
    </row>
    <row r="487" spans="2:2" x14ac:dyDescent="0.2">
      <c r="B487" s="22"/>
    </row>
    <row r="488" spans="2:2" x14ac:dyDescent="0.2">
      <c r="B488" s="22"/>
    </row>
    <row r="489" spans="2:2" x14ac:dyDescent="0.2">
      <c r="B489" s="22"/>
    </row>
    <row r="490" spans="2:2" x14ac:dyDescent="0.2">
      <c r="B490" s="22"/>
    </row>
    <row r="491" spans="2:2" x14ac:dyDescent="0.2">
      <c r="B491" s="22"/>
    </row>
    <row r="492" spans="2:2" x14ac:dyDescent="0.2">
      <c r="B492" s="22"/>
    </row>
    <row r="493" spans="2:2" x14ac:dyDescent="0.2">
      <c r="B493" s="22"/>
    </row>
    <row r="494" spans="2:2" x14ac:dyDescent="0.2">
      <c r="B494" s="22"/>
    </row>
    <row r="495" spans="2:2" x14ac:dyDescent="0.2">
      <c r="B495" s="22"/>
    </row>
    <row r="496" spans="2:2" x14ac:dyDescent="0.2">
      <c r="B496" s="22"/>
    </row>
    <row r="497" spans="2:2" x14ac:dyDescent="0.2">
      <c r="B497" s="22"/>
    </row>
    <row r="498" spans="2:2" x14ac:dyDescent="0.2">
      <c r="B498" s="22"/>
    </row>
    <row r="499" spans="2:2" x14ac:dyDescent="0.2">
      <c r="B499" s="22"/>
    </row>
    <row r="500" spans="2:2" x14ac:dyDescent="0.2">
      <c r="B500" s="22"/>
    </row>
    <row r="501" spans="2:2" x14ac:dyDescent="0.2">
      <c r="B501" s="22"/>
    </row>
    <row r="502" spans="2:2" x14ac:dyDescent="0.2">
      <c r="B502" s="22"/>
    </row>
    <row r="503" spans="2:2" x14ac:dyDescent="0.2">
      <c r="B503" s="22"/>
    </row>
    <row r="504" spans="2:2" x14ac:dyDescent="0.2">
      <c r="B504" s="22"/>
    </row>
    <row r="505" spans="2:2" x14ac:dyDescent="0.2">
      <c r="B505" s="22"/>
    </row>
    <row r="506" spans="2:2" x14ac:dyDescent="0.2">
      <c r="B506" s="22"/>
    </row>
    <row r="507" spans="2:2" x14ac:dyDescent="0.2">
      <c r="B507" s="22"/>
    </row>
    <row r="508" spans="2:2" x14ac:dyDescent="0.2">
      <c r="B508" s="22"/>
    </row>
    <row r="509" spans="2:2" x14ac:dyDescent="0.2">
      <c r="B509" s="22"/>
    </row>
    <row r="510" spans="2:2" x14ac:dyDescent="0.2">
      <c r="B510" s="22"/>
    </row>
    <row r="511" spans="2:2" x14ac:dyDescent="0.2">
      <c r="B511" s="22"/>
    </row>
    <row r="512" spans="2:2" x14ac:dyDescent="0.2">
      <c r="B512" s="22"/>
    </row>
    <row r="513" spans="2:2" x14ac:dyDescent="0.2">
      <c r="B513" s="22"/>
    </row>
    <row r="514" spans="2:2" x14ac:dyDescent="0.2">
      <c r="B514" s="22"/>
    </row>
    <row r="515" spans="2:2" x14ac:dyDescent="0.2">
      <c r="B515" s="22"/>
    </row>
    <row r="516" spans="2:2" x14ac:dyDescent="0.2">
      <c r="B516" s="22"/>
    </row>
    <row r="517" spans="2:2" x14ac:dyDescent="0.2">
      <c r="B517" s="22"/>
    </row>
    <row r="518" spans="2:2" x14ac:dyDescent="0.2">
      <c r="B518" s="22"/>
    </row>
    <row r="519" spans="2:2" x14ac:dyDescent="0.2">
      <c r="B519" s="22"/>
    </row>
    <row r="520" spans="2:2" x14ac:dyDescent="0.2">
      <c r="B520" s="22"/>
    </row>
    <row r="521" spans="2:2" x14ac:dyDescent="0.2">
      <c r="B521" s="22"/>
    </row>
    <row r="522" spans="2:2" x14ac:dyDescent="0.2">
      <c r="B522" s="22"/>
    </row>
    <row r="523" spans="2:2" x14ac:dyDescent="0.2">
      <c r="B523" s="22"/>
    </row>
    <row r="524" spans="2:2" x14ac:dyDescent="0.2">
      <c r="B524" s="22"/>
    </row>
    <row r="525" spans="2:2" x14ac:dyDescent="0.2">
      <c r="B525" s="22"/>
    </row>
    <row r="526" spans="2:2" x14ac:dyDescent="0.2">
      <c r="B526" s="22"/>
    </row>
    <row r="527" spans="2:2" x14ac:dyDescent="0.2">
      <c r="B527" s="22"/>
    </row>
    <row r="528" spans="2:2" x14ac:dyDescent="0.2">
      <c r="B528" s="22"/>
    </row>
    <row r="529" spans="2:2" x14ac:dyDescent="0.2">
      <c r="B529" s="22"/>
    </row>
    <row r="530" spans="2:2" x14ac:dyDescent="0.2">
      <c r="B530" s="22"/>
    </row>
    <row r="531" spans="2:2" x14ac:dyDescent="0.2">
      <c r="B531" s="22"/>
    </row>
    <row r="532" spans="2:2" x14ac:dyDescent="0.2">
      <c r="B532" s="22"/>
    </row>
    <row r="533" spans="2:2" x14ac:dyDescent="0.2">
      <c r="B533" s="22"/>
    </row>
    <row r="534" spans="2:2" x14ac:dyDescent="0.2">
      <c r="B534" s="22"/>
    </row>
    <row r="535" spans="2:2" x14ac:dyDescent="0.2">
      <c r="B535" s="22"/>
    </row>
    <row r="536" spans="2:2" x14ac:dyDescent="0.2">
      <c r="B536" s="22"/>
    </row>
    <row r="537" spans="2:2" x14ac:dyDescent="0.2">
      <c r="B537" s="22"/>
    </row>
    <row r="538" spans="2:2" x14ac:dyDescent="0.2">
      <c r="B538" s="22"/>
    </row>
    <row r="539" spans="2:2" x14ac:dyDescent="0.2">
      <c r="B539" s="22"/>
    </row>
    <row r="540" spans="2:2" x14ac:dyDescent="0.2">
      <c r="B540" s="22"/>
    </row>
    <row r="541" spans="2:2" x14ac:dyDescent="0.2">
      <c r="B541" s="22"/>
    </row>
    <row r="542" spans="2:2" x14ac:dyDescent="0.2">
      <c r="B542" s="22"/>
    </row>
    <row r="543" spans="2:2" x14ac:dyDescent="0.2">
      <c r="B543" s="22"/>
    </row>
    <row r="544" spans="2:2" x14ac:dyDescent="0.2">
      <c r="B544" s="22"/>
    </row>
    <row r="545" spans="2:2" x14ac:dyDescent="0.2">
      <c r="B545" s="22"/>
    </row>
    <row r="546" spans="2:2" x14ac:dyDescent="0.2">
      <c r="B546" s="22"/>
    </row>
    <row r="547" spans="2:2" x14ac:dyDescent="0.2">
      <c r="B547" s="22"/>
    </row>
    <row r="548" spans="2:2" x14ac:dyDescent="0.2">
      <c r="B548" s="22"/>
    </row>
    <row r="549" spans="2:2" x14ac:dyDescent="0.2">
      <c r="B549" s="22"/>
    </row>
    <row r="550" spans="2:2" x14ac:dyDescent="0.2">
      <c r="B550" s="22"/>
    </row>
    <row r="551" spans="2:2" x14ac:dyDescent="0.2">
      <c r="B551" s="22"/>
    </row>
    <row r="552" spans="2:2" x14ac:dyDescent="0.2">
      <c r="B552" s="22"/>
    </row>
    <row r="553" spans="2:2" x14ac:dyDescent="0.2">
      <c r="B553" s="22"/>
    </row>
    <row r="554" spans="2:2" x14ac:dyDescent="0.2">
      <c r="B554" s="22"/>
    </row>
    <row r="555" spans="2:2" x14ac:dyDescent="0.2">
      <c r="B555" s="22"/>
    </row>
    <row r="556" spans="2:2" x14ac:dyDescent="0.2">
      <c r="B556" s="22"/>
    </row>
    <row r="557" spans="2:2" x14ac:dyDescent="0.2">
      <c r="B557" s="22"/>
    </row>
    <row r="558" spans="2:2" x14ac:dyDescent="0.2">
      <c r="B558" s="22"/>
    </row>
    <row r="559" spans="2:2" x14ac:dyDescent="0.2">
      <c r="B559" s="22"/>
    </row>
    <row r="560" spans="2:2" x14ac:dyDescent="0.2">
      <c r="B560" s="22"/>
    </row>
    <row r="561" spans="2:2" x14ac:dyDescent="0.2">
      <c r="B561" s="22"/>
    </row>
    <row r="562" spans="2:2" x14ac:dyDescent="0.2">
      <c r="B562" s="22"/>
    </row>
    <row r="563" spans="2:2" x14ac:dyDescent="0.2">
      <c r="B563" s="22"/>
    </row>
    <row r="564" spans="2:2" x14ac:dyDescent="0.2">
      <c r="B564" s="22"/>
    </row>
    <row r="565" spans="2:2" x14ac:dyDescent="0.2">
      <c r="B565" s="22"/>
    </row>
    <row r="566" spans="2:2" x14ac:dyDescent="0.2">
      <c r="B566" s="22"/>
    </row>
    <row r="567" spans="2:2" x14ac:dyDescent="0.2">
      <c r="B567" s="22"/>
    </row>
    <row r="568" spans="2:2" x14ac:dyDescent="0.2">
      <c r="B568" s="22"/>
    </row>
    <row r="569" spans="2:2" x14ac:dyDescent="0.2">
      <c r="B569" s="22"/>
    </row>
    <row r="570" spans="2:2" x14ac:dyDescent="0.2">
      <c r="B570" s="22"/>
    </row>
    <row r="571" spans="2:2" x14ac:dyDescent="0.2">
      <c r="B571" s="22"/>
    </row>
    <row r="572" spans="2:2" x14ac:dyDescent="0.2">
      <c r="B572" s="22"/>
    </row>
    <row r="573" spans="2:2" x14ac:dyDescent="0.2">
      <c r="B573" s="22"/>
    </row>
    <row r="574" spans="2:2" x14ac:dyDescent="0.2">
      <c r="B574" s="22"/>
    </row>
    <row r="575" spans="2:2" x14ac:dyDescent="0.2">
      <c r="B575" s="22"/>
    </row>
    <row r="576" spans="2:2" x14ac:dyDescent="0.2">
      <c r="B576" s="22"/>
    </row>
    <row r="577" spans="2:2" x14ac:dyDescent="0.2">
      <c r="B577" s="22"/>
    </row>
    <row r="578" spans="2:2" x14ac:dyDescent="0.2">
      <c r="B578" s="22"/>
    </row>
    <row r="579" spans="2:2" x14ac:dyDescent="0.2">
      <c r="B579" s="22"/>
    </row>
    <row r="580" spans="2:2" x14ac:dyDescent="0.2">
      <c r="B580" s="22"/>
    </row>
    <row r="581" spans="2:2" x14ac:dyDescent="0.2">
      <c r="B581" s="22"/>
    </row>
    <row r="582" spans="2:2" x14ac:dyDescent="0.2">
      <c r="B582" s="22"/>
    </row>
    <row r="583" spans="2:2" x14ac:dyDescent="0.2">
      <c r="B583" s="22"/>
    </row>
    <row r="584" spans="2:2" x14ac:dyDescent="0.2">
      <c r="B584" s="22"/>
    </row>
    <row r="585" spans="2:2" x14ac:dyDescent="0.2">
      <c r="B585" s="22"/>
    </row>
    <row r="586" spans="2:2" x14ac:dyDescent="0.2">
      <c r="B586" s="22"/>
    </row>
    <row r="587" spans="2:2" x14ac:dyDescent="0.2">
      <c r="B587" s="22"/>
    </row>
    <row r="588" spans="2:2" x14ac:dyDescent="0.2">
      <c r="B588" s="22"/>
    </row>
    <row r="589" spans="2:2" x14ac:dyDescent="0.2">
      <c r="B589" s="22"/>
    </row>
    <row r="590" spans="2:2" x14ac:dyDescent="0.2">
      <c r="B590" s="22"/>
    </row>
    <row r="591" spans="2:2" x14ac:dyDescent="0.2">
      <c r="B591" s="22"/>
    </row>
    <row r="592" spans="2:2" x14ac:dyDescent="0.2">
      <c r="B592" s="22"/>
    </row>
    <row r="593" spans="2:2" x14ac:dyDescent="0.2">
      <c r="B593" s="22"/>
    </row>
    <row r="594" spans="2:2" x14ac:dyDescent="0.2">
      <c r="B594" s="22"/>
    </row>
    <row r="595" spans="2:2" x14ac:dyDescent="0.2">
      <c r="B595" s="22"/>
    </row>
    <row r="596" spans="2:2" x14ac:dyDescent="0.2">
      <c r="B596" s="22"/>
    </row>
    <row r="597" spans="2:2" x14ac:dyDescent="0.2">
      <c r="B597" s="22"/>
    </row>
    <row r="598" spans="2:2" x14ac:dyDescent="0.2">
      <c r="B598" s="22"/>
    </row>
    <row r="599" spans="2:2" x14ac:dyDescent="0.2">
      <c r="B599" s="22"/>
    </row>
    <row r="600" spans="2:2" x14ac:dyDescent="0.2">
      <c r="B600" s="22"/>
    </row>
    <row r="601" spans="2:2" x14ac:dyDescent="0.2">
      <c r="B601" s="22"/>
    </row>
    <row r="602" spans="2:2" x14ac:dyDescent="0.2">
      <c r="B602" s="22"/>
    </row>
    <row r="603" spans="2:2" x14ac:dyDescent="0.2">
      <c r="B603" s="22"/>
    </row>
    <row r="604" spans="2:2" x14ac:dyDescent="0.2">
      <c r="B604" s="22"/>
    </row>
    <row r="605" spans="2:2" x14ac:dyDescent="0.2">
      <c r="B605" s="22"/>
    </row>
    <row r="606" spans="2:2" x14ac:dyDescent="0.2">
      <c r="B606" s="22"/>
    </row>
    <row r="607" spans="2:2" x14ac:dyDescent="0.2">
      <c r="B607" s="22"/>
    </row>
    <row r="608" spans="2:2" x14ac:dyDescent="0.2">
      <c r="B608" s="22"/>
    </row>
    <row r="609" spans="2:2" x14ac:dyDescent="0.2">
      <c r="B609" s="22"/>
    </row>
    <row r="610" spans="2:2" x14ac:dyDescent="0.2">
      <c r="B610" s="22"/>
    </row>
    <row r="611" spans="2:2" x14ac:dyDescent="0.2">
      <c r="B611" s="22"/>
    </row>
    <row r="612" spans="2:2" x14ac:dyDescent="0.2">
      <c r="B612" s="22"/>
    </row>
    <row r="613" spans="2:2" x14ac:dyDescent="0.2">
      <c r="B613" s="22"/>
    </row>
    <row r="614" spans="2:2" x14ac:dyDescent="0.2">
      <c r="B614" s="22"/>
    </row>
    <row r="615" spans="2:2" x14ac:dyDescent="0.2">
      <c r="B615" s="22"/>
    </row>
    <row r="616" spans="2:2" x14ac:dyDescent="0.2">
      <c r="B616" s="22"/>
    </row>
    <row r="617" spans="2:2" x14ac:dyDescent="0.2">
      <c r="B617" s="22"/>
    </row>
    <row r="618" spans="2:2" x14ac:dyDescent="0.2">
      <c r="B618" s="22"/>
    </row>
    <row r="619" spans="2:2" x14ac:dyDescent="0.2">
      <c r="B619" s="22"/>
    </row>
    <row r="620" spans="2:2" x14ac:dyDescent="0.2">
      <c r="B620" s="22"/>
    </row>
    <row r="621" spans="2:2" x14ac:dyDescent="0.2">
      <c r="B621" s="22"/>
    </row>
    <row r="622" spans="2:2" x14ac:dyDescent="0.2">
      <c r="B622" s="22"/>
    </row>
    <row r="623" spans="2:2" x14ac:dyDescent="0.2">
      <c r="B623" s="22"/>
    </row>
    <row r="624" spans="2:2" x14ac:dyDescent="0.2">
      <c r="B624" s="22"/>
    </row>
    <row r="625" spans="2:2" x14ac:dyDescent="0.2">
      <c r="B625" s="22"/>
    </row>
    <row r="626" spans="2:2" x14ac:dyDescent="0.2">
      <c r="B626" s="22"/>
    </row>
    <row r="627" spans="2:2" x14ac:dyDescent="0.2">
      <c r="B627" s="22"/>
    </row>
    <row r="628" spans="2:2" x14ac:dyDescent="0.2">
      <c r="B628" s="22"/>
    </row>
    <row r="629" spans="2:2" x14ac:dyDescent="0.2">
      <c r="B629" s="22"/>
    </row>
    <row r="630" spans="2:2" x14ac:dyDescent="0.2">
      <c r="B630" s="22"/>
    </row>
    <row r="631" spans="2:2" x14ac:dyDescent="0.2">
      <c r="B631" s="22"/>
    </row>
    <row r="632" spans="2:2" x14ac:dyDescent="0.2">
      <c r="B632" s="22"/>
    </row>
    <row r="633" spans="2:2" x14ac:dyDescent="0.2">
      <c r="B633" s="22"/>
    </row>
    <row r="634" spans="2:2" x14ac:dyDescent="0.2">
      <c r="B634" s="22"/>
    </row>
    <row r="635" spans="2:2" x14ac:dyDescent="0.2">
      <c r="B635" s="22"/>
    </row>
    <row r="636" spans="2:2" x14ac:dyDescent="0.2">
      <c r="B636" s="22"/>
    </row>
    <row r="637" spans="2:2" x14ac:dyDescent="0.2">
      <c r="B637" s="22"/>
    </row>
    <row r="638" spans="2:2" x14ac:dyDescent="0.2">
      <c r="B638" s="22"/>
    </row>
    <row r="639" spans="2:2" x14ac:dyDescent="0.2">
      <c r="B639" s="22"/>
    </row>
    <row r="640" spans="2:2" x14ac:dyDescent="0.2">
      <c r="B640" s="22"/>
    </row>
    <row r="641" spans="2:2" x14ac:dyDescent="0.2">
      <c r="B641" s="22"/>
    </row>
    <row r="642" spans="2:2" x14ac:dyDescent="0.2">
      <c r="B642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D3C6-3B12-9544-8F74-CFAFF5A8A937}">
  <dimension ref="A1:BU32"/>
  <sheetViews>
    <sheetView zoomScale="109" workbookViewId="0">
      <pane xSplit="2" ySplit="1" topLeftCell="BP5" activePane="bottomRight" state="frozen"/>
      <selection pane="topRight" activeCell="C1" sqref="C1"/>
      <selection pane="bottomLeft" activeCell="A2" sqref="A2"/>
      <selection pane="bottomRight" activeCell="BE15" sqref="BE15:BE16"/>
    </sheetView>
  </sheetViews>
  <sheetFormatPr baseColWidth="10" defaultRowHeight="16" x14ac:dyDescent="0.2"/>
  <cols>
    <col min="1" max="1" width="17.1640625" customWidth="1"/>
    <col min="68" max="68" width="17.33203125" customWidth="1"/>
    <col min="69" max="69" width="16.83203125" customWidth="1"/>
    <col min="72" max="72" width="16.5" customWidth="1"/>
  </cols>
  <sheetData>
    <row r="1" spans="1:73" ht="34" x14ac:dyDescent="0.2">
      <c r="A1" s="8" t="s">
        <v>20</v>
      </c>
      <c r="B1" s="8" t="s">
        <v>21</v>
      </c>
      <c r="C1" s="9" t="s">
        <v>0</v>
      </c>
      <c r="D1" s="9" t="s">
        <v>22</v>
      </c>
      <c r="E1" s="9" t="s">
        <v>23</v>
      </c>
      <c r="F1" s="9" t="s">
        <v>2</v>
      </c>
      <c r="G1" s="9" t="s">
        <v>24</v>
      </c>
      <c r="H1" s="9" t="s">
        <v>25</v>
      </c>
      <c r="I1" s="9" t="s">
        <v>26</v>
      </c>
      <c r="J1" s="9" t="s">
        <v>27</v>
      </c>
      <c r="K1" s="9" t="s">
        <v>28</v>
      </c>
      <c r="L1" s="9" t="s">
        <v>5</v>
      </c>
      <c r="M1" s="9" t="s">
        <v>29</v>
      </c>
      <c r="N1" s="9" t="s">
        <v>30</v>
      </c>
      <c r="O1" s="9" t="s">
        <v>31</v>
      </c>
      <c r="P1" s="9" t="s">
        <v>32</v>
      </c>
      <c r="Q1" s="9" t="s">
        <v>33</v>
      </c>
      <c r="R1" s="9" t="s">
        <v>34</v>
      </c>
      <c r="S1" s="9" t="s">
        <v>35</v>
      </c>
      <c r="T1" s="9" t="s">
        <v>36</v>
      </c>
      <c r="U1" s="9" t="s">
        <v>37</v>
      </c>
      <c r="V1" s="9" t="s">
        <v>38</v>
      </c>
      <c r="W1" s="9" t="s">
        <v>39</v>
      </c>
      <c r="X1" s="9" t="s">
        <v>40</v>
      </c>
      <c r="Y1" s="9" t="s">
        <v>41</v>
      </c>
      <c r="Z1" s="9" t="s">
        <v>42</v>
      </c>
      <c r="AA1" s="9" t="s">
        <v>43</v>
      </c>
      <c r="AB1" s="9" t="s">
        <v>44</v>
      </c>
      <c r="AC1" s="9" t="s">
        <v>45</v>
      </c>
      <c r="AD1" s="9" t="s">
        <v>46</v>
      </c>
      <c r="AE1" s="9" t="s">
        <v>47</v>
      </c>
      <c r="AF1" s="9" t="s">
        <v>48</v>
      </c>
      <c r="AG1" s="9" t="s">
        <v>49</v>
      </c>
      <c r="AH1" s="9" t="s">
        <v>36</v>
      </c>
      <c r="AI1" s="9" t="s">
        <v>37</v>
      </c>
      <c r="AJ1" s="9" t="s">
        <v>50</v>
      </c>
      <c r="AK1" s="9" t="s">
        <v>51</v>
      </c>
      <c r="AL1" s="9" t="s">
        <v>52</v>
      </c>
      <c r="AM1" s="9" t="s">
        <v>53</v>
      </c>
      <c r="AN1" s="9" t="s">
        <v>54</v>
      </c>
      <c r="AO1" s="9" t="s">
        <v>55</v>
      </c>
      <c r="AP1" s="9" t="s">
        <v>56</v>
      </c>
      <c r="AQ1" s="9" t="s">
        <v>57</v>
      </c>
      <c r="AR1" s="9" t="s">
        <v>58</v>
      </c>
      <c r="AS1" s="9" t="s">
        <v>59</v>
      </c>
      <c r="AT1" s="9" t="s">
        <v>60</v>
      </c>
      <c r="AU1" s="9" t="s">
        <v>61</v>
      </c>
      <c r="AV1" s="10" t="s">
        <v>62</v>
      </c>
      <c r="AW1" s="10" t="s">
        <v>63</v>
      </c>
      <c r="AX1" s="10" t="s">
        <v>64</v>
      </c>
      <c r="AY1" s="10" t="s">
        <v>65</v>
      </c>
      <c r="AZ1" s="10" t="s">
        <v>66</v>
      </c>
      <c r="BA1" s="10" t="s">
        <v>67</v>
      </c>
      <c r="BB1" s="10" t="s">
        <v>68</v>
      </c>
      <c r="BC1" s="8" t="s">
        <v>69</v>
      </c>
      <c r="BD1" s="8" t="s">
        <v>1</v>
      </c>
      <c r="BE1" s="11" t="s">
        <v>70</v>
      </c>
      <c r="BF1" s="11" t="s">
        <v>71</v>
      </c>
      <c r="BG1" s="11" t="s">
        <v>72</v>
      </c>
      <c r="BH1" s="11" t="s">
        <v>135</v>
      </c>
      <c r="BI1" s="11" t="s">
        <v>73</v>
      </c>
      <c r="BJ1" s="11" t="s">
        <v>74</v>
      </c>
      <c r="BK1" s="11" t="s">
        <v>75</v>
      </c>
      <c r="BL1" s="9" t="s">
        <v>76</v>
      </c>
      <c r="BM1" s="12" t="s">
        <v>77</v>
      </c>
      <c r="BP1" s="18" t="s">
        <v>132</v>
      </c>
      <c r="BQ1" s="18" t="s">
        <v>133</v>
      </c>
      <c r="BR1" s="9" t="s">
        <v>134</v>
      </c>
      <c r="BS1" s="19" t="str">
        <f>_xlfn.CONCAT(J1,"* SiO2%")</f>
        <v>18O/30Si* SiO2%</v>
      </c>
      <c r="BT1" s="18" t="str">
        <f>_xlfn.CONCAT(L1,"* SiO2%")</f>
        <v>19F/30Si* SiO2%</v>
      </c>
      <c r="BU1" s="18" t="str">
        <f>_xlfn.CONCAT(R1,"* SiO2%")</f>
        <v>35Cl/30Si* SiO2%</v>
      </c>
    </row>
    <row r="2" spans="1:73" ht="96" x14ac:dyDescent="0.2">
      <c r="A2" s="8" t="s">
        <v>78</v>
      </c>
      <c r="B2" s="8" t="s">
        <v>79</v>
      </c>
      <c r="C2" s="13" t="s">
        <v>80</v>
      </c>
      <c r="D2" s="13" t="s">
        <v>81</v>
      </c>
      <c r="E2" s="13">
        <v>3390</v>
      </c>
      <c r="F2" s="13">
        <v>2.8307519999999999E-2</v>
      </c>
      <c r="G2" s="13">
        <v>9.4171000000000004E-5</v>
      </c>
      <c r="H2" s="13">
        <v>0.80311275000000004</v>
      </c>
      <c r="I2" s="13">
        <v>1.7719400000000001E-3</v>
      </c>
      <c r="J2" s="13">
        <v>1.6035161200000001</v>
      </c>
      <c r="K2" s="13">
        <v>1.3618599999999999E-3</v>
      </c>
      <c r="L2" s="13">
        <v>0.49390239000000002</v>
      </c>
      <c r="M2" s="13">
        <v>6.8842000000000003E-4</v>
      </c>
      <c r="N2" s="13">
        <v>1</v>
      </c>
      <c r="O2" s="13">
        <v>0</v>
      </c>
      <c r="P2" s="13">
        <v>0.10505846000000001</v>
      </c>
      <c r="Q2" s="13">
        <v>2.252E-4</v>
      </c>
      <c r="R2" s="13">
        <v>4.2997309999999997E-2</v>
      </c>
      <c r="S2" s="13">
        <v>1.3062999999999999E-4</v>
      </c>
      <c r="T2" s="13">
        <v>3409.52</v>
      </c>
      <c r="U2" s="13">
        <v>12.249234</v>
      </c>
      <c r="V2" s="13">
        <v>96732.96</v>
      </c>
      <c r="W2" s="13">
        <v>272.311013</v>
      </c>
      <c r="X2" s="13">
        <v>193132.959</v>
      </c>
      <c r="Y2" s="13">
        <v>190.961468</v>
      </c>
      <c r="Z2" s="13">
        <v>59488.4</v>
      </c>
      <c r="AA2" s="13">
        <v>114.937084</v>
      </c>
      <c r="AB2" s="13">
        <v>120444.36</v>
      </c>
      <c r="AC2" s="13">
        <v>114.721181</v>
      </c>
      <c r="AD2" s="13">
        <v>12653.8</v>
      </c>
      <c r="AE2" s="13">
        <v>31.374405700000001</v>
      </c>
      <c r="AF2" s="13">
        <v>5178.84</v>
      </c>
      <c r="AG2" s="13">
        <v>17.195995700000001</v>
      </c>
      <c r="AH2" s="13">
        <v>-971.69248000000005</v>
      </c>
      <c r="AI2" s="13">
        <v>9.4170649999999995E-2</v>
      </c>
      <c r="AJ2" s="13">
        <v>71890.973899999997</v>
      </c>
      <c r="AK2" s="13">
        <v>160.82269099999999</v>
      </c>
      <c r="AL2" s="13">
        <v>4187038.35</v>
      </c>
      <c r="AM2" s="13">
        <v>3556.8797300000001</v>
      </c>
      <c r="AN2" s="13">
        <v>479.44432699999999</v>
      </c>
      <c r="AO2" s="13">
        <v>2.06211908</v>
      </c>
      <c r="AP2" s="13">
        <v>1993.7062100000001</v>
      </c>
      <c r="AQ2" s="13">
        <v>0</v>
      </c>
      <c r="AR2" s="13">
        <v>-685.66551000000004</v>
      </c>
      <c r="AS2" s="13">
        <v>0.67380017999999997</v>
      </c>
      <c r="AT2" s="13">
        <v>-871.35221999999999</v>
      </c>
      <c r="AU2" s="13">
        <v>0.39083695000000002</v>
      </c>
      <c r="AV2" s="13">
        <v>1.0179941699999999</v>
      </c>
      <c r="AW2" s="13">
        <v>2.7157724700000001</v>
      </c>
      <c r="AX2" s="13">
        <v>1.2292896099999999</v>
      </c>
      <c r="AY2" s="13">
        <v>1.4781412700000001</v>
      </c>
      <c r="AZ2" s="13">
        <v>0</v>
      </c>
      <c r="BA2" s="13">
        <v>1.2189990100000001</v>
      </c>
      <c r="BB2" s="13">
        <v>1.13766514</v>
      </c>
      <c r="BC2" s="8" t="s">
        <v>78</v>
      </c>
      <c r="BD2" s="15">
        <v>50</v>
      </c>
      <c r="BE2" s="11">
        <v>295</v>
      </c>
      <c r="BF2" s="11">
        <v>5700</v>
      </c>
      <c r="BG2" s="13">
        <v>285</v>
      </c>
      <c r="BH2" s="13">
        <f>BF2/10000</f>
        <v>0.56999999999999995</v>
      </c>
      <c r="BI2" s="11"/>
      <c r="BJ2" s="11"/>
      <c r="BK2" s="11"/>
      <c r="BL2" s="15" t="s">
        <v>82</v>
      </c>
      <c r="BM2" s="13"/>
      <c r="BQ2">
        <f>BD2*F2</f>
        <v>1.415376</v>
      </c>
      <c r="BR2">
        <f>H2*BD2</f>
        <v>40.155637500000005</v>
      </c>
      <c r="BS2">
        <f>J2*BD2</f>
        <v>80.175806000000009</v>
      </c>
      <c r="BT2">
        <f>L2*BD2</f>
        <v>24.695119500000001</v>
      </c>
      <c r="BU2">
        <f>BD2*R2</f>
        <v>2.1498654999999998</v>
      </c>
    </row>
    <row r="3" spans="1:73" x14ac:dyDescent="0.2">
      <c r="A3" s="8" t="s">
        <v>83</v>
      </c>
      <c r="B3" s="8" t="s">
        <v>79</v>
      </c>
      <c r="C3" s="13" t="s">
        <v>84</v>
      </c>
      <c r="D3" s="13" t="s">
        <v>81</v>
      </c>
      <c r="E3" s="13">
        <v>3468</v>
      </c>
      <c r="F3" s="13">
        <v>2.8802250000000001E-2</v>
      </c>
      <c r="G3" s="13">
        <v>9.2508000000000003E-5</v>
      </c>
      <c r="H3" s="13">
        <v>0.75895570999999995</v>
      </c>
      <c r="I3" s="13">
        <v>9.1248999999999996E-4</v>
      </c>
      <c r="J3" s="13">
        <v>1.5761487000000001</v>
      </c>
      <c r="K3" s="13">
        <v>1.23602E-3</v>
      </c>
      <c r="L3" s="13">
        <v>0.47646391999999999</v>
      </c>
      <c r="M3" s="13">
        <v>6.1932000000000003E-4</v>
      </c>
      <c r="N3" s="13">
        <v>1</v>
      </c>
      <c r="O3" s="13">
        <v>0</v>
      </c>
      <c r="P3" s="13">
        <v>0.10473136</v>
      </c>
      <c r="Q3" s="13">
        <v>1.9194000000000001E-4</v>
      </c>
      <c r="R3" s="13">
        <v>4.1961970000000001E-2</v>
      </c>
      <c r="S3" s="13">
        <v>1.1406E-4</v>
      </c>
      <c r="T3" s="13">
        <v>3523.48</v>
      </c>
      <c r="U3" s="13">
        <v>11.394606899999999</v>
      </c>
      <c r="V3" s="13">
        <v>92845.96</v>
      </c>
      <c r="W3" s="13">
        <v>123.958212</v>
      </c>
      <c r="X3" s="13">
        <v>192815.399</v>
      </c>
      <c r="Y3" s="13">
        <v>145.89536799999999</v>
      </c>
      <c r="Z3" s="13">
        <v>58287.76</v>
      </c>
      <c r="AA3" s="13">
        <v>85.822069400000004</v>
      </c>
      <c r="AB3" s="13">
        <v>122334.64</v>
      </c>
      <c r="AC3" s="13">
        <v>116.133369</v>
      </c>
      <c r="AD3" s="13">
        <v>12812.16</v>
      </c>
      <c r="AE3" s="13">
        <v>24.0456982</v>
      </c>
      <c r="AF3" s="13">
        <v>5133.4399999999996</v>
      </c>
      <c r="AG3" s="13">
        <v>15.300008699999999</v>
      </c>
      <c r="AH3" s="13">
        <v>-971.19775000000004</v>
      </c>
      <c r="AI3" s="13">
        <v>9.2508060000000003E-2</v>
      </c>
      <c r="AJ3" s="13">
        <v>67883.255499999999</v>
      </c>
      <c r="AK3" s="13">
        <v>82.817756299999999</v>
      </c>
      <c r="AL3" s="13">
        <v>4115560.53</v>
      </c>
      <c r="AM3" s="13">
        <v>3228.2294000000002</v>
      </c>
      <c r="AN3" s="13">
        <v>427.20880399999999</v>
      </c>
      <c r="AO3" s="13">
        <v>1.8551246299999999</v>
      </c>
      <c r="AP3" s="13">
        <v>1993.7062100000001</v>
      </c>
      <c r="AQ3" s="13">
        <v>0</v>
      </c>
      <c r="AR3" s="13">
        <v>-686.64421000000004</v>
      </c>
      <c r="AS3" s="13">
        <v>0.57427919000000005</v>
      </c>
      <c r="AT3" s="13">
        <v>-874.44997000000001</v>
      </c>
      <c r="AU3" s="13">
        <v>0.34125242</v>
      </c>
      <c r="AV3" s="13">
        <v>0.99889477999999998</v>
      </c>
      <c r="AW3" s="13">
        <v>1.46794924</v>
      </c>
      <c r="AX3" s="13">
        <v>1.1401535700000001</v>
      </c>
      <c r="AY3" s="13">
        <v>1.3724917700000001</v>
      </c>
      <c r="AZ3" s="13">
        <v>0</v>
      </c>
      <c r="BA3" s="13">
        <v>1.04885377</v>
      </c>
      <c r="BB3" s="13">
        <v>1.0138734</v>
      </c>
      <c r="BC3" s="8" t="s">
        <v>83</v>
      </c>
      <c r="BD3" s="15">
        <v>50</v>
      </c>
      <c r="BE3" s="11">
        <v>295</v>
      </c>
      <c r="BF3" s="11">
        <v>5700</v>
      </c>
      <c r="BG3" s="13">
        <v>285</v>
      </c>
      <c r="BH3" s="13">
        <f t="shared" ref="BH3:BH32" si="0">BF3/10000</f>
        <v>0.56999999999999995</v>
      </c>
      <c r="BI3" s="11"/>
      <c r="BJ3" s="11"/>
      <c r="BK3" s="11"/>
      <c r="BL3" s="15"/>
      <c r="BM3" s="13"/>
      <c r="BQ3">
        <f t="shared" ref="BQ3:BQ32" si="1">BD3*F3</f>
        <v>1.4401125000000001</v>
      </c>
      <c r="BR3">
        <f t="shared" ref="BR3:BR32" si="2">H3*BD3</f>
        <v>37.947785499999995</v>
      </c>
      <c r="BS3">
        <f t="shared" ref="BS3:BS32" si="3">J3*BD3</f>
        <v>78.807434999999998</v>
      </c>
      <c r="BT3">
        <f t="shared" ref="BT3:BT32" si="4">L3*BD3</f>
        <v>23.823195999999999</v>
      </c>
      <c r="BU3">
        <f t="shared" ref="BU3:BU32" si="5">BD3*R3</f>
        <v>2.0980984999999999</v>
      </c>
    </row>
    <row r="4" spans="1:73" ht="64" x14ac:dyDescent="0.2">
      <c r="A4" s="8" t="s">
        <v>85</v>
      </c>
      <c r="B4" s="8" t="s">
        <v>79</v>
      </c>
      <c r="C4" s="13" t="s">
        <v>86</v>
      </c>
      <c r="D4" s="13" t="s">
        <v>81</v>
      </c>
      <c r="E4" s="13">
        <v>36554</v>
      </c>
      <c r="F4" s="13">
        <v>0.19341423999999999</v>
      </c>
      <c r="G4" s="13">
        <v>1.007868E-2</v>
      </c>
      <c r="H4" s="13">
        <v>0.75832805999999997</v>
      </c>
      <c r="I4" s="13">
        <v>2.6881499999999998E-3</v>
      </c>
      <c r="J4" s="13">
        <v>1.5726567600000001</v>
      </c>
      <c r="K4" s="13">
        <v>1.03177E-3</v>
      </c>
      <c r="L4" s="13">
        <v>0.47003654</v>
      </c>
      <c r="M4" s="13">
        <v>6.6595000000000001E-4</v>
      </c>
      <c r="N4" s="13">
        <v>1</v>
      </c>
      <c r="O4" s="13">
        <v>0</v>
      </c>
      <c r="P4" s="13">
        <v>0.10607469999999999</v>
      </c>
      <c r="Q4" s="13">
        <v>2.3818999999999999E-4</v>
      </c>
      <c r="R4" s="13">
        <v>4.4042699999999997E-2</v>
      </c>
      <c r="S4" s="13">
        <v>1.8961999999999999E-4</v>
      </c>
      <c r="T4" s="13">
        <v>23606</v>
      </c>
      <c r="U4" s="13">
        <v>1225.6067599999999</v>
      </c>
      <c r="V4" s="13">
        <v>92596.64</v>
      </c>
      <c r="W4" s="13">
        <v>298.10193900000002</v>
      </c>
      <c r="X4" s="13">
        <v>192036.15900000001</v>
      </c>
      <c r="Y4" s="13">
        <v>99.4441463</v>
      </c>
      <c r="Z4" s="13">
        <v>57395.24</v>
      </c>
      <c r="AA4" s="13">
        <v>55.4542237</v>
      </c>
      <c r="AB4" s="13">
        <v>122110.39999999999</v>
      </c>
      <c r="AC4" s="13">
        <v>88.808989299999993</v>
      </c>
      <c r="AD4" s="13">
        <v>12952.72</v>
      </c>
      <c r="AE4" s="13">
        <v>28.642714000000002</v>
      </c>
      <c r="AF4" s="13">
        <v>5377.8</v>
      </c>
      <c r="AG4" s="13">
        <v>20.844503700000001</v>
      </c>
      <c r="AH4" s="13">
        <v>-806.58576000000005</v>
      </c>
      <c r="AI4" s="13">
        <v>10.0786794</v>
      </c>
      <c r="AJ4" s="13">
        <v>67826.289699999994</v>
      </c>
      <c r="AK4" s="13">
        <v>243.978275</v>
      </c>
      <c r="AL4" s="13">
        <v>4106440.35</v>
      </c>
      <c r="AM4" s="13">
        <v>2694.76226</v>
      </c>
      <c r="AN4" s="13">
        <v>407.95612899999998</v>
      </c>
      <c r="AO4" s="13">
        <v>1.9947915599999999</v>
      </c>
      <c r="AP4" s="13">
        <v>1993.7062100000001</v>
      </c>
      <c r="AQ4" s="13">
        <v>0</v>
      </c>
      <c r="AR4" s="13">
        <v>-682.62494000000004</v>
      </c>
      <c r="AS4" s="13">
        <v>0.71265842000000001</v>
      </c>
      <c r="AT4" s="13">
        <v>-868.22442999999998</v>
      </c>
      <c r="AU4" s="13">
        <v>0.56734180000000001</v>
      </c>
      <c r="AV4" s="13">
        <v>38.948888699999998</v>
      </c>
      <c r="AW4" s="13">
        <v>4.32308892</v>
      </c>
      <c r="AX4" s="13">
        <v>0.95257117999999996</v>
      </c>
      <c r="AY4" s="13">
        <v>1.4877507800000001</v>
      </c>
      <c r="AZ4" s="13">
        <v>0</v>
      </c>
      <c r="BA4" s="13">
        <v>1.29134897</v>
      </c>
      <c r="BB4" s="13">
        <v>1.64210196</v>
      </c>
      <c r="BC4" s="8" t="s">
        <v>85</v>
      </c>
      <c r="BD4" s="15">
        <v>50</v>
      </c>
      <c r="BE4" s="11"/>
      <c r="BF4" s="11">
        <v>5700</v>
      </c>
      <c r="BG4" s="13">
        <v>285</v>
      </c>
      <c r="BH4" s="13">
        <f t="shared" si="0"/>
        <v>0.56999999999999995</v>
      </c>
      <c r="BI4" s="11"/>
      <c r="BJ4" s="11"/>
      <c r="BK4" s="11"/>
      <c r="BL4" s="15" t="s">
        <v>87</v>
      </c>
      <c r="BM4" s="13"/>
      <c r="BQ4">
        <f t="shared" si="1"/>
        <v>9.670712</v>
      </c>
      <c r="BR4">
        <f t="shared" si="2"/>
        <v>37.916402999999995</v>
      </c>
      <c r="BS4">
        <f t="shared" si="3"/>
        <v>78.632838000000007</v>
      </c>
      <c r="BT4">
        <f t="shared" si="4"/>
        <v>23.501826999999999</v>
      </c>
      <c r="BU4">
        <f>BD4*R4</f>
        <v>2.2021349999999997</v>
      </c>
    </row>
    <row r="5" spans="1:73" x14ac:dyDescent="0.2">
      <c r="A5" s="8" t="s">
        <v>88</v>
      </c>
      <c r="B5" s="8" t="s">
        <v>79</v>
      </c>
      <c r="C5" s="13" t="s">
        <v>89</v>
      </c>
      <c r="D5" s="13" t="s">
        <v>81</v>
      </c>
      <c r="E5" s="13">
        <v>1331</v>
      </c>
      <c r="F5" s="13">
        <v>1.2326719999999999E-2</v>
      </c>
      <c r="G5" s="13">
        <v>7.8831999999999993E-5</v>
      </c>
      <c r="H5" s="13">
        <v>2.8304352399999999</v>
      </c>
      <c r="I5" s="13">
        <v>2.2694799999999999E-3</v>
      </c>
      <c r="J5" s="13">
        <v>1.7587821400000001</v>
      </c>
      <c r="K5" s="13">
        <v>1.44074E-3</v>
      </c>
      <c r="L5" s="13">
        <v>0.71168728000000003</v>
      </c>
      <c r="M5" s="13">
        <v>6.6054000000000004E-4</v>
      </c>
      <c r="N5" s="13">
        <v>1</v>
      </c>
      <c r="O5" s="13">
        <v>0</v>
      </c>
      <c r="P5" s="13">
        <v>0.23491353000000001</v>
      </c>
      <c r="Q5" s="13">
        <v>3.1215000000000003E-4</v>
      </c>
      <c r="R5" s="13">
        <v>0.49516436000000003</v>
      </c>
      <c r="S5" s="13">
        <v>7.4366999999999999E-4</v>
      </c>
      <c r="T5" s="13">
        <v>1299.1199999999999</v>
      </c>
      <c r="U5" s="13">
        <v>7.8560634800000004</v>
      </c>
      <c r="V5" s="13">
        <v>298319.14799999999</v>
      </c>
      <c r="W5" s="13">
        <v>369.85770200000002</v>
      </c>
      <c r="X5" s="13">
        <v>185368.83900000001</v>
      </c>
      <c r="Y5" s="13">
        <v>181.08893800000001</v>
      </c>
      <c r="Z5" s="13">
        <v>75009.600000000006</v>
      </c>
      <c r="AA5" s="13">
        <v>97.908273300000005</v>
      </c>
      <c r="AB5" s="13">
        <v>105398.2</v>
      </c>
      <c r="AC5" s="13">
        <v>145.64394899999999</v>
      </c>
      <c r="AD5" s="13">
        <v>24758.959999999999</v>
      </c>
      <c r="AE5" s="13">
        <v>34.916876500000001</v>
      </c>
      <c r="AF5" s="13">
        <v>52189.08</v>
      </c>
      <c r="AG5" s="13">
        <v>98.859022800000005</v>
      </c>
      <c r="AH5" s="13">
        <v>-987.67327999999998</v>
      </c>
      <c r="AI5" s="13">
        <v>7.8831709999999999E-2</v>
      </c>
      <c r="AJ5" s="13">
        <v>255891.92600000001</v>
      </c>
      <c r="AK5" s="13">
        <v>205.97951</v>
      </c>
      <c r="AL5" s="13">
        <v>4592559.7</v>
      </c>
      <c r="AM5" s="13">
        <v>3762.9148399999999</v>
      </c>
      <c r="AN5" s="13">
        <v>1131.8012000000001</v>
      </c>
      <c r="AO5" s="13">
        <v>1.97859381</v>
      </c>
      <c r="AP5" s="13">
        <v>1993.7062100000001</v>
      </c>
      <c r="AQ5" s="13">
        <v>0</v>
      </c>
      <c r="AR5" s="13">
        <v>-297.13965999999999</v>
      </c>
      <c r="AS5" s="13">
        <v>0.93395742000000004</v>
      </c>
      <c r="AT5" s="13">
        <v>481.529763</v>
      </c>
      <c r="AU5" s="13">
        <v>2.22506585</v>
      </c>
      <c r="AV5" s="13">
        <v>1.2174877500000001</v>
      </c>
      <c r="AW5" s="13">
        <v>1.1891553399999999</v>
      </c>
      <c r="AX5" s="13">
        <v>1.1284542799999999</v>
      </c>
      <c r="AY5" s="13">
        <v>1.0325328600000001</v>
      </c>
      <c r="AZ5" s="13">
        <v>0</v>
      </c>
      <c r="BA5" s="13">
        <v>0.99989265000000005</v>
      </c>
      <c r="BB5" s="13">
        <v>1.49116224</v>
      </c>
      <c r="BC5" s="8" t="s">
        <v>88</v>
      </c>
      <c r="BD5" s="13">
        <v>50.33</v>
      </c>
      <c r="BE5" s="16">
        <v>10</v>
      </c>
      <c r="BF5" s="13">
        <v>19800</v>
      </c>
      <c r="BG5" s="13">
        <v>990</v>
      </c>
      <c r="BH5" s="13">
        <f t="shared" si="0"/>
        <v>1.98</v>
      </c>
      <c r="BI5" s="13">
        <v>446</v>
      </c>
      <c r="BJ5" s="13">
        <v>1095</v>
      </c>
      <c r="BK5" s="13">
        <v>747</v>
      </c>
      <c r="BL5" s="15"/>
      <c r="BM5" s="13"/>
      <c r="BQ5">
        <f t="shared" si="1"/>
        <v>0.62040381759999996</v>
      </c>
      <c r="BR5">
        <f t="shared" si="2"/>
        <v>142.4558056292</v>
      </c>
      <c r="BS5">
        <f t="shared" si="3"/>
        <v>88.5195051062</v>
      </c>
      <c r="BT5">
        <f t="shared" si="4"/>
        <v>35.819220802400004</v>
      </c>
      <c r="BU5">
        <f t="shared" si="5"/>
        <v>24.921622238800001</v>
      </c>
    </row>
    <row r="6" spans="1:73" x14ac:dyDescent="0.2">
      <c r="A6" s="8" t="s">
        <v>90</v>
      </c>
      <c r="B6" s="8" t="s">
        <v>79</v>
      </c>
      <c r="C6" s="13" t="s">
        <v>91</v>
      </c>
      <c r="D6" s="13" t="s">
        <v>81</v>
      </c>
      <c r="E6" s="13">
        <v>1281</v>
      </c>
      <c r="F6" s="13">
        <v>1.1939750000000001E-2</v>
      </c>
      <c r="G6" s="13">
        <v>8.1840000000000002E-5</v>
      </c>
      <c r="H6" s="13">
        <v>3.0715517000000001</v>
      </c>
      <c r="I6" s="13">
        <v>4.39786E-3</v>
      </c>
      <c r="J6" s="13">
        <v>1.8192789300000001</v>
      </c>
      <c r="K6" s="13">
        <v>1.39036E-3</v>
      </c>
      <c r="L6" s="13">
        <v>0.77580028000000001</v>
      </c>
      <c r="M6" s="13">
        <v>1.24636E-3</v>
      </c>
      <c r="N6" s="13">
        <v>1</v>
      </c>
      <c r="O6" s="13">
        <v>0</v>
      </c>
      <c r="P6" s="13">
        <v>0.23937517999999999</v>
      </c>
      <c r="Q6" s="13">
        <v>2.6318000000000001E-4</v>
      </c>
      <c r="R6" s="13">
        <v>0.55216363999999996</v>
      </c>
      <c r="S6" s="13">
        <v>1.6721500000000001E-3</v>
      </c>
      <c r="T6" s="13">
        <v>1255.4000000000001</v>
      </c>
      <c r="U6" s="13">
        <v>8.3336666600000004</v>
      </c>
      <c r="V6" s="13">
        <v>322972.10100000002</v>
      </c>
      <c r="W6" s="13">
        <v>554.42081800000005</v>
      </c>
      <c r="X6" s="13">
        <v>191294.47899999999</v>
      </c>
      <c r="Y6" s="13">
        <v>161.10988599999999</v>
      </c>
      <c r="Z6" s="13">
        <v>81575.48</v>
      </c>
      <c r="AA6" s="13">
        <v>162.46376100000001</v>
      </c>
      <c r="AB6" s="13">
        <v>105149.44</v>
      </c>
      <c r="AC6" s="13">
        <v>97.550603300000006</v>
      </c>
      <c r="AD6" s="13">
        <v>25170.12</v>
      </c>
      <c r="AE6" s="13">
        <v>34.870585499999997</v>
      </c>
      <c r="AF6" s="13">
        <v>58060.08</v>
      </c>
      <c r="AG6" s="13">
        <v>188.73437999999999</v>
      </c>
      <c r="AH6" s="13">
        <v>-988.06025</v>
      </c>
      <c r="AI6" s="13">
        <v>8.1839519999999999E-2</v>
      </c>
      <c r="AJ6" s="13">
        <v>277775.79399999999</v>
      </c>
      <c r="AK6" s="13">
        <v>399.15245099999999</v>
      </c>
      <c r="AL6" s="13">
        <v>4750564.28</v>
      </c>
      <c r="AM6" s="13">
        <v>3631.3247500000002</v>
      </c>
      <c r="AN6" s="13">
        <v>1323.84646</v>
      </c>
      <c r="AO6" s="13">
        <v>3.7333668200000001</v>
      </c>
      <c r="AP6" s="13">
        <v>1993.7062100000001</v>
      </c>
      <c r="AQ6" s="13">
        <v>0</v>
      </c>
      <c r="AR6" s="13">
        <v>-283.79041999999998</v>
      </c>
      <c r="AS6" s="13">
        <v>0.78744365999999999</v>
      </c>
      <c r="AT6" s="13">
        <v>652.07137699999998</v>
      </c>
      <c r="AU6" s="13">
        <v>5.0030738100000001</v>
      </c>
      <c r="AV6" s="13">
        <v>1.28300525</v>
      </c>
      <c r="AW6" s="13">
        <v>2.1430522399999998</v>
      </c>
      <c r="AX6" s="13">
        <v>1.05793377</v>
      </c>
      <c r="AY6" s="13">
        <v>1.8298772800000001</v>
      </c>
      <c r="AZ6" s="13">
        <v>0</v>
      </c>
      <c r="BA6" s="13">
        <v>0.83265915000000001</v>
      </c>
      <c r="BB6" s="13">
        <v>3.1126065500000002</v>
      </c>
      <c r="BC6" s="8" t="s">
        <v>90</v>
      </c>
      <c r="BD6" s="13">
        <v>50.33</v>
      </c>
      <c r="BE6" s="16">
        <v>10</v>
      </c>
      <c r="BF6" s="13">
        <v>19800</v>
      </c>
      <c r="BG6" s="13">
        <v>990</v>
      </c>
      <c r="BH6" s="13">
        <f t="shared" si="0"/>
        <v>1.98</v>
      </c>
      <c r="BI6" s="13">
        <v>446</v>
      </c>
      <c r="BJ6" s="13">
        <v>1095</v>
      </c>
      <c r="BK6" s="13">
        <v>747</v>
      </c>
      <c r="BL6" s="15"/>
      <c r="BM6" s="13"/>
      <c r="BQ6">
        <f t="shared" si="1"/>
        <v>0.60092761750000001</v>
      </c>
      <c r="BR6">
        <f t="shared" si="2"/>
        <v>154.591197061</v>
      </c>
      <c r="BS6">
        <f t="shared" si="3"/>
        <v>91.564308546899994</v>
      </c>
      <c r="BT6">
        <f t="shared" si="4"/>
        <v>39.0460280924</v>
      </c>
      <c r="BU6">
        <f t="shared" si="5"/>
        <v>27.790396001199998</v>
      </c>
    </row>
    <row r="7" spans="1:73" x14ac:dyDescent="0.2">
      <c r="A7" s="8" t="s">
        <v>92</v>
      </c>
      <c r="B7" s="8" t="s">
        <v>79</v>
      </c>
      <c r="C7" s="13" t="s">
        <v>93</v>
      </c>
      <c r="D7" s="13" t="s">
        <v>81</v>
      </c>
      <c r="E7" s="13">
        <v>1061</v>
      </c>
      <c r="F7" s="13">
        <v>1.195125E-2</v>
      </c>
      <c r="G7" s="13">
        <v>7.2923999999999995E-5</v>
      </c>
      <c r="H7" s="13">
        <v>3.6580589799999998</v>
      </c>
      <c r="I7" s="13">
        <v>2.7640099999999999E-3</v>
      </c>
      <c r="J7" s="13">
        <v>1.9179135</v>
      </c>
      <c r="K7" s="13">
        <v>1.72831E-3</v>
      </c>
      <c r="L7" s="13">
        <v>6.2067259999999999E-2</v>
      </c>
      <c r="M7" s="13">
        <v>1.6370999999999999E-4</v>
      </c>
      <c r="N7" s="13">
        <v>1</v>
      </c>
      <c r="O7" s="13">
        <v>0</v>
      </c>
      <c r="P7" s="13">
        <v>1.44491E-3</v>
      </c>
      <c r="Q7" s="13">
        <v>2.6744E-5</v>
      </c>
      <c r="R7" s="13">
        <v>2.3966611800000002</v>
      </c>
      <c r="S7" s="13">
        <v>3.6226700000000001E-3</v>
      </c>
      <c r="T7" s="13">
        <v>1036.44</v>
      </c>
      <c r="U7" s="13">
        <v>6.47020865</v>
      </c>
      <c r="V7" s="13">
        <v>317228.34299999999</v>
      </c>
      <c r="W7" s="13">
        <v>230.496106</v>
      </c>
      <c r="X7" s="13">
        <v>166321.75899999999</v>
      </c>
      <c r="Y7" s="13">
        <v>121.38686199999999</v>
      </c>
      <c r="Z7" s="13">
        <v>5382.56</v>
      </c>
      <c r="AA7" s="13">
        <v>15.107953800000001</v>
      </c>
      <c r="AB7" s="13">
        <v>86721.12</v>
      </c>
      <c r="AC7" s="13">
        <v>69.759212399999996</v>
      </c>
      <c r="AD7" s="13">
        <v>125.28</v>
      </c>
      <c r="AE7" s="13">
        <v>2.2682739399999998</v>
      </c>
      <c r="AF7" s="13">
        <v>207838.99799999999</v>
      </c>
      <c r="AG7" s="13">
        <v>299.35752000000002</v>
      </c>
      <c r="AH7" s="13">
        <v>-988.04875000000004</v>
      </c>
      <c r="AI7" s="13">
        <v>7.292419E-2</v>
      </c>
      <c r="AJ7" s="13">
        <v>331007.53100000002</v>
      </c>
      <c r="AK7" s="13">
        <v>250.86283900000001</v>
      </c>
      <c r="AL7" s="13">
        <v>5008176.5</v>
      </c>
      <c r="AM7" s="13">
        <v>4513.9679999999998</v>
      </c>
      <c r="AN7" s="13">
        <v>-814.08259999999996</v>
      </c>
      <c r="AO7" s="13">
        <v>0.49036591000000002</v>
      </c>
      <c r="AP7" s="13">
        <v>1993.7062100000001</v>
      </c>
      <c r="AQ7" s="13">
        <v>0</v>
      </c>
      <c r="AR7" s="13">
        <v>-995.67683999999997</v>
      </c>
      <c r="AS7" s="13">
        <v>8.0017729999999995E-2</v>
      </c>
      <c r="AT7" s="13">
        <v>6170.80051</v>
      </c>
      <c r="AU7" s="13">
        <v>10.838999899999999</v>
      </c>
      <c r="AV7" s="13">
        <v>1.03776047</v>
      </c>
      <c r="AW7" s="13">
        <v>1.0479000999999999</v>
      </c>
      <c r="AX7" s="13">
        <v>1.1433485000000001</v>
      </c>
      <c r="AY7" s="13">
        <v>0.99784982</v>
      </c>
      <c r="AZ7" s="13">
        <v>0</v>
      </c>
      <c r="BA7" s="13">
        <v>1.10016889</v>
      </c>
      <c r="BB7" s="13">
        <v>1.9870423800000001</v>
      </c>
      <c r="BC7" s="8" t="s">
        <v>92</v>
      </c>
      <c r="BD7" s="13">
        <v>67.38</v>
      </c>
      <c r="BE7" s="17"/>
      <c r="BF7" s="13"/>
      <c r="BG7" s="13"/>
      <c r="BH7" s="13"/>
      <c r="BI7" s="15"/>
      <c r="BJ7" s="13"/>
      <c r="BK7" s="15"/>
      <c r="BL7" s="15"/>
      <c r="BM7" s="13"/>
      <c r="BQ7">
        <f t="shared" si="1"/>
        <v>0.80527522499999993</v>
      </c>
      <c r="BR7">
        <f t="shared" si="2"/>
        <v>246.48001407239997</v>
      </c>
      <c r="BS7">
        <f t="shared" si="3"/>
        <v>129.22901163</v>
      </c>
      <c r="BT7">
        <f t="shared" si="4"/>
        <v>4.1820919787999999</v>
      </c>
      <c r="BU7">
        <f t="shared" si="5"/>
        <v>161.48703030839999</v>
      </c>
    </row>
    <row r="8" spans="1:73" x14ac:dyDescent="0.2">
      <c r="A8" s="8" t="s">
        <v>92</v>
      </c>
      <c r="B8" s="8" t="s">
        <v>79</v>
      </c>
      <c r="C8" s="13" t="s">
        <v>94</v>
      </c>
      <c r="D8" s="13" t="s">
        <v>81</v>
      </c>
      <c r="E8" s="13">
        <v>1186</v>
      </c>
      <c r="F8" s="13">
        <v>1.351056E-2</v>
      </c>
      <c r="G8" s="13">
        <v>5.5457000000000001E-5</v>
      </c>
      <c r="H8" s="13">
        <v>3.7248876599999998</v>
      </c>
      <c r="I8" s="13">
        <v>3.6870399999999999E-3</v>
      </c>
      <c r="J8" s="13">
        <v>1.91625647</v>
      </c>
      <c r="K8" s="13">
        <v>1.7361900000000001E-3</v>
      </c>
      <c r="L8" s="13">
        <v>6.2626650000000006E-2</v>
      </c>
      <c r="M8" s="13">
        <v>2.0546E-4</v>
      </c>
      <c r="N8" s="13">
        <v>1</v>
      </c>
      <c r="O8" s="13">
        <v>0</v>
      </c>
      <c r="P8" s="13">
        <v>1.48431E-3</v>
      </c>
      <c r="Q8" s="13">
        <v>2.4811999999999999E-5</v>
      </c>
      <c r="R8" s="13">
        <v>2.4641804199999999</v>
      </c>
      <c r="S8" s="13">
        <v>3.5976300000000001E-3</v>
      </c>
      <c r="T8" s="13">
        <v>1206.28</v>
      </c>
      <c r="U8" s="13">
        <v>5.1343678600000002</v>
      </c>
      <c r="V8" s="13">
        <v>332567.93900000001</v>
      </c>
      <c r="W8" s="13">
        <v>286.44913400000002</v>
      </c>
      <c r="X8" s="13">
        <v>171088.03899999999</v>
      </c>
      <c r="Y8" s="13">
        <v>102.58902399999999</v>
      </c>
      <c r="Z8" s="13">
        <v>5591.52</v>
      </c>
      <c r="AA8" s="13">
        <v>18.697871500000002</v>
      </c>
      <c r="AB8" s="13">
        <v>89283.8</v>
      </c>
      <c r="AC8" s="13">
        <v>80.581097700000001</v>
      </c>
      <c r="AD8" s="13">
        <v>132.52000000000001</v>
      </c>
      <c r="AE8" s="13">
        <v>2.2084081699999998</v>
      </c>
      <c r="AF8" s="13">
        <v>220011.63699999999</v>
      </c>
      <c r="AG8" s="13">
        <v>382.74494399999998</v>
      </c>
      <c r="AH8" s="13">
        <v>-986.48943999999995</v>
      </c>
      <c r="AI8" s="13">
        <v>5.5456690000000003E-2</v>
      </c>
      <c r="AJ8" s="13">
        <v>337072.94</v>
      </c>
      <c r="AK8" s="13">
        <v>334.63747000000001</v>
      </c>
      <c r="AL8" s="13">
        <v>5003848.6900000004</v>
      </c>
      <c r="AM8" s="13">
        <v>4534.5409</v>
      </c>
      <c r="AN8" s="13">
        <v>-812.40697999999998</v>
      </c>
      <c r="AO8" s="13">
        <v>0.61543300000000001</v>
      </c>
      <c r="AP8" s="13">
        <v>1993.7062100000001</v>
      </c>
      <c r="AQ8" s="13">
        <v>0</v>
      </c>
      <c r="AR8" s="13">
        <v>-995.55895999999996</v>
      </c>
      <c r="AS8" s="13">
        <v>7.4238090000000007E-2</v>
      </c>
      <c r="AT8" s="13">
        <v>6372.8177900000001</v>
      </c>
      <c r="AU8" s="13">
        <v>10.7640934</v>
      </c>
      <c r="AV8" s="13">
        <v>0.75255316000000005</v>
      </c>
      <c r="AW8" s="13">
        <v>1.39558833</v>
      </c>
      <c r="AX8" s="13">
        <v>1.16624043</v>
      </c>
      <c r="AY8" s="13">
        <v>1.2646935699999999</v>
      </c>
      <c r="AZ8" s="13">
        <v>0</v>
      </c>
      <c r="BA8" s="13">
        <v>1.02189847</v>
      </c>
      <c r="BB8" s="13">
        <v>1.95529789</v>
      </c>
      <c r="BC8" s="8" t="s">
        <v>92</v>
      </c>
      <c r="BD8" s="13">
        <v>67.38</v>
      </c>
      <c r="BE8" s="17"/>
      <c r="BF8" s="13"/>
      <c r="BG8" s="13"/>
      <c r="BH8" s="13"/>
      <c r="BI8" s="15"/>
      <c r="BJ8" s="15"/>
      <c r="BK8" s="15"/>
      <c r="BL8" s="15"/>
      <c r="BM8" s="13"/>
      <c r="BQ8">
        <f t="shared" si="1"/>
        <v>0.91034153279999996</v>
      </c>
      <c r="BR8">
        <f t="shared" si="2"/>
        <v>250.98293053079996</v>
      </c>
      <c r="BS8">
        <f t="shared" si="3"/>
        <v>129.11736094859998</v>
      </c>
      <c r="BT8">
        <f t="shared" si="4"/>
        <v>4.2197836769999997</v>
      </c>
      <c r="BU8">
        <f t="shared" si="5"/>
        <v>166.03647669959997</v>
      </c>
    </row>
    <row r="9" spans="1:73" ht="29" x14ac:dyDescent="0.2">
      <c r="A9" s="8" t="s">
        <v>95</v>
      </c>
      <c r="B9" s="8" t="s">
        <v>79</v>
      </c>
      <c r="C9" s="13" t="s">
        <v>96</v>
      </c>
      <c r="D9" s="13" t="s">
        <v>81</v>
      </c>
      <c r="E9" s="13">
        <v>1785</v>
      </c>
      <c r="F9" s="13">
        <v>2.479522E-2</v>
      </c>
      <c r="G9" s="13">
        <v>1.2601999999999999E-4</v>
      </c>
      <c r="H9" s="13">
        <v>0.25915009</v>
      </c>
      <c r="I9" s="13">
        <v>5.1186999999999999E-4</v>
      </c>
      <c r="J9" s="13">
        <v>1.71553957</v>
      </c>
      <c r="K9" s="13">
        <v>1.56744E-3</v>
      </c>
      <c r="L9" s="13">
        <v>0.19311619999999999</v>
      </c>
      <c r="M9" s="13">
        <v>4.5323999999999999E-4</v>
      </c>
      <c r="N9" s="13">
        <v>1</v>
      </c>
      <c r="O9" s="13">
        <v>0</v>
      </c>
      <c r="P9" s="13">
        <v>5.7893689999999998E-2</v>
      </c>
      <c r="Q9" s="13">
        <v>1.7222E-4</v>
      </c>
      <c r="R9" s="13">
        <v>3.4299320000000001E-2</v>
      </c>
      <c r="S9" s="13">
        <v>1.3223E-4</v>
      </c>
      <c r="T9" s="13">
        <v>1827.16</v>
      </c>
      <c r="U9" s="13">
        <v>9.5888268300000004</v>
      </c>
      <c r="V9" s="13">
        <v>19096</v>
      </c>
      <c r="W9" s="13">
        <v>29.234967600000001</v>
      </c>
      <c r="X9" s="13">
        <v>126414.6</v>
      </c>
      <c r="Y9" s="13">
        <v>69.246419399999994</v>
      </c>
      <c r="Z9" s="13">
        <v>14230.2</v>
      </c>
      <c r="AA9" s="13">
        <v>29.040374199999999</v>
      </c>
      <c r="AB9" s="13">
        <v>73689.240000000005</v>
      </c>
      <c r="AC9" s="13">
        <v>70.778816899999995</v>
      </c>
      <c r="AD9" s="13">
        <v>4266.04</v>
      </c>
      <c r="AE9" s="13">
        <v>11.893482799999999</v>
      </c>
      <c r="AF9" s="13">
        <v>2527.48</v>
      </c>
      <c r="AG9" s="13">
        <v>9.9165047600000005</v>
      </c>
      <c r="AH9" s="13">
        <v>-975.20478000000003</v>
      </c>
      <c r="AI9" s="13">
        <v>0.12602398000000001</v>
      </c>
      <c r="AJ9" s="13">
        <v>22520.610799999999</v>
      </c>
      <c r="AK9" s="13">
        <v>46.457245999999998</v>
      </c>
      <c r="AL9" s="13">
        <v>4479619.4400000004</v>
      </c>
      <c r="AM9" s="13">
        <v>4093.81268</v>
      </c>
      <c r="AN9" s="13">
        <v>-421.53616</v>
      </c>
      <c r="AO9" s="13">
        <v>1.3576316900000001</v>
      </c>
      <c r="AP9" s="13">
        <v>1993.7062100000001</v>
      </c>
      <c r="AQ9" s="13">
        <v>0</v>
      </c>
      <c r="AR9" s="13">
        <v>-826.78232000000003</v>
      </c>
      <c r="AS9" s="13">
        <v>0.51527036999999998</v>
      </c>
      <c r="AT9" s="13">
        <v>-897.37658999999996</v>
      </c>
      <c r="AU9" s="13">
        <v>0.39564614999999997</v>
      </c>
      <c r="AV9" s="13">
        <v>1.1405163700000001</v>
      </c>
      <c r="AW9" s="13">
        <v>1.2926627399999999</v>
      </c>
      <c r="AX9" s="13">
        <v>1.0476336100000001</v>
      </c>
      <c r="AY9" s="13">
        <v>1.3621263800000001</v>
      </c>
      <c r="AZ9" s="13">
        <v>0</v>
      </c>
      <c r="BA9" s="13">
        <v>1.0038787300000001</v>
      </c>
      <c r="BB9" s="13">
        <v>1.0128096499999999</v>
      </c>
      <c r="BC9" s="8" t="s">
        <v>95</v>
      </c>
      <c r="BD9" s="13">
        <v>48.7</v>
      </c>
      <c r="BE9" s="13">
        <v>165</v>
      </c>
      <c r="BF9" s="13">
        <v>1700</v>
      </c>
      <c r="BG9" s="13">
        <v>43</v>
      </c>
      <c r="BH9" s="13">
        <f t="shared" si="0"/>
        <v>0.17</v>
      </c>
      <c r="BI9" s="13">
        <v>95.4</v>
      </c>
      <c r="BJ9" s="13">
        <v>294</v>
      </c>
      <c r="BK9" s="13">
        <v>53</v>
      </c>
      <c r="BL9" s="15"/>
      <c r="BM9" s="13"/>
      <c r="BQ9">
        <f t="shared" si="1"/>
        <v>1.207527214</v>
      </c>
      <c r="BR9">
        <f t="shared" si="2"/>
        <v>12.620609383000001</v>
      </c>
      <c r="BS9">
        <f t="shared" si="3"/>
        <v>83.546777059000007</v>
      </c>
      <c r="BT9">
        <f t="shared" si="4"/>
        <v>9.4047589400000007</v>
      </c>
      <c r="BU9">
        <f t="shared" si="5"/>
        <v>1.6703768840000002</v>
      </c>
    </row>
    <row r="10" spans="1:73" ht="29" x14ac:dyDescent="0.2">
      <c r="A10" s="8" t="s">
        <v>95</v>
      </c>
      <c r="B10" s="8" t="s">
        <v>79</v>
      </c>
      <c r="C10" s="13" t="s">
        <v>97</v>
      </c>
      <c r="D10" s="13" t="s">
        <v>81</v>
      </c>
      <c r="E10" s="13">
        <v>1423</v>
      </c>
      <c r="F10" s="13">
        <v>1.865412E-2</v>
      </c>
      <c r="G10" s="13">
        <v>1.1461E-4</v>
      </c>
      <c r="H10" s="13">
        <v>0.26206996999999999</v>
      </c>
      <c r="I10" s="13">
        <v>4.5930999999999999E-4</v>
      </c>
      <c r="J10" s="13">
        <v>1.72347962</v>
      </c>
      <c r="K10" s="13">
        <v>1.9928799999999998E-3</v>
      </c>
      <c r="L10" s="13">
        <v>0.19438901</v>
      </c>
      <c r="M10" s="13">
        <v>4.5429999999999998E-4</v>
      </c>
      <c r="N10" s="13">
        <v>1</v>
      </c>
      <c r="O10" s="13">
        <v>0</v>
      </c>
      <c r="P10" s="13">
        <v>5.8182499999999998E-2</v>
      </c>
      <c r="Q10" s="13">
        <v>1.8294000000000001E-4</v>
      </c>
      <c r="R10" s="13">
        <v>3.472861E-2</v>
      </c>
      <c r="S10" s="13">
        <v>1.5703000000000001E-4</v>
      </c>
      <c r="T10" s="13">
        <v>1422.4</v>
      </c>
      <c r="U10" s="13">
        <v>8.3354663900000006</v>
      </c>
      <c r="V10" s="13">
        <v>19983.8</v>
      </c>
      <c r="W10" s="13">
        <v>29.125189599999999</v>
      </c>
      <c r="X10" s="13">
        <v>131421.68</v>
      </c>
      <c r="Y10" s="13">
        <v>82.787532999999996</v>
      </c>
      <c r="Z10" s="13">
        <v>14822.76</v>
      </c>
      <c r="AA10" s="13">
        <v>29.064541999999999</v>
      </c>
      <c r="AB10" s="13">
        <v>76255.64</v>
      </c>
      <c r="AC10" s="13">
        <v>83.159302499999995</v>
      </c>
      <c r="AD10" s="13">
        <v>4436.72</v>
      </c>
      <c r="AE10" s="13">
        <v>14.506265300000001</v>
      </c>
      <c r="AF10" s="13">
        <v>2648.12</v>
      </c>
      <c r="AG10" s="13">
        <v>11.065761</v>
      </c>
      <c r="AH10" s="13">
        <v>-981.34587999999997</v>
      </c>
      <c r="AI10" s="13">
        <v>0.11461492</v>
      </c>
      <c r="AJ10" s="13">
        <v>22785.6211</v>
      </c>
      <c r="AK10" s="13">
        <v>41.687238800000003</v>
      </c>
      <c r="AL10" s="13">
        <v>4500357.1399999997</v>
      </c>
      <c r="AM10" s="13">
        <v>5204.9807700000001</v>
      </c>
      <c r="AN10" s="13">
        <v>-417.72357</v>
      </c>
      <c r="AO10" s="13">
        <v>1.36081451</v>
      </c>
      <c r="AP10" s="13">
        <v>1993.7062100000001</v>
      </c>
      <c r="AQ10" s="13">
        <v>0</v>
      </c>
      <c r="AR10" s="13">
        <v>-825.91818999999998</v>
      </c>
      <c r="AS10" s="13">
        <v>0.54735668000000004</v>
      </c>
      <c r="AT10" s="13">
        <v>-896.09214999999995</v>
      </c>
      <c r="AU10" s="13">
        <v>0.46982197999999997</v>
      </c>
      <c r="AV10" s="13">
        <v>1.2201429699999999</v>
      </c>
      <c r="AW10" s="13">
        <v>1.17201639</v>
      </c>
      <c r="AX10" s="13">
        <v>1.3498862899999999</v>
      </c>
      <c r="AY10" s="13">
        <v>1.3835954399999999</v>
      </c>
      <c r="AZ10" s="13">
        <v>0</v>
      </c>
      <c r="BA10" s="13">
        <v>1.08196793</v>
      </c>
      <c r="BB10" s="13">
        <v>1.2155910700000001</v>
      </c>
      <c r="BC10" s="8" t="s">
        <v>95</v>
      </c>
      <c r="BD10" s="13">
        <v>48.7</v>
      </c>
      <c r="BE10" s="13">
        <v>165</v>
      </c>
      <c r="BF10" s="13">
        <v>1700</v>
      </c>
      <c r="BG10" s="13">
        <v>43</v>
      </c>
      <c r="BH10" s="13">
        <f t="shared" si="0"/>
        <v>0.17</v>
      </c>
      <c r="BI10" s="13">
        <v>95.4</v>
      </c>
      <c r="BJ10" s="13">
        <v>294</v>
      </c>
      <c r="BK10" s="13">
        <v>53</v>
      </c>
      <c r="BL10" s="15"/>
      <c r="BM10" s="13"/>
      <c r="BQ10">
        <f t="shared" si="1"/>
        <v>0.90845564400000001</v>
      </c>
      <c r="BR10">
        <f t="shared" si="2"/>
        <v>12.762807539000001</v>
      </c>
      <c r="BS10">
        <f t="shared" si="3"/>
        <v>83.93345749400001</v>
      </c>
      <c r="BT10">
        <f t="shared" si="4"/>
        <v>9.4667447870000014</v>
      </c>
      <c r="BU10">
        <f t="shared" si="5"/>
        <v>1.6912833070000002</v>
      </c>
    </row>
    <row r="11" spans="1:73" ht="29" x14ac:dyDescent="0.2">
      <c r="A11" s="8" t="s">
        <v>95</v>
      </c>
      <c r="B11" s="8" t="s">
        <v>79</v>
      </c>
      <c r="C11" s="13" t="s">
        <v>98</v>
      </c>
      <c r="D11" s="13" t="s">
        <v>81</v>
      </c>
      <c r="E11" s="13">
        <v>1676</v>
      </c>
      <c r="F11" s="13">
        <v>2.046864E-2</v>
      </c>
      <c r="G11" s="13">
        <v>1.0480999999999999E-4</v>
      </c>
      <c r="H11" s="13">
        <v>0.25456060000000003</v>
      </c>
      <c r="I11" s="13">
        <v>5.2683999999999999E-4</v>
      </c>
      <c r="J11" s="13">
        <v>1.6932532899999999</v>
      </c>
      <c r="K11" s="13">
        <v>1.6389200000000001E-3</v>
      </c>
      <c r="L11" s="13">
        <v>0.19044389</v>
      </c>
      <c r="M11" s="13">
        <v>3.6197999999999997E-4</v>
      </c>
      <c r="N11" s="13">
        <v>1</v>
      </c>
      <c r="O11" s="13">
        <v>0</v>
      </c>
      <c r="P11" s="13">
        <v>5.8567229999999998E-2</v>
      </c>
      <c r="Q11" s="13">
        <v>1.4642E-4</v>
      </c>
      <c r="R11" s="13">
        <v>3.4515659999999997E-2</v>
      </c>
      <c r="S11" s="13">
        <v>1.4893E-4</v>
      </c>
      <c r="T11" s="13">
        <v>1639.32</v>
      </c>
      <c r="U11" s="13">
        <v>8.3113817500000007</v>
      </c>
      <c r="V11" s="13">
        <v>20387.36</v>
      </c>
      <c r="W11" s="13">
        <v>34.187759999999997</v>
      </c>
      <c r="X11" s="13">
        <v>135611.44</v>
      </c>
      <c r="Y11" s="13">
        <v>80.877542099999999</v>
      </c>
      <c r="Z11" s="13">
        <v>15252.44</v>
      </c>
      <c r="AA11" s="13">
        <v>24.700545200000001</v>
      </c>
      <c r="AB11" s="13">
        <v>80090.600000000006</v>
      </c>
      <c r="AC11" s="13">
        <v>71.158719199999993</v>
      </c>
      <c r="AD11" s="13">
        <v>4690.5600000000004</v>
      </c>
      <c r="AE11" s="13">
        <v>10.272954800000001</v>
      </c>
      <c r="AF11" s="13">
        <v>2764.36</v>
      </c>
      <c r="AG11" s="13">
        <v>11.974818000000001</v>
      </c>
      <c r="AH11" s="13">
        <v>-979.53135999999995</v>
      </c>
      <c r="AI11" s="13">
        <v>0.10481479</v>
      </c>
      <c r="AJ11" s="13">
        <v>22104.0661</v>
      </c>
      <c r="AK11" s="13">
        <v>47.816331400000003</v>
      </c>
      <c r="AL11" s="13">
        <v>4421412.4800000004</v>
      </c>
      <c r="AM11" s="13">
        <v>4280.51415</v>
      </c>
      <c r="AN11" s="13">
        <v>-429.54086000000001</v>
      </c>
      <c r="AO11" s="13">
        <v>1.0842837000000001</v>
      </c>
      <c r="AP11" s="13">
        <v>1993.7062100000001</v>
      </c>
      <c r="AQ11" s="13">
        <v>0</v>
      </c>
      <c r="AR11" s="13">
        <v>-824.76707999999996</v>
      </c>
      <c r="AS11" s="13">
        <v>0.43810274999999999</v>
      </c>
      <c r="AT11" s="13">
        <v>-896.72928000000002</v>
      </c>
      <c r="AU11" s="13">
        <v>0.44560308999999998</v>
      </c>
      <c r="AV11" s="13">
        <v>1.09071764</v>
      </c>
      <c r="AW11" s="13">
        <v>1.40207185</v>
      </c>
      <c r="AX11" s="13">
        <v>1.15423721</v>
      </c>
      <c r="AY11" s="13">
        <v>1.14335447</v>
      </c>
      <c r="AZ11" s="13">
        <v>0</v>
      </c>
      <c r="BA11" s="13">
        <v>0.88442354999999995</v>
      </c>
      <c r="BB11" s="13">
        <v>1.18534937</v>
      </c>
      <c r="BC11" s="8" t="s">
        <v>95</v>
      </c>
      <c r="BD11" s="13">
        <v>48.7</v>
      </c>
      <c r="BE11" s="13">
        <v>165</v>
      </c>
      <c r="BF11" s="13">
        <v>1700</v>
      </c>
      <c r="BG11" s="13">
        <v>43</v>
      </c>
      <c r="BH11" s="13">
        <f t="shared" si="0"/>
        <v>0.17</v>
      </c>
      <c r="BI11" s="13">
        <v>95.4</v>
      </c>
      <c r="BJ11" s="13">
        <v>294</v>
      </c>
      <c r="BK11" s="13">
        <v>53</v>
      </c>
      <c r="BL11" s="15"/>
      <c r="BM11" s="13"/>
      <c r="BQ11">
        <f t="shared" si="1"/>
        <v>0.99682276800000003</v>
      </c>
      <c r="BR11">
        <f t="shared" si="2"/>
        <v>12.397101220000001</v>
      </c>
      <c r="BS11">
        <f t="shared" si="3"/>
        <v>82.461435222999995</v>
      </c>
      <c r="BT11">
        <f t="shared" si="4"/>
        <v>9.2746174430000003</v>
      </c>
      <c r="BU11">
        <f t="shared" si="5"/>
        <v>1.680912642</v>
      </c>
    </row>
    <row r="12" spans="1:73" x14ac:dyDescent="0.2">
      <c r="A12" s="8" t="s">
        <v>99</v>
      </c>
      <c r="B12" s="8" t="s">
        <v>79</v>
      </c>
      <c r="C12" s="13" t="s">
        <v>100</v>
      </c>
      <c r="D12" s="13" t="s">
        <v>81</v>
      </c>
      <c r="E12" s="13">
        <v>793</v>
      </c>
      <c r="F12" s="13">
        <v>8.3843500000000005E-3</v>
      </c>
      <c r="G12" s="13">
        <v>6.0686000000000001E-5</v>
      </c>
      <c r="H12" s="13">
        <v>2.7920265999999998</v>
      </c>
      <c r="I12" s="13">
        <v>3.4597299999999998E-3</v>
      </c>
      <c r="J12" s="13">
        <v>1.79360136</v>
      </c>
      <c r="K12" s="13">
        <v>1.6691E-3</v>
      </c>
      <c r="L12" s="13">
        <v>0.93265558999999998</v>
      </c>
      <c r="M12" s="13">
        <v>1.2042299999999999E-3</v>
      </c>
      <c r="N12" s="13">
        <v>1</v>
      </c>
      <c r="O12" s="13">
        <v>0</v>
      </c>
      <c r="P12" s="13">
        <v>0.11884372999999999</v>
      </c>
      <c r="Q12" s="13">
        <v>2.6017E-4</v>
      </c>
      <c r="R12" s="13">
        <v>0.23193875</v>
      </c>
      <c r="S12" s="13">
        <v>4.7974999999999998E-4</v>
      </c>
      <c r="T12" s="13">
        <v>817.08</v>
      </c>
      <c r="U12" s="13">
        <v>5.8620019299999999</v>
      </c>
      <c r="V12" s="13">
        <v>272098.99200000003</v>
      </c>
      <c r="W12" s="13">
        <v>466.66983099999999</v>
      </c>
      <c r="X12" s="13">
        <v>174794.239</v>
      </c>
      <c r="Y12" s="13">
        <v>185.479018</v>
      </c>
      <c r="Z12" s="13">
        <v>90892.12</v>
      </c>
      <c r="AA12" s="13">
        <v>147.10897700000001</v>
      </c>
      <c r="AB12" s="13">
        <v>97455.44</v>
      </c>
      <c r="AC12" s="13">
        <v>107.013738</v>
      </c>
      <c r="AD12" s="13">
        <v>11582</v>
      </c>
      <c r="AE12" s="13">
        <v>28.849436699999998</v>
      </c>
      <c r="AF12" s="13">
        <v>22603.919999999998</v>
      </c>
      <c r="AG12" s="13">
        <v>56.453990699999999</v>
      </c>
      <c r="AH12" s="13">
        <v>-991.61564999999996</v>
      </c>
      <c r="AI12" s="13">
        <v>6.068627E-2</v>
      </c>
      <c r="AJ12" s="13">
        <v>252405.93599999999</v>
      </c>
      <c r="AK12" s="13">
        <v>314.00691899999998</v>
      </c>
      <c r="AL12" s="13">
        <v>4683500</v>
      </c>
      <c r="AM12" s="13">
        <v>4359.33943</v>
      </c>
      <c r="AN12" s="13">
        <v>1793.6937700000001</v>
      </c>
      <c r="AO12" s="13">
        <v>3.6071860999999998</v>
      </c>
      <c r="AP12" s="13">
        <v>1993.7062100000001</v>
      </c>
      <c r="AQ12" s="13">
        <v>0</v>
      </c>
      <c r="AR12" s="13">
        <v>-644.42003999999997</v>
      </c>
      <c r="AS12" s="13">
        <v>0.77841713000000001</v>
      </c>
      <c r="AT12" s="13">
        <v>-306.04020000000003</v>
      </c>
      <c r="AU12" s="13">
        <v>1.4353975000000001</v>
      </c>
      <c r="AV12" s="13">
        <v>1.0949308</v>
      </c>
      <c r="AW12" s="13">
        <v>1.76399076</v>
      </c>
      <c r="AX12" s="13">
        <v>1.2370490700000001</v>
      </c>
      <c r="AY12" s="13">
        <v>1.4880669799999999</v>
      </c>
      <c r="AZ12" s="13">
        <v>0</v>
      </c>
      <c r="BA12" s="13">
        <v>1.18366466</v>
      </c>
      <c r="BB12" s="13">
        <v>1.4889542600000001</v>
      </c>
      <c r="BC12" s="8" t="s">
        <v>99</v>
      </c>
      <c r="BD12" s="13">
        <v>50</v>
      </c>
      <c r="BE12" s="13">
        <v>0</v>
      </c>
      <c r="BF12" s="13">
        <v>18900</v>
      </c>
      <c r="BG12" s="13">
        <v>945</v>
      </c>
      <c r="BH12" s="13">
        <f t="shared" si="0"/>
        <v>1.89</v>
      </c>
      <c r="BI12" s="15"/>
      <c r="BJ12" s="15"/>
      <c r="BK12" s="13"/>
      <c r="BL12" s="15"/>
      <c r="BM12" s="13"/>
      <c r="BQ12">
        <f t="shared" si="1"/>
        <v>0.41921750000000002</v>
      </c>
      <c r="BR12">
        <f t="shared" si="2"/>
        <v>139.60132999999999</v>
      </c>
      <c r="BS12">
        <f t="shared" si="3"/>
        <v>89.680068000000006</v>
      </c>
      <c r="BT12">
        <f t="shared" si="4"/>
        <v>46.632779499999998</v>
      </c>
      <c r="BU12">
        <f t="shared" si="5"/>
        <v>11.596937499999999</v>
      </c>
    </row>
    <row r="13" spans="1:73" x14ac:dyDescent="0.2">
      <c r="A13" s="8" t="s">
        <v>99</v>
      </c>
      <c r="B13" s="8" t="s">
        <v>79</v>
      </c>
      <c r="C13" s="13" t="s">
        <v>101</v>
      </c>
      <c r="D13" s="13" t="s">
        <v>81</v>
      </c>
      <c r="E13" s="13">
        <v>583</v>
      </c>
      <c r="F13" s="13">
        <v>5.60714E-3</v>
      </c>
      <c r="G13" s="13">
        <v>6.3423999999999994E-5</v>
      </c>
      <c r="H13" s="13">
        <v>2.4463816899999999</v>
      </c>
      <c r="I13" s="13">
        <v>2.65467E-3</v>
      </c>
      <c r="J13" s="13">
        <v>1.7285179799999999</v>
      </c>
      <c r="K13" s="13">
        <v>1.2837199999999999E-3</v>
      </c>
      <c r="L13" s="13">
        <v>0.84918123000000001</v>
      </c>
      <c r="M13" s="13">
        <v>9.0269000000000005E-4</v>
      </c>
      <c r="N13" s="13">
        <v>1</v>
      </c>
      <c r="O13" s="13">
        <v>0</v>
      </c>
      <c r="P13" s="13">
        <v>0.11586763</v>
      </c>
      <c r="Q13" s="13">
        <v>2.1573999999999999E-4</v>
      </c>
      <c r="R13" s="13">
        <v>0.21078575999999999</v>
      </c>
      <c r="S13" s="13">
        <v>4.3749000000000001E-4</v>
      </c>
      <c r="T13" s="13">
        <v>572.44000000000005</v>
      </c>
      <c r="U13" s="13">
        <v>6.6520873900000002</v>
      </c>
      <c r="V13" s="13">
        <v>249731.27499999999</v>
      </c>
      <c r="W13" s="13">
        <v>168.41050799999999</v>
      </c>
      <c r="X13" s="13">
        <v>176451.31899999999</v>
      </c>
      <c r="Y13" s="13">
        <v>91.511157600000004</v>
      </c>
      <c r="Z13" s="13">
        <v>86686.399999999994</v>
      </c>
      <c r="AA13" s="13">
        <v>75.950970900000002</v>
      </c>
      <c r="AB13" s="13">
        <v>102083.52</v>
      </c>
      <c r="AC13" s="13">
        <v>79.492203200000006</v>
      </c>
      <c r="AD13" s="13">
        <v>11828</v>
      </c>
      <c r="AE13" s="13">
        <v>19.9724811</v>
      </c>
      <c r="AF13" s="13">
        <v>21517.360000000001</v>
      </c>
      <c r="AG13" s="13">
        <v>39.615143600000003</v>
      </c>
      <c r="AH13" s="13">
        <v>-994.39286000000004</v>
      </c>
      <c r="AI13" s="13">
        <v>6.3423690000000005E-2</v>
      </c>
      <c r="AJ13" s="13">
        <v>221035.005</v>
      </c>
      <c r="AK13" s="13">
        <v>240.93913800000001</v>
      </c>
      <c r="AL13" s="13">
        <v>4513516.25</v>
      </c>
      <c r="AM13" s="13">
        <v>3352.8085500000002</v>
      </c>
      <c r="AN13" s="13">
        <v>1543.6531299999999</v>
      </c>
      <c r="AO13" s="13">
        <v>2.7039481599999999</v>
      </c>
      <c r="AP13" s="13">
        <v>1993.7062100000001</v>
      </c>
      <c r="AQ13" s="13">
        <v>0</v>
      </c>
      <c r="AR13" s="13">
        <v>-653.32452999999998</v>
      </c>
      <c r="AS13" s="13">
        <v>0.64550388999999997</v>
      </c>
      <c r="AT13" s="13">
        <v>-369.32985000000002</v>
      </c>
      <c r="AU13" s="13">
        <v>1.3089779100000001</v>
      </c>
      <c r="AV13" s="13">
        <v>1.43419192</v>
      </c>
      <c r="AW13" s="13">
        <v>1.5523502300000001</v>
      </c>
      <c r="AX13" s="13">
        <v>1.00367849</v>
      </c>
      <c r="AY13" s="13">
        <v>1.2231337499999999</v>
      </c>
      <c r="AZ13" s="13">
        <v>0</v>
      </c>
      <c r="BA13" s="13">
        <v>1.0187602200000001</v>
      </c>
      <c r="BB13" s="13">
        <v>1.47040897</v>
      </c>
      <c r="BC13" s="8" t="s">
        <v>99</v>
      </c>
      <c r="BD13" s="13">
        <v>50</v>
      </c>
      <c r="BE13" s="13">
        <v>0</v>
      </c>
      <c r="BF13" s="13">
        <v>18900</v>
      </c>
      <c r="BG13" s="13">
        <v>945</v>
      </c>
      <c r="BH13" s="13">
        <f t="shared" si="0"/>
        <v>1.89</v>
      </c>
      <c r="BI13" s="15"/>
      <c r="BJ13" s="15"/>
      <c r="BK13" s="13"/>
      <c r="BL13" s="15"/>
      <c r="BM13" s="13"/>
      <c r="BQ13">
        <f t="shared" si="1"/>
        <v>0.28035700000000002</v>
      </c>
      <c r="BR13">
        <f t="shared" si="2"/>
        <v>122.3190845</v>
      </c>
      <c r="BS13">
        <f t="shared" si="3"/>
        <v>86.425899000000001</v>
      </c>
      <c r="BT13">
        <f t="shared" si="4"/>
        <v>42.459061499999997</v>
      </c>
      <c r="BU13">
        <f t="shared" si="5"/>
        <v>10.539287999999999</v>
      </c>
    </row>
    <row r="14" spans="1:73" x14ac:dyDescent="0.2">
      <c r="A14" s="8" t="s">
        <v>99</v>
      </c>
      <c r="B14" s="8" t="s">
        <v>79</v>
      </c>
      <c r="C14" s="13" t="s">
        <v>102</v>
      </c>
      <c r="D14" s="13" t="s">
        <v>81</v>
      </c>
      <c r="E14" s="13">
        <v>571</v>
      </c>
      <c r="F14" s="13">
        <v>6.19733E-3</v>
      </c>
      <c r="G14" s="13">
        <v>4.2833000000000001E-5</v>
      </c>
      <c r="H14" s="13">
        <v>2.74043905</v>
      </c>
      <c r="I14" s="13">
        <v>2.5130999999999999E-3</v>
      </c>
      <c r="J14" s="13">
        <v>1.7812415800000001</v>
      </c>
      <c r="K14" s="13">
        <v>1.59505E-3</v>
      </c>
      <c r="L14" s="13">
        <v>0.91982202999999996</v>
      </c>
      <c r="M14" s="13">
        <v>9.5122999999999996E-4</v>
      </c>
      <c r="N14" s="13">
        <v>1</v>
      </c>
      <c r="O14" s="13">
        <v>0</v>
      </c>
      <c r="P14" s="13">
        <v>0.12027288</v>
      </c>
      <c r="Q14" s="13">
        <v>2.0991E-4</v>
      </c>
      <c r="R14" s="13">
        <v>0.23486989999999999</v>
      </c>
      <c r="S14" s="13">
        <v>4.4789999999999999E-4</v>
      </c>
      <c r="T14" s="13">
        <v>599.28</v>
      </c>
      <c r="U14" s="13">
        <v>4.1519152200000002</v>
      </c>
      <c r="V14" s="13">
        <v>264998.31300000002</v>
      </c>
      <c r="W14" s="13">
        <v>219.340945</v>
      </c>
      <c r="X14" s="13">
        <v>172243.799</v>
      </c>
      <c r="Y14" s="13">
        <v>82.446607099999994</v>
      </c>
      <c r="Z14" s="13">
        <v>88946.2</v>
      </c>
      <c r="AA14" s="13">
        <v>90.309449299999997</v>
      </c>
      <c r="AB14" s="13">
        <v>96700.04</v>
      </c>
      <c r="AC14" s="13">
        <v>72.027089200000006</v>
      </c>
      <c r="AD14" s="13">
        <v>11630.28</v>
      </c>
      <c r="AE14" s="13">
        <v>19.4510942</v>
      </c>
      <c r="AF14" s="13">
        <v>22711.8</v>
      </c>
      <c r="AG14" s="13">
        <v>43.737131400000003</v>
      </c>
      <c r="AH14" s="13">
        <v>-993.80267000000003</v>
      </c>
      <c r="AI14" s="13">
        <v>4.2833059999999999E-2</v>
      </c>
      <c r="AJ14" s="13">
        <v>247723.82</v>
      </c>
      <c r="AK14" s="13">
        <v>228.09046900000001</v>
      </c>
      <c r="AL14" s="13">
        <v>4651218.91</v>
      </c>
      <c r="AM14" s="13">
        <v>4165.92742</v>
      </c>
      <c r="AN14" s="13">
        <v>1755.25188</v>
      </c>
      <c r="AO14" s="13">
        <v>2.8493423</v>
      </c>
      <c r="AP14" s="13">
        <v>1993.7062100000001</v>
      </c>
      <c r="AQ14" s="13">
        <v>0</v>
      </c>
      <c r="AR14" s="13">
        <v>-640.14404000000002</v>
      </c>
      <c r="AS14" s="13">
        <v>0.62805288000000004</v>
      </c>
      <c r="AT14" s="13">
        <v>-297.27021999999999</v>
      </c>
      <c r="AU14" s="13">
        <v>1.34011324</v>
      </c>
      <c r="AV14" s="13">
        <v>0.89638446000000005</v>
      </c>
      <c r="AW14" s="13">
        <v>1.29717313</v>
      </c>
      <c r="AX14" s="13">
        <v>1.1842747</v>
      </c>
      <c r="AY14" s="13">
        <v>1.18294305</v>
      </c>
      <c r="AZ14" s="13">
        <v>0</v>
      </c>
      <c r="BA14" s="13">
        <v>0.94503409000000005</v>
      </c>
      <c r="BB14" s="13">
        <v>1.3744062500000001</v>
      </c>
      <c r="BC14" s="8" t="s">
        <v>99</v>
      </c>
      <c r="BD14" s="13">
        <v>50</v>
      </c>
      <c r="BE14" s="13">
        <v>0</v>
      </c>
      <c r="BF14" s="13">
        <v>18900</v>
      </c>
      <c r="BG14" s="13">
        <v>945</v>
      </c>
      <c r="BH14" s="13">
        <f t="shared" si="0"/>
        <v>1.89</v>
      </c>
      <c r="BI14" s="15"/>
      <c r="BJ14" s="15"/>
      <c r="BK14" s="13"/>
      <c r="BL14" s="15"/>
      <c r="BM14" s="13"/>
      <c r="BQ14">
        <f t="shared" si="1"/>
        <v>0.30986649999999999</v>
      </c>
      <c r="BR14">
        <f t="shared" si="2"/>
        <v>137.0219525</v>
      </c>
      <c r="BS14">
        <f t="shared" si="3"/>
        <v>89.062079000000011</v>
      </c>
      <c r="BT14">
        <f t="shared" si="4"/>
        <v>45.991101499999999</v>
      </c>
      <c r="BU14">
        <f t="shared" si="5"/>
        <v>11.743494999999999</v>
      </c>
    </row>
    <row r="15" spans="1:73" x14ac:dyDescent="0.2">
      <c r="A15" s="8" t="s">
        <v>103</v>
      </c>
      <c r="B15" s="8" t="s">
        <v>79</v>
      </c>
      <c r="C15" s="13" t="s">
        <v>104</v>
      </c>
      <c r="D15" s="13" t="s">
        <v>81</v>
      </c>
      <c r="E15" s="13">
        <v>2470</v>
      </c>
      <c r="F15" s="13">
        <v>2.2138169999999999E-2</v>
      </c>
      <c r="G15" s="13">
        <v>8.7516999999999996E-5</v>
      </c>
      <c r="H15" s="13">
        <v>0.73517100999999996</v>
      </c>
      <c r="I15" s="13">
        <v>9.0003999999999995E-4</v>
      </c>
      <c r="J15" s="13">
        <v>1.6133689200000001</v>
      </c>
      <c r="K15" s="13">
        <v>1.05945E-3</v>
      </c>
      <c r="L15" s="13">
        <v>0.29539543000000001</v>
      </c>
      <c r="M15" s="13">
        <v>4.3322E-4</v>
      </c>
      <c r="N15" s="13">
        <v>1</v>
      </c>
      <c r="O15" s="13">
        <v>0</v>
      </c>
      <c r="P15" s="13">
        <v>0.10809592</v>
      </c>
      <c r="Q15" s="13">
        <v>1.7908E-4</v>
      </c>
      <c r="R15" s="13">
        <v>4.437025E-2</v>
      </c>
      <c r="S15" s="13">
        <v>1.3880000000000001E-4</v>
      </c>
      <c r="T15" s="13">
        <v>2492.92</v>
      </c>
      <c r="U15" s="13">
        <v>9.8215613200000007</v>
      </c>
      <c r="V15" s="13">
        <v>82785.84</v>
      </c>
      <c r="W15" s="13">
        <v>104.537054</v>
      </c>
      <c r="X15" s="13">
        <v>181677.43900000001</v>
      </c>
      <c r="Y15" s="13">
        <v>123.721863</v>
      </c>
      <c r="Z15" s="13">
        <v>33263.760000000002</v>
      </c>
      <c r="AA15" s="13">
        <v>49.591574600000001</v>
      </c>
      <c r="AB15" s="13">
        <v>112607.92</v>
      </c>
      <c r="AC15" s="13">
        <v>66.165723999999997</v>
      </c>
      <c r="AD15" s="13">
        <v>12172.52</v>
      </c>
      <c r="AE15" s="13">
        <v>22.8433885</v>
      </c>
      <c r="AF15" s="13">
        <v>4996.3599999999997</v>
      </c>
      <c r="AG15" s="13">
        <v>14.7830849</v>
      </c>
      <c r="AH15" s="13">
        <v>-977.86183000000005</v>
      </c>
      <c r="AI15" s="13">
        <v>8.7517460000000005E-2</v>
      </c>
      <c r="AJ15" s="13">
        <v>65724.5429</v>
      </c>
      <c r="AK15" s="13">
        <v>81.687775599999995</v>
      </c>
      <c r="AL15" s="13">
        <v>4212771.72</v>
      </c>
      <c r="AM15" s="13">
        <v>2767.0587399999999</v>
      </c>
      <c r="AN15" s="13">
        <v>-115.16707</v>
      </c>
      <c r="AO15" s="13">
        <v>1.29768247</v>
      </c>
      <c r="AP15" s="13">
        <v>1993.7062100000001</v>
      </c>
      <c r="AQ15" s="13">
        <v>0</v>
      </c>
      <c r="AR15" s="13">
        <v>-676.57744000000002</v>
      </c>
      <c r="AS15" s="13">
        <v>0.53580496</v>
      </c>
      <c r="AT15" s="13">
        <v>-867.24440000000004</v>
      </c>
      <c r="AU15" s="13">
        <v>0.41528313</v>
      </c>
      <c r="AV15" s="13">
        <v>1.0375258000000001</v>
      </c>
      <c r="AW15" s="13">
        <v>1.42110179</v>
      </c>
      <c r="AX15" s="13">
        <v>0.92012024000000003</v>
      </c>
      <c r="AY15" s="13">
        <v>1.2489307999999999</v>
      </c>
      <c r="AZ15" s="13">
        <v>0</v>
      </c>
      <c r="BA15" s="13">
        <v>0.92275083999999996</v>
      </c>
      <c r="BB15" s="13">
        <v>1.1498409999999999</v>
      </c>
      <c r="BC15" s="8" t="s">
        <v>103</v>
      </c>
      <c r="BD15" s="11">
        <v>49.77</v>
      </c>
      <c r="BE15" s="11"/>
      <c r="BF15" s="11">
        <v>4900</v>
      </c>
      <c r="BG15" s="13">
        <v>245</v>
      </c>
      <c r="BH15" s="13">
        <f t="shared" si="0"/>
        <v>0.49</v>
      </c>
      <c r="BI15" s="11">
        <v>185</v>
      </c>
      <c r="BJ15" s="11"/>
      <c r="BK15" s="11">
        <v>80</v>
      </c>
      <c r="BL15" s="15"/>
      <c r="BM15" s="13"/>
      <c r="BQ15">
        <f t="shared" si="1"/>
        <v>1.1018167209</v>
      </c>
      <c r="BR15">
        <f t="shared" si="2"/>
        <v>36.589461167700001</v>
      </c>
      <c r="BS15">
        <f t="shared" si="3"/>
        <v>80.297371148400003</v>
      </c>
      <c r="BT15">
        <f t="shared" si="4"/>
        <v>14.701830551100002</v>
      </c>
      <c r="BU15">
        <f t="shared" si="5"/>
        <v>2.2083073424999999</v>
      </c>
    </row>
    <row r="16" spans="1:73" x14ac:dyDescent="0.2">
      <c r="A16" s="8" t="s">
        <v>103</v>
      </c>
      <c r="B16" s="8" t="s">
        <v>79</v>
      </c>
      <c r="C16" s="13" t="s">
        <v>105</v>
      </c>
      <c r="D16" s="13" t="s">
        <v>81</v>
      </c>
      <c r="E16" s="13">
        <v>2433</v>
      </c>
      <c r="F16" s="13">
        <v>2.1588980000000001E-2</v>
      </c>
      <c r="G16" s="13">
        <v>8.3150000000000002E-5</v>
      </c>
      <c r="H16" s="13">
        <v>0.76939192999999995</v>
      </c>
      <c r="I16" s="13">
        <v>7.7110999999999998E-4</v>
      </c>
      <c r="J16" s="13">
        <v>1.64003459</v>
      </c>
      <c r="K16" s="13">
        <v>1.32935E-3</v>
      </c>
      <c r="L16" s="13">
        <v>0.30536549000000002</v>
      </c>
      <c r="M16" s="13">
        <v>4.4938999999999998E-4</v>
      </c>
      <c r="N16" s="13">
        <v>1</v>
      </c>
      <c r="O16" s="13">
        <v>0</v>
      </c>
      <c r="P16" s="13">
        <v>0.10985629</v>
      </c>
      <c r="Q16" s="13">
        <v>1.7639000000000001E-4</v>
      </c>
      <c r="R16" s="13">
        <v>4.6414610000000002E-2</v>
      </c>
      <c r="S16" s="13">
        <v>1.7736E-4</v>
      </c>
      <c r="T16" s="13">
        <v>2424.6799999999998</v>
      </c>
      <c r="U16" s="13">
        <v>9.9367533300000002</v>
      </c>
      <c r="V16" s="13">
        <v>86410</v>
      </c>
      <c r="W16" s="13">
        <v>115.203602</v>
      </c>
      <c r="X16" s="13">
        <v>184189.27900000001</v>
      </c>
      <c r="Y16" s="13">
        <v>126.354834</v>
      </c>
      <c r="Z16" s="13">
        <v>34295.24</v>
      </c>
      <c r="AA16" s="13">
        <v>53.79468</v>
      </c>
      <c r="AB16" s="13">
        <v>112309.28</v>
      </c>
      <c r="AC16" s="13">
        <v>89.841332399999999</v>
      </c>
      <c r="AD16" s="13">
        <v>12337.84</v>
      </c>
      <c r="AE16" s="13">
        <v>21.155037199999999</v>
      </c>
      <c r="AF16" s="13">
        <v>5212.8</v>
      </c>
      <c r="AG16" s="13">
        <v>20.428982699999999</v>
      </c>
      <c r="AH16" s="13">
        <v>-978.41102000000001</v>
      </c>
      <c r="AI16" s="13">
        <v>8.3150059999999998E-2</v>
      </c>
      <c r="AJ16" s="13">
        <v>68830.452600000004</v>
      </c>
      <c r="AK16" s="13">
        <v>69.9868278</v>
      </c>
      <c r="AL16" s="13">
        <v>4282416.7</v>
      </c>
      <c r="AM16" s="13">
        <v>3471.9677299999998</v>
      </c>
      <c r="AN16" s="13">
        <v>-85.302572999999995</v>
      </c>
      <c r="AO16" s="13">
        <v>1.34610151</v>
      </c>
      <c r="AP16" s="13">
        <v>1993.7062100000001</v>
      </c>
      <c r="AQ16" s="13">
        <v>0</v>
      </c>
      <c r="AR16" s="13">
        <v>-671.31043</v>
      </c>
      <c r="AS16" s="13">
        <v>0.52776045999999999</v>
      </c>
      <c r="AT16" s="13">
        <v>-861.12768000000005</v>
      </c>
      <c r="AU16" s="13">
        <v>0.53065589000000002</v>
      </c>
      <c r="AV16" s="13">
        <v>0.99716302000000001</v>
      </c>
      <c r="AW16" s="13">
        <v>1.17703085</v>
      </c>
      <c r="AX16" s="13">
        <v>1.13778611</v>
      </c>
      <c r="AY16" s="13">
        <v>1.2676460000000001</v>
      </c>
      <c r="AZ16" s="13">
        <v>0</v>
      </c>
      <c r="BA16" s="13">
        <v>0.89967107999999996</v>
      </c>
      <c r="BB16" s="13">
        <v>1.4332683100000001</v>
      </c>
      <c r="BC16" s="8" t="s">
        <v>103</v>
      </c>
      <c r="BD16" s="11">
        <v>49.77</v>
      </c>
      <c r="BE16" s="11"/>
      <c r="BF16" s="11">
        <v>4900</v>
      </c>
      <c r="BG16" s="13">
        <v>245</v>
      </c>
      <c r="BH16" s="13">
        <f t="shared" si="0"/>
        <v>0.49</v>
      </c>
      <c r="BI16" s="11">
        <v>185</v>
      </c>
      <c r="BJ16" s="11"/>
      <c r="BK16" s="11">
        <v>80</v>
      </c>
      <c r="BL16" s="15"/>
      <c r="BM16" s="13"/>
      <c r="BQ16">
        <f t="shared" si="1"/>
        <v>1.0744835346000001</v>
      </c>
      <c r="BR16">
        <f t="shared" si="2"/>
        <v>38.292636356099997</v>
      </c>
      <c r="BS16">
        <f t="shared" si="3"/>
        <v>81.624521544300009</v>
      </c>
      <c r="BT16">
        <f t="shared" si="4"/>
        <v>15.198040437300001</v>
      </c>
      <c r="BU16">
        <f t="shared" si="5"/>
        <v>2.3100551397000002</v>
      </c>
    </row>
    <row r="17" spans="1:73" x14ac:dyDescent="0.2">
      <c r="A17" s="8" t="s">
        <v>106</v>
      </c>
      <c r="B17" s="8" t="s">
        <v>79</v>
      </c>
      <c r="C17" s="13" t="s">
        <v>107</v>
      </c>
      <c r="D17" s="13" t="s">
        <v>81</v>
      </c>
      <c r="E17" s="13">
        <v>1411</v>
      </c>
      <c r="F17" s="13">
        <v>1.9069610000000001E-2</v>
      </c>
      <c r="G17" s="13">
        <v>9.4511000000000004E-5</v>
      </c>
      <c r="H17" s="13">
        <v>2.1122755299999998</v>
      </c>
      <c r="I17" s="13">
        <v>1.9775999999999999E-3</v>
      </c>
      <c r="J17" s="13">
        <v>1.81958234</v>
      </c>
      <c r="K17" s="13">
        <v>1.65829E-3</v>
      </c>
      <c r="L17" s="13">
        <v>0.45993188000000002</v>
      </c>
      <c r="M17" s="13">
        <v>4.9591999999999995E-4</v>
      </c>
      <c r="N17" s="13">
        <v>1</v>
      </c>
      <c r="O17" s="13">
        <v>0</v>
      </c>
      <c r="P17" s="13">
        <v>0.14697441</v>
      </c>
      <c r="Q17" s="13">
        <v>3.1503E-4</v>
      </c>
      <c r="R17" s="13">
        <v>0.25304619</v>
      </c>
      <c r="S17" s="13">
        <v>5.9272999999999997E-4</v>
      </c>
      <c r="T17" s="13">
        <v>1408.88</v>
      </c>
      <c r="U17" s="13">
        <v>6.6215104</v>
      </c>
      <c r="V17" s="13">
        <v>156060.6</v>
      </c>
      <c r="W17" s="13">
        <v>93.719758100000007</v>
      </c>
      <c r="X17" s="13">
        <v>134435.72</v>
      </c>
      <c r="Y17" s="13">
        <v>80.868030099999999</v>
      </c>
      <c r="Z17" s="13">
        <v>33981.08</v>
      </c>
      <c r="AA17" s="13">
        <v>30.933849899999998</v>
      </c>
      <c r="AB17" s="13">
        <v>73883.600000000006</v>
      </c>
      <c r="AC17" s="13">
        <v>52.704996600000001</v>
      </c>
      <c r="AD17" s="13">
        <v>10858.8</v>
      </c>
      <c r="AE17" s="13">
        <v>20.532332199999999</v>
      </c>
      <c r="AF17" s="13">
        <v>18695.48</v>
      </c>
      <c r="AG17" s="13">
        <v>36.584337300000001</v>
      </c>
      <c r="AH17" s="13">
        <v>-980.93038999999999</v>
      </c>
      <c r="AI17" s="13">
        <v>9.4510819999999995E-2</v>
      </c>
      <c r="AJ17" s="13">
        <v>190711.33900000001</v>
      </c>
      <c r="AK17" s="13">
        <v>179.48775499999999</v>
      </c>
      <c r="AL17" s="13">
        <v>4751356.72</v>
      </c>
      <c r="AM17" s="13">
        <v>4331.1044400000001</v>
      </c>
      <c r="AN17" s="13">
        <v>377.68842599999999</v>
      </c>
      <c r="AO17" s="13">
        <v>1.4854742400000001</v>
      </c>
      <c r="AP17" s="13">
        <v>1993.7062100000001</v>
      </c>
      <c r="AQ17" s="13">
        <v>0</v>
      </c>
      <c r="AR17" s="13">
        <v>-560.25315999999998</v>
      </c>
      <c r="AS17" s="13">
        <v>0.94256675000000001</v>
      </c>
      <c r="AT17" s="13">
        <v>-242.88682</v>
      </c>
      <c r="AU17" s="13">
        <v>1.7734336100000001</v>
      </c>
      <c r="AV17" s="13">
        <v>0.97931309</v>
      </c>
      <c r="AW17" s="13">
        <v>1.1141483599999999</v>
      </c>
      <c r="AX17" s="13">
        <v>1.05755456</v>
      </c>
      <c r="AY17" s="13">
        <v>0.87420576999999999</v>
      </c>
      <c r="AZ17" s="13">
        <v>0</v>
      </c>
      <c r="BA17" s="13">
        <v>1.1083336500000001</v>
      </c>
      <c r="BB17" s="13">
        <v>1.52050062</v>
      </c>
      <c r="BC17" s="8" t="s">
        <v>106</v>
      </c>
      <c r="BD17" s="11">
        <v>50.75</v>
      </c>
      <c r="BE17" s="11">
        <v>90</v>
      </c>
      <c r="BF17" s="11">
        <v>15800</v>
      </c>
      <c r="BG17" s="13">
        <v>790</v>
      </c>
      <c r="BH17" s="13">
        <f t="shared" si="0"/>
        <v>1.58</v>
      </c>
      <c r="BI17" s="11">
        <v>288</v>
      </c>
      <c r="BJ17" s="11"/>
      <c r="BK17" s="11">
        <v>400</v>
      </c>
      <c r="BL17" s="15"/>
      <c r="BM17" s="13"/>
      <c r="BQ17">
        <f t="shared" si="1"/>
        <v>0.96778270750000006</v>
      </c>
      <c r="BR17">
        <f t="shared" si="2"/>
        <v>107.19798314749998</v>
      </c>
      <c r="BS17">
        <f t="shared" si="3"/>
        <v>92.343803754999996</v>
      </c>
      <c r="BT17">
        <f t="shared" si="4"/>
        <v>23.341542910000001</v>
      </c>
      <c r="BU17">
        <f t="shared" si="5"/>
        <v>12.842094142500001</v>
      </c>
    </row>
    <row r="18" spans="1:73" x14ac:dyDescent="0.2">
      <c r="A18" s="8" t="s">
        <v>106</v>
      </c>
      <c r="B18" s="8" t="s">
        <v>79</v>
      </c>
      <c r="C18" s="13" t="s">
        <v>108</v>
      </c>
      <c r="D18" s="13" t="s">
        <v>81</v>
      </c>
      <c r="E18" s="13">
        <v>1383</v>
      </c>
      <c r="F18" s="13">
        <v>1.6619499999999999E-2</v>
      </c>
      <c r="G18" s="13">
        <v>1.2935999999999999E-4</v>
      </c>
      <c r="H18" s="13">
        <v>2.1321177499999999</v>
      </c>
      <c r="I18" s="13">
        <v>2.0113100000000001E-3</v>
      </c>
      <c r="J18" s="13">
        <v>1.8244741099999999</v>
      </c>
      <c r="K18" s="13">
        <v>1.53432E-3</v>
      </c>
      <c r="L18" s="13">
        <v>0.46284824000000002</v>
      </c>
      <c r="M18" s="13">
        <v>6.7027000000000005E-4</v>
      </c>
      <c r="N18" s="13">
        <v>1</v>
      </c>
      <c r="O18" s="13">
        <v>0</v>
      </c>
      <c r="P18" s="13">
        <v>0.14721580000000001</v>
      </c>
      <c r="Q18" s="13">
        <v>3.1126999999999999E-4</v>
      </c>
      <c r="R18" s="13">
        <v>0.25192197999999999</v>
      </c>
      <c r="S18" s="13">
        <v>5.3726999999999996E-4</v>
      </c>
      <c r="T18" s="13">
        <v>1311.92</v>
      </c>
      <c r="U18" s="13">
        <v>10.378972299999999</v>
      </c>
      <c r="V18" s="13">
        <v>168301.31899999999</v>
      </c>
      <c r="W18" s="13">
        <v>103.247124</v>
      </c>
      <c r="X18" s="13">
        <v>144017.12</v>
      </c>
      <c r="Y18" s="13">
        <v>65.868006699999995</v>
      </c>
      <c r="Z18" s="13">
        <v>36535.4</v>
      </c>
      <c r="AA18" s="13">
        <v>42.864165300000003</v>
      </c>
      <c r="AB18" s="13">
        <v>78937.119999999995</v>
      </c>
      <c r="AC18" s="13">
        <v>52.095403500000003</v>
      </c>
      <c r="AD18" s="13">
        <v>11620.6</v>
      </c>
      <c r="AE18" s="13">
        <v>21.8263602</v>
      </c>
      <c r="AF18" s="13">
        <v>19885.8</v>
      </c>
      <c r="AG18" s="13">
        <v>40.577251400000002</v>
      </c>
      <c r="AH18" s="13">
        <v>-983.38049999999998</v>
      </c>
      <c r="AI18" s="13">
        <v>0.12935694</v>
      </c>
      <c r="AJ18" s="13">
        <v>192512.23</v>
      </c>
      <c r="AK18" s="13">
        <v>182.54773599999999</v>
      </c>
      <c r="AL18" s="13">
        <v>4764132.9800000004</v>
      </c>
      <c r="AM18" s="13">
        <v>4007.3118399999998</v>
      </c>
      <c r="AN18" s="13">
        <v>386.42416300000002</v>
      </c>
      <c r="AO18" s="13">
        <v>2.0077281600000001</v>
      </c>
      <c r="AP18" s="13">
        <v>1993.7062100000001</v>
      </c>
      <c r="AQ18" s="13">
        <v>0</v>
      </c>
      <c r="AR18" s="13">
        <v>-559.53092000000004</v>
      </c>
      <c r="AS18" s="13">
        <v>0.93131934999999999</v>
      </c>
      <c r="AT18" s="13">
        <v>-246.25046</v>
      </c>
      <c r="AU18" s="13">
        <v>1.60752362</v>
      </c>
      <c r="AV18" s="13">
        <v>1.4859106</v>
      </c>
      <c r="AW18" s="13">
        <v>1.1620933200000001</v>
      </c>
      <c r="AX18" s="13">
        <v>1.00917043</v>
      </c>
      <c r="AY18" s="13">
        <v>1.2162241199999999</v>
      </c>
      <c r="AZ18" s="13">
        <v>0</v>
      </c>
      <c r="BA18" s="13">
        <v>1.1308941100000001</v>
      </c>
      <c r="BB18" s="13">
        <v>1.4284340799999999</v>
      </c>
      <c r="BC18" s="8" t="s">
        <v>106</v>
      </c>
      <c r="BD18" s="11">
        <v>50.75</v>
      </c>
      <c r="BE18" s="11">
        <v>90</v>
      </c>
      <c r="BF18" s="11">
        <v>15800</v>
      </c>
      <c r="BG18" s="13">
        <v>790</v>
      </c>
      <c r="BH18" s="13">
        <f t="shared" si="0"/>
        <v>1.58</v>
      </c>
      <c r="BI18" s="11">
        <v>288</v>
      </c>
      <c r="BJ18" s="11"/>
      <c r="BK18" s="11">
        <v>400</v>
      </c>
      <c r="BL18" s="15"/>
      <c r="BM18" s="13"/>
      <c r="BQ18">
        <f t="shared" si="1"/>
        <v>0.84343962499999992</v>
      </c>
      <c r="BR18">
        <f t="shared" si="2"/>
        <v>108.2049758125</v>
      </c>
      <c r="BS18">
        <f t="shared" si="3"/>
        <v>92.592061082499995</v>
      </c>
      <c r="BT18">
        <f t="shared" si="4"/>
        <v>23.48954818</v>
      </c>
      <c r="BU18">
        <f t="shared" si="5"/>
        <v>12.785040485</v>
      </c>
    </row>
    <row r="19" spans="1:73" x14ac:dyDescent="0.2">
      <c r="A19" s="8" t="s">
        <v>109</v>
      </c>
      <c r="B19" s="8" t="s">
        <v>79</v>
      </c>
      <c r="C19" s="13" t="s">
        <v>110</v>
      </c>
      <c r="D19" s="13" t="s">
        <v>81</v>
      </c>
      <c r="E19" s="13">
        <v>924</v>
      </c>
      <c r="F19" s="13">
        <v>1.095514E-2</v>
      </c>
      <c r="G19" s="13">
        <v>5.7086999999999997E-5</v>
      </c>
      <c r="H19" s="13">
        <v>5.1305036099999999</v>
      </c>
      <c r="I19" s="13">
        <v>6.6266199999999997E-3</v>
      </c>
      <c r="J19" s="13">
        <v>1.97493607</v>
      </c>
      <c r="K19" s="13">
        <v>2.3224399999999998E-3</v>
      </c>
      <c r="L19" s="13">
        <v>2.9347800000000001E-3</v>
      </c>
      <c r="M19" s="13">
        <v>3.9294E-5</v>
      </c>
      <c r="N19" s="13">
        <v>1</v>
      </c>
      <c r="O19" s="13">
        <v>0</v>
      </c>
      <c r="P19" s="13">
        <v>2.9040899999999998E-3</v>
      </c>
      <c r="Q19" s="13">
        <v>4.0698999999999998E-5</v>
      </c>
      <c r="R19" s="13">
        <v>0.33210646999999999</v>
      </c>
      <c r="S19" s="13">
        <v>7.1988E-4</v>
      </c>
      <c r="T19" s="13">
        <v>897.48</v>
      </c>
      <c r="U19" s="13">
        <v>4.6454709100000002</v>
      </c>
      <c r="V19" s="13">
        <v>420307.93099999998</v>
      </c>
      <c r="W19" s="13">
        <v>498.05178100000001</v>
      </c>
      <c r="X19" s="13">
        <v>161792.15900000001</v>
      </c>
      <c r="Y19" s="13">
        <v>117.622794</v>
      </c>
      <c r="Z19" s="13">
        <v>240.44</v>
      </c>
      <c r="AA19" s="13">
        <v>3.2614311800000002</v>
      </c>
      <c r="AB19" s="13">
        <v>81924.479999999996</v>
      </c>
      <c r="AC19" s="13">
        <v>78.552553900000007</v>
      </c>
      <c r="AD19" s="13">
        <v>237.92</v>
      </c>
      <c r="AE19" s="13">
        <v>3.3505820399999999</v>
      </c>
      <c r="AF19" s="13">
        <v>27207.439999999999</v>
      </c>
      <c r="AG19" s="13">
        <v>60.408831599999999</v>
      </c>
      <c r="AH19" s="13">
        <v>-989.04485999999997</v>
      </c>
      <c r="AI19" s="13">
        <v>5.7087430000000002E-2</v>
      </c>
      <c r="AJ19" s="13">
        <v>464647.45</v>
      </c>
      <c r="AK19" s="13">
        <v>601.43602999999996</v>
      </c>
      <c r="AL19" s="13">
        <v>5157107.16</v>
      </c>
      <c r="AM19" s="13">
        <v>6065.6997700000002</v>
      </c>
      <c r="AN19" s="13">
        <v>-991.20911000000001</v>
      </c>
      <c r="AO19" s="13">
        <v>0.11770179</v>
      </c>
      <c r="AP19" s="13">
        <v>1993.7062100000001</v>
      </c>
      <c r="AQ19" s="13">
        <v>0</v>
      </c>
      <c r="AR19" s="13">
        <v>-991.31098999999995</v>
      </c>
      <c r="AS19" s="13">
        <v>0.12177024</v>
      </c>
      <c r="AT19" s="13">
        <v>-6.3387808999999997</v>
      </c>
      <c r="AU19" s="13">
        <v>2.15388504</v>
      </c>
      <c r="AV19" s="13">
        <v>0.82511716999999996</v>
      </c>
      <c r="AW19" s="13">
        <v>1.7972854300000001</v>
      </c>
      <c r="AX19" s="13">
        <v>1.4574045200000001</v>
      </c>
      <c r="AY19" s="13">
        <v>1.10170137</v>
      </c>
      <c r="AZ19" s="13">
        <v>0</v>
      </c>
      <c r="BA19" s="13">
        <v>1.1471045</v>
      </c>
      <c r="BB19" s="13">
        <v>1.6462869600000001</v>
      </c>
      <c r="BC19" s="8" t="s">
        <v>109</v>
      </c>
      <c r="BD19" s="13">
        <v>57.18</v>
      </c>
      <c r="BE19" s="17"/>
      <c r="BF19" s="13"/>
      <c r="BG19" s="13">
        <v>2890</v>
      </c>
      <c r="BH19" s="13"/>
      <c r="BI19" s="15"/>
      <c r="BJ19" s="15"/>
      <c r="BK19" s="15"/>
      <c r="BL19" s="15"/>
      <c r="BM19" s="13"/>
      <c r="BQ19">
        <f t="shared" si="1"/>
        <v>0.62641490519999998</v>
      </c>
      <c r="BR19">
        <f t="shared" si="2"/>
        <v>293.3621964198</v>
      </c>
      <c r="BS19">
        <f t="shared" si="3"/>
        <v>112.9268444826</v>
      </c>
      <c r="BT19">
        <f t="shared" si="4"/>
        <v>0.1678107204</v>
      </c>
      <c r="BU19">
        <f t="shared" si="5"/>
        <v>18.989847954599998</v>
      </c>
    </row>
    <row r="20" spans="1:73" x14ac:dyDescent="0.2">
      <c r="A20" s="8" t="s">
        <v>109</v>
      </c>
      <c r="B20" s="8" t="s">
        <v>79</v>
      </c>
      <c r="C20" s="13" t="s">
        <v>111</v>
      </c>
      <c r="D20" s="13" t="s">
        <v>81</v>
      </c>
      <c r="E20" s="13">
        <v>871</v>
      </c>
      <c r="F20" s="13">
        <v>9.2468900000000007E-3</v>
      </c>
      <c r="G20" s="13">
        <v>7.2948999999999996E-5</v>
      </c>
      <c r="H20" s="13">
        <v>4.3700099699999999</v>
      </c>
      <c r="I20" s="13">
        <v>4.1843200000000001E-3</v>
      </c>
      <c r="J20" s="13">
        <v>1.8483863599999999</v>
      </c>
      <c r="K20" s="13">
        <v>1.9595300000000001E-3</v>
      </c>
      <c r="L20" s="13">
        <v>2.5818899999999999E-3</v>
      </c>
      <c r="M20" s="13">
        <v>4.3424000000000003E-5</v>
      </c>
      <c r="N20" s="13">
        <v>1</v>
      </c>
      <c r="O20" s="13">
        <v>0</v>
      </c>
      <c r="P20" s="13">
        <v>2.7753399999999998E-3</v>
      </c>
      <c r="Q20" s="13">
        <v>3.154E-5</v>
      </c>
      <c r="R20" s="13">
        <v>0.30294392999999997</v>
      </c>
      <c r="S20" s="13">
        <v>4.8179000000000001E-4</v>
      </c>
      <c r="T20" s="13">
        <v>852.52</v>
      </c>
      <c r="U20" s="13">
        <v>6.4472526400000003</v>
      </c>
      <c r="V20" s="13">
        <v>402916.94400000002</v>
      </c>
      <c r="W20" s="13">
        <v>274.575332</v>
      </c>
      <c r="X20" s="13">
        <v>170421.359</v>
      </c>
      <c r="Y20" s="13">
        <v>96.030563799999996</v>
      </c>
      <c r="Z20" s="13">
        <v>238.04</v>
      </c>
      <c r="AA20" s="13">
        <v>3.9759611000000001</v>
      </c>
      <c r="AB20" s="13">
        <v>92201.76</v>
      </c>
      <c r="AC20" s="13">
        <v>78.199835300000004</v>
      </c>
      <c r="AD20" s="13">
        <v>255.88</v>
      </c>
      <c r="AE20" s="13">
        <v>2.8817355899999999</v>
      </c>
      <c r="AF20" s="13">
        <v>27931.48</v>
      </c>
      <c r="AG20" s="13">
        <v>37.596636400000001</v>
      </c>
      <c r="AH20" s="13">
        <v>-990.75310999999999</v>
      </c>
      <c r="AI20" s="13">
        <v>7.2948579999999999E-2</v>
      </c>
      <c r="AJ20" s="13">
        <v>395624.61200000002</v>
      </c>
      <c r="AK20" s="13">
        <v>379.77129500000001</v>
      </c>
      <c r="AL20" s="13">
        <v>4826586.62</v>
      </c>
      <c r="AM20" s="13">
        <v>5117.8614799999996</v>
      </c>
      <c r="AN20" s="13">
        <v>-992.26616000000001</v>
      </c>
      <c r="AO20" s="13">
        <v>0.13007353999999999</v>
      </c>
      <c r="AP20" s="13">
        <v>1993.7062100000001</v>
      </c>
      <c r="AQ20" s="13">
        <v>0</v>
      </c>
      <c r="AR20" s="13">
        <v>-991.69619999999998</v>
      </c>
      <c r="AS20" s="13">
        <v>9.4367759999999995E-2</v>
      </c>
      <c r="AT20" s="13">
        <v>-93.592984000000001</v>
      </c>
      <c r="AU20" s="13">
        <v>1.44152788</v>
      </c>
      <c r="AV20" s="13">
        <v>1.2184889800000001</v>
      </c>
      <c r="AW20" s="13">
        <v>1.3938362399999999</v>
      </c>
      <c r="AX20" s="13">
        <v>1.3780664600000001</v>
      </c>
      <c r="AY20" s="13">
        <v>1.37722707</v>
      </c>
      <c r="AZ20" s="13">
        <v>0</v>
      </c>
      <c r="BA20" s="13">
        <v>0.96473880999999995</v>
      </c>
      <c r="BB20" s="13">
        <v>1.2374605000000001</v>
      </c>
      <c r="BC20" s="8" t="s">
        <v>109</v>
      </c>
      <c r="BD20" s="13">
        <v>57.18</v>
      </c>
      <c r="BE20" s="17"/>
      <c r="BF20" s="13"/>
      <c r="BG20" s="13">
        <v>2890</v>
      </c>
      <c r="BH20" s="13"/>
      <c r="BI20" s="15"/>
      <c r="BJ20" s="15"/>
      <c r="BK20" s="15"/>
      <c r="BL20" s="15"/>
      <c r="BM20" s="13"/>
      <c r="BQ20">
        <f t="shared" si="1"/>
        <v>0.5287371702</v>
      </c>
      <c r="BR20">
        <f t="shared" si="2"/>
        <v>249.87717008459998</v>
      </c>
      <c r="BS20">
        <f t="shared" si="3"/>
        <v>105.69073206479999</v>
      </c>
      <c r="BT20">
        <f t="shared" si="4"/>
        <v>0.1476324702</v>
      </c>
      <c r="BU20">
        <f t="shared" si="5"/>
        <v>17.322333917399998</v>
      </c>
    </row>
    <row r="21" spans="1:73" x14ac:dyDescent="0.2">
      <c r="A21" s="8" t="s">
        <v>112</v>
      </c>
      <c r="B21" s="8" t="s">
        <v>79</v>
      </c>
      <c r="C21" s="13" t="s">
        <v>113</v>
      </c>
      <c r="D21" s="13" t="s">
        <v>81</v>
      </c>
      <c r="E21" s="13">
        <v>1050</v>
      </c>
      <c r="F21" s="13">
        <v>1.454391E-2</v>
      </c>
      <c r="G21" s="13">
        <v>7.5086999999999994E-5</v>
      </c>
      <c r="H21" s="13">
        <v>1.9201353999999999</v>
      </c>
      <c r="I21" s="13">
        <v>1.7170499999999999E-3</v>
      </c>
      <c r="J21" s="13">
        <v>1.7494221000000001</v>
      </c>
      <c r="K21" s="13">
        <v>1.5309799999999999E-3</v>
      </c>
      <c r="L21" s="13">
        <v>0.65906723</v>
      </c>
      <c r="M21" s="13">
        <v>9.4419000000000002E-4</v>
      </c>
      <c r="N21" s="13">
        <v>1</v>
      </c>
      <c r="O21" s="13">
        <v>0</v>
      </c>
      <c r="P21" s="13">
        <v>0.26804608000000002</v>
      </c>
      <c r="Q21" s="13">
        <v>4.9463999999999997E-4</v>
      </c>
      <c r="R21" s="13">
        <v>0.40469640000000001</v>
      </c>
      <c r="S21" s="13">
        <v>8.1804000000000002E-4</v>
      </c>
      <c r="T21" s="13">
        <v>1070.44</v>
      </c>
      <c r="U21" s="13">
        <v>5.6621786099999998</v>
      </c>
      <c r="V21" s="13">
        <v>141319.72</v>
      </c>
      <c r="W21" s="13">
        <v>68.341775699999999</v>
      </c>
      <c r="X21" s="13">
        <v>128755.68</v>
      </c>
      <c r="Y21" s="13">
        <v>78.128413399999999</v>
      </c>
      <c r="Z21" s="13">
        <v>48506.36</v>
      </c>
      <c r="AA21" s="13">
        <v>51.267952299999997</v>
      </c>
      <c r="AB21" s="13">
        <v>73600.08</v>
      </c>
      <c r="AC21" s="13">
        <v>67.879891900000004</v>
      </c>
      <c r="AD21" s="13">
        <v>19727.919999999998</v>
      </c>
      <c r="AE21" s="13">
        <v>34.301162300000001</v>
      </c>
      <c r="AF21" s="13">
        <v>29785.200000000001</v>
      </c>
      <c r="AG21" s="13">
        <v>56.272699099999997</v>
      </c>
      <c r="AH21" s="13">
        <v>-985.45609000000002</v>
      </c>
      <c r="AI21" s="13">
        <v>7.5087340000000002E-2</v>
      </c>
      <c r="AJ21" s="13">
        <v>173272.59</v>
      </c>
      <c r="AK21" s="13">
        <v>155.84011699999999</v>
      </c>
      <c r="AL21" s="13">
        <v>4568113.3099999996</v>
      </c>
      <c r="AM21" s="13">
        <v>3998.5828299999998</v>
      </c>
      <c r="AN21" s="13">
        <v>974.18213900000001</v>
      </c>
      <c r="AO21" s="13">
        <v>2.82823717</v>
      </c>
      <c r="AP21" s="13">
        <v>1993.7062100000001</v>
      </c>
      <c r="AQ21" s="13">
        <v>0</v>
      </c>
      <c r="AR21" s="13">
        <v>-198.00722999999999</v>
      </c>
      <c r="AS21" s="13">
        <v>1.4799665</v>
      </c>
      <c r="AT21" s="13">
        <v>210.84998100000001</v>
      </c>
      <c r="AU21" s="13">
        <v>2.44758298</v>
      </c>
      <c r="AV21" s="13">
        <v>0.89120542000000003</v>
      </c>
      <c r="AW21" s="13">
        <v>1.04543988</v>
      </c>
      <c r="AX21" s="13">
        <v>1.0064339899999999</v>
      </c>
      <c r="AY21" s="13">
        <v>1.30180034</v>
      </c>
      <c r="AZ21" s="13">
        <v>0</v>
      </c>
      <c r="BA21" s="13">
        <v>1.2232122400000001</v>
      </c>
      <c r="BB21" s="13">
        <v>1.56424114</v>
      </c>
      <c r="BC21" s="8" t="s">
        <v>112</v>
      </c>
      <c r="BD21" s="13">
        <v>57.56</v>
      </c>
      <c r="BE21" s="17"/>
      <c r="BF21" s="13"/>
      <c r="BG21" s="13">
        <v>835</v>
      </c>
      <c r="BH21" s="13"/>
      <c r="BI21" s="15"/>
      <c r="BJ21" s="15"/>
      <c r="BK21" s="15"/>
      <c r="BL21" s="15"/>
      <c r="BM21" s="13"/>
      <c r="BQ21">
        <f t="shared" si="1"/>
        <v>0.83714745960000003</v>
      </c>
      <c r="BR21">
        <f t="shared" si="2"/>
        <v>110.52299362399999</v>
      </c>
      <c r="BS21">
        <f t="shared" si="3"/>
        <v>100.69673607600001</v>
      </c>
      <c r="BT21">
        <f t="shared" si="4"/>
        <v>37.935909758800001</v>
      </c>
      <c r="BU21">
        <f t="shared" si="5"/>
        <v>23.294324784000001</v>
      </c>
    </row>
    <row r="22" spans="1:73" x14ac:dyDescent="0.2">
      <c r="A22" s="8" t="s">
        <v>112</v>
      </c>
      <c r="B22" s="8" t="s">
        <v>79</v>
      </c>
      <c r="C22" s="13" t="s">
        <v>114</v>
      </c>
      <c r="D22" s="13" t="s">
        <v>81</v>
      </c>
      <c r="E22" s="13">
        <v>1042</v>
      </c>
      <c r="F22" s="13">
        <v>1.4115529999999999E-2</v>
      </c>
      <c r="G22" s="13">
        <v>6.0383000000000001E-5</v>
      </c>
      <c r="H22" s="13">
        <v>1.0623868299999999</v>
      </c>
      <c r="I22" s="13">
        <v>1.2591600000000001E-3</v>
      </c>
      <c r="J22" s="13">
        <v>1.81674669</v>
      </c>
      <c r="K22" s="13">
        <v>1.78667E-3</v>
      </c>
      <c r="L22" s="13">
        <v>0.46735921000000002</v>
      </c>
      <c r="M22" s="13">
        <v>9.5483999999999999E-4</v>
      </c>
      <c r="N22" s="13">
        <v>1</v>
      </c>
      <c r="O22" s="13">
        <v>0</v>
      </c>
      <c r="P22" s="13">
        <v>0.27288989000000002</v>
      </c>
      <c r="Q22" s="13">
        <v>9.5839999999999999E-4</v>
      </c>
      <c r="R22" s="13">
        <v>0.33074989999999999</v>
      </c>
      <c r="S22" s="13">
        <v>1.0368700000000001E-3</v>
      </c>
      <c r="T22" s="13">
        <v>1021.24</v>
      </c>
      <c r="U22" s="13">
        <v>4.2678175500000002</v>
      </c>
      <c r="V22" s="13">
        <v>76862.679999999993</v>
      </c>
      <c r="W22" s="13">
        <v>75.289966500000006</v>
      </c>
      <c r="X22" s="13">
        <v>131440.04</v>
      </c>
      <c r="Y22" s="13">
        <v>102.535871</v>
      </c>
      <c r="Z22" s="13">
        <v>33812.959999999999</v>
      </c>
      <c r="AA22" s="13">
        <v>64.655715900000004</v>
      </c>
      <c r="AB22" s="13">
        <v>72349.84</v>
      </c>
      <c r="AC22" s="13">
        <v>49.101516599999997</v>
      </c>
      <c r="AD22" s="13">
        <v>19743</v>
      </c>
      <c r="AE22" s="13">
        <v>64.087154200000001</v>
      </c>
      <c r="AF22" s="13">
        <v>23929.32</v>
      </c>
      <c r="AG22" s="13">
        <v>71.641787600000001</v>
      </c>
      <c r="AH22" s="13">
        <v>-985.88446999999996</v>
      </c>
      <c r="AI22" s="13">
        <v>6.0382940000000003E-2</v>
      </c>
      <c r="AJ22" s="13">
        <v>95422.837700000004</v>
      </c>
      <c r="AK22" s="13">
        <v>114.281971</v>
      </c>
      <c r="AL22" s="13">
        <v>4743950.62</v>
      </c>
      <c r="AM22" s="13">
        <v>4666.3912300000002</v>
      </c>
      <c r="AN22" s="13">
        <v>399.93640799999997</v>
      </c>
      <c r="AO22" s="13">
        <v>2.86015183</v>
      </c>
      <c r="AP22" s="13">
        <v>1993.7062100000001</v>
      </c>
      <c r="AQ22" s="13">
        <v>0</v>
      </c>
      <c r="AR22" s="13">
        <v>-183.51455999999999</v>
      </c>
      <c r="AS22" s="13">
        <v>2.8675422500000001</v>
      </c>
      <c r="AT22" s="13">
        <v>-10.397650000000001</v>
      </c>
      <c r="AU22" s="13">
        <v>3.1023060199999999</v>
      </c>
      <c r="AV22" s="13">
        <v>0.72141308000000004</v>
      </c>
      <c r="AW22" s="13">
        <v>1.2159572299999999</v>
      </c>
      <c r="AX22" s="13">
        <v>1.1289828399999999</v>
      </c>
      <c r="AY22" s="13">
        <v>1.6481682799999999</v>
      </c>
      <c r="AZ22" s="13">
        <v>0</v>
      </c>
      <c r="BA22" s="13">
        <v>2.3244509299999998</v>
      </c>
      <c r="BB22" s="13">
        <v>2.2340264400000001</v>
      </c>
      <c r="BC22" s="8" t="s">
        <v>112</v>
      </c>
      <c r="BD22" s="13">
        <v>57.56</v>
      </c>
      <c r="BE22" s="17"/>
      <c r="BF22" s="13"/>
      <c r="BG22" s="13">
        <v>835</v>
      </c>
      <c r="BH22" s="13"/>
      <c r="BI22" s="15"/>
      <c r="BJ22" s="15"/>
      <c r="BK22" s="15"/>
      <c r="BL22" s="15"/>
      <c r="BM22" s="13"/>
      <c r="BQ22">
        <f t="shared" si="1"/>
        <v>0.81248990679999999</v>
      </c>
      <c r="BR22">
        <f t="shared" si="2"/>
        <v>61.150985934799998</v>
      </c>
      <c r="BS22">
        <f t="shared" si="3"/>
        <v>104.5719394764</v>
      </c>
      <c r="BT22">
        <f t="shared" si="4"/>
        <v>26.901196127600002</v>
      </c>
      <c r="BU22">
        <f t="shared" si="5"/>
        <v>19.037964244000001</v>
      </c>
    </row>
    <row r="23" spans="1:73" x14ac:dyDescent="0.2">
      <c r="A23" s="8" t="s">
        <v>115</v>
      </c>
      <c r="B23" s="8" t="s">
        <v>79</v>
      </c>
      <c r="C23" s="13" t="s">
        <v>116</v>
      </c>
      <c r="D23" s="13" t="s">
        <v>81</v>
      </c>
      <c r="E23" s="13">
        <v>1347</v>
      </c>
      <c r="F23" s="13">
        <v>2.1141750000000001E-2</v>
      </c>
      <c r="G23" s="13">
        <v>1.0164E-4</v>
      </c>
      <c r="H23" s="13">
        <v>3.67122766</v>
      </c>
      <c r="I23" s="13">
        <v>6.9318000000000001E-3</v>
      </c>
      <c r="J23" s="13">
        <v>1.9806855699999999</v>
      </c>
      <c r="K23" s="13">
        <v>3.0924699999999999E-3</v>
      </c>
      <c r="L23" s="13">
        <v>6.1459149999999997E-2</v>
      </c>
      <c r="M23" s="13">
        <v>2.5402999999999998E-4</v>
      </c>
      <c r="N23" s="13">
        <v>1</v>
      </c>
      <c r="O23" s="13">
        <v>0</v>
      </c>
      <c r="P23" s="13">
        <v>2.0548599999999999E-3</v>
      </c>
      <c r="Q23" s="13">
        <v>4.4728000000000003E-5</v>
      </c>
      <c r="R23" s="13">
        <v>2.4331988099999999</v>
      </c>
      <c r="S23" s="13">
        <v>8.2433799999999998E-3</v>
      </c>
      <c r="T23" s="13">
        <v>1303.44</v>
      </c>
      <c r="U23" s="13">
        <v>5.6509822200000004</v>
      </c>
      <c r="V23" s="13">
        <v>226345.47700000001</v>
      </c>
      <c r="W23" s="13">
        <v>249.799924</v>
      </c>
      <c r="X23" s="13">
        <v>122117.48</v>
      </c>
      <c r="Y23" s="13">
        <v>77.163529800000006</v>
      </c>
      <c r="Z23" s="13">
        <v>3789.12</v>
      </c>
      <c r="AA23" s="13">
        <v>13.7203401</v>
      </c>
      <c r="AB23" s="13">
        <v>61656.92</v>
      </c>
      <c r="AC23" s="13">
        <v>80.534814800000007</v>
      </c>
      <c r="AD23" s="13">
        <v>126.68</v>
      </c>
      <c r="AE23" s="13">
        <v>2.73417873</v>
      </c>
      <c r="AF23" s="13">
        <v>150011.84</v>
      </c>
      <c r="AG23" s="13">
        <v>393.53503699999999</v>
      </c>
      <c r="AH23" s="13">
        <v>-978.85825</v>
      </c>
      <c r="AI23" s="13">
        <v>0.10163547000000001</v>
      </c>
      <c r="AJ23" s="13">
        <v>332202.728</v>
      </c>
      <c r="AK23" s="13">
        <v>629.13374199999998</v>
      </c>
      <c r="AL23" s="13">
        <v>5172123.62</v>
      </c>
      <c r="AM23" s="13">
        <v>8076.8734400000003</v>
      </c>
      <c r="AN23" s="13">
        <v>-815.90413000000001</v>
      </c>
      <c r="AO23" s="13">
        <v>0.76091808000000005</v>
      </c>
      <c r="AP23" s="13">
        <v>1993.7062100000001</v>
      </c>
      <c r="AQ23" s="13">
        <v>0</v>
      </c>
      <c r="AR23" s="13">
        <v>-993.85185999999999</v>
      </c>
      <c r="AS23" s="13">
        <v>0.13382619000000001</v>
      </c>
      <c r="AT23" s="13">
        <v>6280.1209500000004</v>
      </c>
      <c r="AU23" s="13">
        <v>24.664149399999999</v>
      </c>
      <c r="AV23" s="13">
        <v>0.91275426000000004</v>
      </c>
      <c r="AW23" s="13">
        <v>2.20881719</v>
      </c>
      <c r="AX23" s="13">
        <v>1.6794779799999999</v>
      </c>
      <c r="AY23" s="13">
        <v>1.31237765</v>
      </c>
      <c r="AZ23" s="13">
        <v>0</v>
      </c>
      <c r="BA23" s="13">
        <v>1.3006262500000001</v>
      </c>
      <c r="BB23" s="13">
        <v>3.76356497</v>
      </c>
      <c r="BC23" s="8" t="s">
        <v>115</v>
      </c>
      <c r="BD23" s="13">
        <v>66.48</v>
      </c>
      <c r="BE23" s="15"/>
      <c r="BF23" s="13"/>
      <c r="BG23" s="13">
        <v>2385</v>
      </c>
      <c r="BH23" s="13"/>
      <c r="BI23" s="15"/>
      <c r="BJ23" s="15"/>
      <c r="BK23" s="15"/>
      <c r="BL23" s="15"/>
      <c r="BM23" s="13"/>
      <c r="BQ23">
        <f t="shared" si="1"/>
        <v>1.4055035400000002</v>
      </c>
      <c r="BR23">
        <f t="shared" si="2"/>
        <v>244.06321483680003</v>
      </c>
      <c r="BS23">
        <f t="shared" si="3"/>
        <v>131.67597669360001</v>
      </c>
      <c r="BT23">
        <f t="shared" si="4"/>
        <v>4.0858042919999997</v>
      </c>
      <c r="BU23">
        <f t="shared" si="5"/>
        <v>161.75905688880002</v>
      </c>
    </row>
    <row r="24" spans="1:73" x14ac:dyDescent="0.2">
      <c r="A24" s="8" t="s">
        <v>115</v>
      </c>
      <c r="B24" s="8" t="s">
        <v>79</v>
      </c>
      <c r="C24" s="13" t="s">
        <v>117</v>
      </c>
      <c r="D24" s="13" t="s">
        <v>81</v>
      </c>
      <c r="E24" s="13">
        <v>1118</v>
      </c>
      <c r="F24" s="13">
        <v>1.726277E-2</v>
      </c>
      <c r="G24" s="13">
        <v>8.9926999999999995E-5</v>
      </c>
      <c r="H24" s="13">
        <v>3.28403584</v>
      </c>
      <c r="I24" s="13">
        <v>4.1014900000000002E-3</v>
      </c>
      <c r="J24" s="13">
        <v>1.8641713499999999</v>
      </c>
      <c r="K24" s="13">
        <v>1.8535100000000001E-3</v>
      </c>
      <c r="L24" s="13">
        <v>5.6052190000000002E-2</v>
      </c>
      <c r="M24" s="13">
        <v>2.1376000000000001E-4</v>
      </c>
      <c r="N24" s="13">
        <v>1</v>
      </c>
      <c r="O24" s="13">
        <v>0</v>
      </c>
      <c r="P24" s="13">
        <v>2.1576199999999999E-3</v>
      </c>
      <c r="Q24" s="13">
        <v>4.5213000000000002E-5</v>
      </c>
      <c r="R24" s="13">
        <v>2.2407749799999999</v>
      </c>
      <c r="S24" s="13">
        <v>4.4255900000000001E-3</v>
      </c>
      <c r="T24" s="13">
        <v>1098.52</v>
      </c>
      <c r="U24" s="13">
        <v>5.5654050499999999</v>
      </c>
      <c r="V24" s="13">
        <v>208982.27799999999</v>
      </c>
      <c r="W24" s="13">
        <v>197.52698799999999</v>
      </c>
      <c r="X24" s="13">
        <v>118628.36</v>
      </c>
      <c r="Y24" s="13">
        <v>86.7866322</v>
      </c>
      <c r="Z24" s="13">
        <v>3567</v>
      </c>
      <c r="AA24" s="13">
        <v>14.0635463</v>
      </c>
      <c r="AB24" s="13">
        <v>63636.76</v>
      </c>
      <c r="AC24" s="13">
        <v>48.200701199999997</v>
      </c>
      <c r="AD24" s="13">
        <v>137.32</v>
      </c>
      <c r="AE24" s="13">
        <v>2.9118837000000002</v>
      </c>
      <c r="AF24" s="13">
        <v>142593.48000000001</v>
      </c>
      <c r="AG24" s="13">
        <v>255.59486000000001</v>
      </c>
      <c r="AH24" s="13">
        <v>-982.73722999999995</v>
      </c>
      <c r="AI24" s="13">
        <v>8.9927259999999995E-2</v>
      </c>
      <c r="AJ24" s="13">
        <v>297060.97600000002</v>
      </c>
      <c r="AK24" s="13">
        <v>372.25384600000001</v>
      </c>
      <c r="AL24" s="13">
        <v>4867813.59</v>
      </c>
      <c r="AM24" s="13">
        <v>4840.9676300000001</v>
      </c>
      <c r="AN24" s="13">
        <v>-832.10023999999999</v>
      </c>
      <c r="AO24" s="13">
        <v>0.64030502</v>
      </c>
      <c r="AP24" s="13">
        <v>1993.7062100000001</v>
      </c>
      <c r="AQ24" s="13">
        <v>0</v>
      </c>
      <c r="AR24" s="13">
        <v>-993.5444</v>
      </c>
      <c r="AS24" s="13">
        <v>0.13527621000000001</v>
      </c>
      <c r="AT24" s="13">
        <v>5704.3896400000003</v>
      </c>
      <c r="AU24" s="13">
        <v>13.2413589</v>
      </c>
      <c r="AV24" s="13">
        <v>0.90973490000000001</v>
      </c>
      <c r="AW24" s="13">
        <v>1.46592352</v>
      </c>
      <c r="AX24" s="13">
        <v>1.07535563</v>
      </c>
      <c r="AY24" s="13">
        <v>1.1778559900000001</v>
      </c>
      <c r="AZ24" s="13">
        <v>0</v>
      </c>
      <c r="BA24" s="13">
        <v>1.30355686</v>
      </c>
      <c r="BB24" s="13">
        <v>2.2016464199999999</v>
      </c>
      <c r="BC24" s="8" t="s">
        <v>115</v>
      </c>
      <c r="BD24" s="13">
        <v>66.48</v>
      </c>
      <c r="BE24" s="15"/>
      <c r="BF24" s="13"/>
      <c r="BG24" s="13">
        <v>2385</v>
      </c>
      <c r="BH24" s="13"/>
      <c r="BI24" s="15"/>
      <c r="BJ24" s="15"/>
      <c r="BK24" s="15"/>
      <c r="BL24" s="15"/>
      <c r="BM24" s="13"/>
      <c r="BQ24">
        <f t="shared" si="1"/>
        <v>1.1476289496000001</v>
      </c>
      <c r="BR24">
        <f t="shared" si="2"/>
        <v>218.32270264320002</v>
      </c>
      <c r="BS24">
        <f t="shared" si="3"/>
        <v>123.930111348</v>
      </c>
      <c r="BT24">
        <f t="shared" si="4"/>
        <v>3.7263495912000004</v>
      </c>
      <c r="BU24">
        <f t="shared" si="5"/>
        <v>148.96672067040001</v>
      </c>
    </row>
    <row r="25" spans="1:73" x14ac:dyDescent="0.2">
      <c r="A25" s="8" t="s">
        <v>118</v>
      </c>
      <c r="B25" s="8" t="s">
        <v>119</v>
      </c>
      <c r="C25" s="13" t="s">
        <v>120</v>
      </c>
      <c r="D25" s="13" t="s">
        <v>81</v>
      </c>
      <c r="E25" s="13">
        <v>255</v>
      </c>
      <c r="F25" s="13">
        <v>3.4319799999999998E-3</v>
      </c>
      <c r="G25" s="13">
        <v>5.3355E-5</v>
      </c>
      <c r="H25" s="13">
        <v>3.6112859999999997E-2</v>
      </c>
      <c r="I25" s="13">
        <v>1.6035999999999999E-4</v>
      </c>
      <c r="J25" s="13">
        <v>1.764124</v>
      </c>
      <c r="K25" s="13">
        <v>1.7722199999999999E-3</v>
      </c>
      <c r="L25" s="13">
        <v>4.6001769999999997E-2</v>
      </c>
      <c r="M25" s="13">
        <v>1.8851999999999999E-4</v>
      </c>
      <c r="N25" s="13">
        <v>1</v>
      </c>
      <c r="O25" s="13">
        <v>0</v>
      </c>
      <c r="P25" s="13">
        <v>1.7009099999999999E-3</v>
      </c>
      <c r="Q25" s="13">
        <v>2.4953999999999999E-5</v>
      </c>
      <c r="R25" s="13">
        <v>1.5936000000000001E-5</v>
      </c>
      <c r="S25" s="13">
        <v>3.3455E-6</v>
      </c>
      <c r="T25" s="13">
        <v>258.56</v>
      </c>
      <c r="U25" s="13">
        <v>3.9816579499999998</v>
      </c>
      <c r="V25" s="13">
        <v>2720.84</v>
      </c>
      <c r="W25" s="13">
        <v>11.815058199999999</v>
      </c>
      <c r="X25" s="13">
        <v>132913.60000000001</v>
      </c>
      <c r="Y25" s="13">
        <v>43.075746899999999</v>
      </c>
      <c r="Z25" s="13">
        <v>3465.92</v>
      </c>
      <c r="AA25" s="13">
        <v>14.136468199999999</v>
      </c>
      <c r="AB25" s="13">
        <v>75344.2</v>
      </c>
      <c r="AC25" s="13">
        <v>72.359726300000005</v>
      </c>
      <c r="AD25" s="13">
        <v>128.16</v>
      </c>
      <c r="AE25" s="13">
        <v>1.8988417500000001</v>
      </c>
      <c r="AF25" s="13">
        <v>1.2</v>
      </c>
      <c r="AG25" s="13">
        <v>0.25166115</v>
      </c>
      <c r="AH25" s="13">
        <v>-996.56802000000005</v>
      </c>
      <c r="AI25" s="13">
        <v>5.3355020000000003E-2</v>
      </c>
      <c r="AJ25" s="13">
        <v>2277.6236899999999</v>
      </c>
      <c r="AK25" s="13">
        <v>14.554460300000001</v>
      </c>
      <c r="AL25" s="13">
        <v>4606511.49</v>
      </c>
      <c r="AM25" s="13">
        <v>4628.64984</v>
      </c>
      <c r="AN25" s="13">
        <v>-862.20545000000004</v>
      </c>
      <c r="AO25" s="13">
        <v>0.56469153000000005</v>
      </c>
      <c r="AP25" s="13">
        <v>1993.7062100000001</v>
      </c>
      <c r="AQ25" s="13">
        <v>0</v>
      </c>
      <c r="AR25" s="13">
        <v>-994.91089999999997</v>
      </c>
      <c r="AS25" s="13">
        <v>7.4662720000000002E-2</v>
      </c>
      <c r="AT25" s="13">
        <v>-999.95231999999999</v>
      </c>
      <c r="AU25" s="13">
        <v>1.000968E-2</v>
      </c>
      <c r="AV25" s="13">
        <v>1.32621491</v>
      </c>
      <c r="AW25" s="13">
        <v>1.20929347</v>
      </c>
      <c r="AX25" s="13">
        <v>1.17069417</v>
      </c>
      <c r="AY25" s="13">
        <v>1.2536288900000001</v>
      </c>
      <c r="AZ25" s="13">
        <v>0</v>
      </c>
      <c r="BA25" s="13">
        <v>0.88189382000000005</v>
      </c>
      <c r="BB25" s="13">
        <v>1.2221351300000001</v>
      </c>
      <c r="BC25" s="8" t="s">
        <v>118</v>
      </c>
      <c r="BD25" s="13">
        <v>53.97</v>
      </c>
      <c r="BE25" s="15"/>
      <c r="BF25" s="13"/>
      <c r="BG25" s="13"/>
      <c r="BH25" s="13"/>
      <c r="BI25" s="15"/>
      <c r="BJ25" s="15"/>
      <c r="BK25" s="15"/>
      <c r="BL25" s="15"/>
      <c r="BM25" s="13"/>
      <c r="BQ25">
        <f t="shared" si="1"/>
        <v>0.18522396059999999</v>
      </c>
      <c r="BR25">
        <f t="shared" si="2"/>
        <v>1.9490110541999999</v>
      </c>
      <c r="BS25">
        <f t="shared" si="3"/>
        <v>95.209772279999996</v>
      </c>
      <c r="BT25">
        <f t="shared" si="4"/>
        <v>2.4827155268999999</v>
      </c>
      <c r="BU25">
        <f t="shared" si="5"/>
        <v>8.6006592000000004E-4</v>
      </c>
    </row>
    <row r="26" spans="1:73" x14ac:dyDescent="0.2">
      <c r="A26" s="8" t="s">
        <v>118</v>
      </c>
      <c r="B26" s="8" t="s">
        <v>119</v>
      </c>
      <c r="C26" s="13" t="s">
        <v>121</v>
      </c>
      <c r="D26" s="13" t="s">
        <v>81</v>
      </c>
      <c r="E26" s="13">
        <v>197</v>
      </c>
      <c r="F26" s="13">
        <v>2.2309600000000001E-3</v>
      </c>
      <c r="G26" s="13">
        <v>3.5317000000000001E-5</v>
      </c>
      <c r="H26" s="13">
        <v>3.6053710000000003E-2</v>
      </c>
      <c r="I26" s="13">
        <v>1.6986E-4</v>
      </c>
      <c r="J26" s="13">
        <v>1.7662049900000001</v>
      </c>
      <c r="K26" s="13">
        <v>1.3470000000000001E-3</v>
      </c>
      <c r="L26" s="13">
        <v>4.6592759999999997E-2</v>
      </c>
      <c r="M26" s="13">
        <v>1.7215000000000001E-4</v>
      </c>
      <c r="N26" s="13">
        <v>1</v>
      </c>
      <c r="O26" s="13">
        <v>0</v>
      </c>
      <c r="P26" s="13">
        <v>1.6099199999999999E-3</v>
      </c>
      <c r="Q26" s="13">
        <v>3.1019999999999998E-5</v>
      </c>
      <c r="R26" s="13">
        <v>7.4659E-6</v>
      </c>
      <c r="S26" s="13">
        <v>2.0491E-6</v>
      </c>
      <c r="T26" s="13">
        <v>167.48</v>
      </c>
      <c r="U26" s="13">
        <v>2.6634063399999999</v>
      </c>
      <c r="V26" s="13">
        <v>2706.6</v>
      </c>
      <c r="W26" s="13">
        <v>13.4440817</v>
      </c>
      <c r="X26" s="13">
        <v>132588.12</v>
      </c>
      <c r="Y26" s="13">
        <v>137.13594499999999</v>
      </c>
      <c r="Z26" s="13">
        <v>3497.72</v>
      </c>
      <c r="AA26" s="13">
        <v>13.413242199999999</v>
      </c>
      <c r="AB26" s="13">
        <v>75069.64</v>
      </c>
      <c r="AC26" s="13">
        <v>60.530677599999997</v>
      </c>
      <c r="AD26" s="13">
        <v>120.84</v>
      </c>
      <c r="AE26" s="13">
        <v>2.2954157199999998</v>
      </c>
      <c r="AF26" s="13">
        <v>0.56000000000000005</v>
      </c>
      <c r="AG26" s="13">
        <v>0.15362291</v>
      </c>
      <c r="AH26" s="13">
        <v>-997.76904000000002</v>
      </c>
      <c r="AI26" s="13">
        <v>3.531749E-2</v>
      </c>
      <c r="AJ26" s="13">
        <v>2272.2557299999999</v>
      </c>
      <c r="AK26" s="13">
        <v>15.4163093</v>
      </c>
      <c r="AL26" s="13">
        <v>4611946.59</v>
      </c>
      <c r="AM26" s="13">
        <v>3518.0675700000002</v>
      </c>
      <c r="AN26" s="13">
        <v>-860.43520000000001</v>
      </c>
      <c r="AO26" s="13">
        <v>0.51565388000000001</v>
      </c>
      <c r="AP26" s="13">
        <v>1993.7062100000001</v>
      </c>
      <c r="AQ26" s="13">
        <v>0</v>
      </c>
      <c r="AR26" s="13">
        <v>-995.18313999999998</v>
      </c>
      <c r="AS26" s="13">
        <v>9.2810489999999995E-2</v>
      </c>
      <c r="AT26" s="13">
        <v>-999.97766000000001</v>
      </c>
      <c r="AU26" s="13">
        <v>6.1310499999999999E-3</v>
      </c>
      <c r="AV26" s="13">
        <v>1.0875322300000001</v>
      </c>
      <c r="AW26" s="13">
        <v>1.27967735</v>
      </c>
      <c r="AX26" s="13">
        <v>0.88732498999999998</v>
      </c>
      <c r="AY26" s="13">
        <v>1.1350959300000001</v>
      </c>
      <c r="AZ26" s="13">
        <v>0</v>
      </c>
      <c r="BA26" s="13">
        <v>1.1246965200000001</v>
      </c>
      <c r="BB26" s="13">
        <v>1.0915229500000001</v>
      </c>
      <c r="BC26" s="8" t="s">
        <v>118</v>
      </c>
      <c r="BD26" s="13">
        <v>53.95</v>
      </c>
      <c r="BE26" s="15"/>
      <c r="BF26" s="13"/>
      <c r="BG26" s="13"/>
      <c r="BH26" s="13"/>
      <c r="BI26" s="15"/>
      <c r="BJ26" s="15"/>
      <c r="BK26" s="15"/>
      <c r="BL26" s="15"/>
      <c r="BM26" s="13"/>
      <c r="BQ26">
        <f t="shared" si="1"/>
        <v>0.12036029200000001</v>
      </c>
      <c r="BR26">
        <f t="shared" si="2"/>
        <v>1.9450976545000003</v>
      </c>
      <c r="BS26">
        <f t="shared" si="3"/>
        <v>95.286759210500009</v>
      </c>
      <c r="BT26">
        <f t="shared" si="4"/>
        <v>2.5136794020000002</v>
      </c>
      <c r="BU26">
        <f t="shared" si="5"/>
        <v>4.0278530500000004E-4</v>
      </c>
    </row>
    <row r="27" spans="1:73" x14ac:dyDescent="0.2">
      <c r="A27" s="8" t="s">
        <v>122</v>
      </c>
      <c r="B27" s="8" t="s">
        <v>79</v>
      </c>
      <c r="C27" s="13" t="s">
        <v>123</v>
      </c>
      <c r="D27" s="13" t="s">
        <v>81</v>
      </c>
      <c r="E27" s="13">
        <v>1420</v>
      </c>
      <c r="F27" s="13">
        <v>1.3630079999999999E-2</v>
      </c>
      <c r="G27" s="13">
        <v>6.9820999999999994E-5</v>
      </c>
      <c r="H27" s="13">
        <v>1.5037583699999999</v>
      </c>
      <c r="I27" s="13">
        <v>1.4849799999999999E-3</v>
      </c>
      <c r="J27" s="13">
        <v>1.70384867</v>
      </c>
      <c r="K27" s="13">
        <v>1.3730999999999999E-3</v>
      </c>
      <c r="L27" s="13">
        <v>0.28037345000000002</v>
      </c>
      <c r="M27" s="13">
        <v>3.7730000000000001E-4</v>
      </c>
      <c r="N27" s="13">
        <v>1</v>
      </c>
      <c r="O27" s="13">
        <v>0</v>
      </c>
      <c r="P27" s="13">
        <v>7.6794520000000005E-2</v>
      </c>
      <c r="Q27" s="13">
        <v>1.5181E-4</v>
      </c>
      <c r="R27" s="13">
        <v>0.16434994999999999</v>
      </c>
      <c r="S27" s="13">
        <v>3.8814999999999998E-4</v>
      </c>
      <c r="T27" s="13">
        <v>1357.12</v>
      </c>
      <c r="U27" s="13">
        <v>6.88</v>
      </c>
      <c r="V27" s="13">
        <v>149726.92000000001</v>
      </c>
      <c r="W27" s="13">
        <v>131.612281</v>
      </c>
      <c r="X27" s="13">
        <v>169649.799</v>
      </c>
      <c r="Y27" s="13">
        <v>124.845422</v>
      </c>
      <c r="Z27" s="13">
        <v>27916.28</v>
      </c>
      <c r="AA27" s="13">
        <v>32.795046399999997</v>
      </c>
      <c r="AB27" s="13">
        <v>99569.559899999993</v>
      </c>
      <c r="AC27" s="13">
        <v>83.963386200000002</v>
      </c>
      <c r="AD27" s="13">
        <v>7646.36</v>
      </c>
      <c r="AE27" s="13">
        <v>15.713993800000001</v>
      </c>
      <c r="AF27" s="13">
        <v>16363.96</v>
      </c>
      <c r="AG27" s="13">
        <v>35.867974599999997</v>
      </c>
      <c r="AH27" s="13">
        <v>-986.36991999999998</v>
      </c>
      <c r="AI27" s="13">
        <v>6.9821309999999998E-2</v>
      </c>
      <c r="AJ27" s="13">
        <v>135481.97200000001</v>
      </c>
      <c r="AK27" s="13">
        <v>134.77754100000001</v>
      </c>
      <c r="AL27" s="13">
        <v>4449085.32</v>
      </c>
      <c r="AM27" s="13">
        <v>3586.2499499999999</v>
      </c>
      <c r="AN27" s="13">
        <v>-160.16418999999999</v>
      </c>
      <c r="AO27" s="13">
        <v>1.1301827600000001</v>
      </c>
      <c r="AP27" s="13">
        <v>1993.7062100000001</v>
      </c>
      <c r="AQ27" s="13">
        <v>0</v>
      </c>
      <c r="AR27" s="13">
        <v>-770.23109999999997</v>
      </c>
      <c r="AS27" s="13">
        <v>0.45422537000000002</v>
      </c>
      <c r="AT27" s="13">
        <v>-508.26562000000001</v>
      </c>
      <c r="AU27" s="13">
        <v>1.1613299699999999</v>
      </c>
      <c r="AV27" s="13">
        <v>0.99610573000000002</v>
      </c>
      <c r="AW27" s="13">
        <v>1.28334663</v>
      </c>
      <c r="AX27" s="13">
        <v>1.07276752</v>
      </c>
      <c r="AY27" s="13">
        <v>1.05599522</v>
      </c>
      <c r="AZ27" s="13">
        <v>0</v>
      </c>
      <c r="BA27" s="13">
        <v>0.88529442999999997</v>
      </c>
      <c r="BB27" s="13">
        <v>1.487903</v>
      </c>
      <c r="BC27" s="8" t="s">
        <v>122</v>
      </c>
      <c r="BD27" s="13">
        <v>49.7</v>
      </c>
      <c r="BE27" s="17">
        <v>65</v>
      </c>
      <c r="BF27" s="13">
        <v>9800</v>
      </c>
      <c r="BG27" s="13">
        <v>600</v>
      </c>
      <c r="BH27" s="13">
        <f t="shared" si="0"/>
        <v>0.98</v>
      </c>
      <c r="BI27" s="15"/>
      <c r="BJ27" s="15">
        <v>366</v>
      </c>
      <c r="BK27" s="15"/>
      <c r="BL27" s="15"/>
      <c r="BM27" s="13"/>
      <c r="BQ27">
        <f t="shared" si="1"/>
        <v>0.677414976</v>
      </c>
      <c r="BR27">
        <f t="shared" si="2"/>
        <v>74.736790988999999</v>
      </c>
      <c r="BS27">
        <f t="shared" si="3"/>
        <v>84.681278899000006</v>
      </c>
      <c r="BT27">
        <f t="shared" si="4"/>
        <v>13.934560465000002</v>
      </c>
      <c r="BU27">
        <f t="shared" si="5"/>
        <v>8.1681925149999994</v>
      </c>
    </row>
    <row r="28" spans="1:73" x14ac:dyDescent="0.2">
      <c r="A28" s="8" t="s">
        <v>122</v>
      </c>
      <c r="B28" s="8" t="s">
        <v>79</v>
      </c>
      <c r="C28" s="13" t="s">
        <v>124</v>
      </c>
      <c r="D28" s="13" t="s">
        <v>81</v>
      </c>
      <c r="E28" s="13">
        <v>1006</v>
      </c>
      <c r="F28" s="13">
        <v>9.7722399999999997E-3</v>
      </c>
      <c r="G28" s="13">
        <v>6.0414999999999997E-5</v>
      </c>
      <c r="H28" s="13">
        <v>1.50463554</v>
      </c>
      <c r="I28" s="13">
        <v>1.5842600000000001E-3</v>
      </c>
      <c r="J28" s="13">
        <v>1.7023316799999999</v>
      </c>
      <c r="K28" s="13">
        <v>1.5784499999999999E-3</v>
      </c>
      <c r="L28" s="13">
        <v>0.27976630000000002</v>
      </c>
      <c r="M28" s="13">
        <v>4.0738999999999999E-4</v>
      </c>
      <c r="N28" s="13">
        <v>1</v>
      </c>
      <c r="O28" s="13">
        <v>0</v>
      </c>
      <c r="P28" s="13">
        <v>7.6984629999999998E-2</v>
      </c>
      <c r="Q28" s="13">
        <v>1.3847999999999999E-4</v>
      </c>
      <c r="R28" s="13">
        <v>0.16238254999999999</v>
      </c>
      <c r="S28" s="13">
        <v>3.0179000000000002E-4</v>
      </c>
      <c r="T28" s="13">
        <v>977.84</v>
      </c>
      <c r="U28" s="13">
        <v>6.0886999199999998</v>
      </c>
      <c r="V28" s="13">
        <v>150559.44</v>
      </c>
      <c r="W28" s="13">
        <v>218.139678</v>
      </c>
      <c r="X28" s="13">
        <v>170339.239</v>
      </c>
      <c r="Y28" s="13">
        <v>140.96049099999999</v>
      </c>
      <c r="Z28" s="13">
        <v>27994.32</v>
      </c>
      <c r="AA28" s="13">
        <v>46.006040200000001</v>
      </c>
      <c r="AB28" s="13">
        <v>100063.72</v>
      </c>
      <c r="AC28" s="13">
        <v>100.061423</v>
      </c>
      <c r="AD28" s="13">
        <v>7703.24</v>
      </c>
      <c r="AE28" s="13">
        <v>12.9800205</v>
      </c>
      <c r="AF28" s="13">
        <v>16248.92</v>
      </c>
      <c r="AG28" s="13">
        <v>40.122558900000001</v>
      </c>
      <c r="AH28" s="13">
        <v>-990.22775999999999</v>
      </c>
      <c r="AI28" s="13">
        <v>6.0415150000000001E-2</v>
      </c>
      <c r="AJ28" s="13">
        <v>135561.58499999999</v>
      </c>
      <c r="AK28" s="13">
        <v>143.78805199999999</v>
      </c>
      <c r="AL28" s="13">
        <v>4445123.2699999996</v>
      </c>
      <c r="AM28" s="13">
        <v>4122.5748199999998</v>
      </c>
      <c r="AN28" s="13">
        <v>-161.98285999999999</v>
      </c>
      <c r="AO28" s="13">
        <v>1.2202954500000001</v>
      </c>
      <c r="AP28" s="13">
        <v>1993.7062100000001</v>
      </c>
      <c r="AQ28" s="13">
        <v>0</v>
      </c>
      <c r="AR28" s="13">
        <v>-769.66231000000005</v>
      </c>
      <c r="AS28" s="13">
        <v>0.41434653999999999</v>
      </c>
      <c r="AT28" s="13">
        <v>-514.15206000000001</v>
      </c>
      <c r="AU28" s="13">
        <v>0.90294874000000003</v>
      </c>
      <c r="AV28" s="13">
        <v>1.0223990199999999</v>
      </c>
      <c r="AW28" s="13">
        <v>1.3719002600000001</v>
      </c>
      <c r="AX28" s="13">
        <v>1.2371534500000001</v>
      </c>
      <c r="AY28" s="13">
        <v>1.1445335299999999</v>
      </c>
      <c r="AZ28" s="13">
        <v>0</v>
      </c>
      <c r="BA28" s="13">
        <v>0.80849532999999996</v>
      </c>
      <c r="BB28" s="13">
        <v>1.1677407099999999</v>
      </c>
      <c r="BC28" s="8" t="s">
        <v>122</v>
      </c>
      <c r="BD28" s="13">
        <v>49.7</v>
      </c>
      <c r="BE28" s="17">
        <v>65</v>
      </c>
      <c r="BF28" s="13">
        <v>9800</v>
      </c>
      <c r="BG28" s="13">
        <v>600</v>
      </c>
      <c r="BH28" s="13">
        <f t="shared" si="0"/>
        <v>0.98</v>
      </c>
      <c r="BI28" s="15"/>
      <c r="BJ28" s="15">
        <v>366</v>
      </c>
      <c r="BK28" s="15"/>
      <c r="BL28" s="15"/>
      <c r="BM28" s="13"/>
      <c r="BQ28">
        <f t="shared" si="1"/>
        <v>0.48568032799999999</v>
      </c>
      <c r="BR28">
        <f t="shared" si="2"/>
        <v>74.780386338</v>
      </c>
      <c r="BS28">
        <f t="shared" si="3"/>
        <v>84.605884496000002</v>
      </c>
      <c r="BT28">
        <f t="shared" si="4"/>
        <v>13.904385110000002</v>
      </c>
      <c r="BU28">
        <f t="shared" si="5"/>
        <v>8.0704127349999997</v>
      </c>
    </row>
    <row r="29" spans="1:73" x14ac:dyDescent="0.2">
      <c r="A29" s="8" t="s">
        <v>125</v>
      </c>
      <c r="B29" s="8" t="s">
        <v>126</v>
      </c>
      <c r="C29" s="13" t="s">
        <v>127</v>
      </c>
      <c r="D29" s="13" t="s">
        <v>81</v>
      </c>
      <c r="E29" s="13">
        <v>487</v>
      </c>
      <c r="F29" s="13">
        <v>3.80059E-3</v>
      </c>
      <c r="G29" s="13">
        <v>5.7367000000000001E-5</v>
      </c>
      <c r="H29" s="13">
        <v>7.6365000000000001E-3</v>
      </c>
      <c r="I29" s="13">
        <v>4.5095000000000001E-5</v>
      </c>
      <c r="J29" s="13">
        <v>1.4251413799999999</v>
      </c>
      <c r="K29" s="13">
        <v>1.6615E-3</v>
      </c>
      <c r="L29" s="13">
        <v>1.6027000000000001E-4</v>
      </c>
      <c r="M29" s="13">
        <v>8.7547999999999996E-6</v>
      </c>
      <c r="N29" s="13">
        <v>1</v>
      </c>
      <c r="O29" s="13">
        <v>0</v>
      </c>
      <c r="P29" s="13">
        <v>1.6549E-5</v>
      </c>
      <c r="Q29" s="13">
        <v>2.5204E-6</v>
      </c>
      <c r="R29" s="13">
        <v>2.2676E-4</v>
      </c>
      <c r="S29" s="13">
        <v>4.9492E-6</v>
      </c>
      <c r="T29" s="13">
        <v>486.76</v>
      </c>
      <c r="U29" s="13">
        <v>7.32763718</v>
      </c>
      <c r="V29" s="13">
        <v>978.04</v>
      </c>
      <c r="W29" s="13">
        <v>5.7164907700000001</v>
      </c>
      <c r="X29" s="13">
        <v>182525.71900000001</v>
      </c>
      <c r="Y29" s="13">
        <v>208.01096699999999</v>
      </c>
      <c r="Z29" s="13">
        <v>20.52</v>
      </c>
      <c r="AA29" s="13">
        <v>1.1167213899999999</v>
      </c>
      <c r="AB29" s="13">
        <v>128077.12</v>
      </c>
      <c r="AC29" s="13">
        <v>127.153415</v>
      </c>
      <c r="AD29" s="13">
        <v>2.12</v>
      </c>
      <c r="AE29" s="13">
        <v>0.32310989000000001</v>
      </c>
      <c r="AF29" s="13">
        <v>29.04</v>
      </c>
      <c r="AG29" s="13">
        <v>0.62843722000000002</v>
      </c>
      <c r="AH29" s="13">
        <v>-996.19940999999994</v>
      </c>
      <c r="AI29" s="13">
        <v>5.7366769999999997E-2</v>
      </c>
      <c r="AJ29" s="13">
        <v>-306.90669000000003</v>
      </c>
      <c r="AK29" s="13">
        <v>4.0928683899999996</v>
      </c>
      <c r="AL29" s="13">
        <v>3721161.97</v>
      </c>
      <c r="AM29" s="13">
        <v>4339.4781400000002</v>
      </c>
      <c r="AN29" s="13">
        <v>-999.51993000000004</v>
      </c>
      <c r="AO29" s="13">
        <v>2.622418E-2</v>
      </c>
      <c r="AP29" s="13">
        <v>1993.7062100000001</v>
      </c>
      <c r="AQ29" s="13">
        <v>0</v>
      </c>
      <c r="AR29" s="13">
        <v>-999.95048999999995</v>
      </c>
      <c r="AS29" s="13">
        <v>7.5409099999999996E-3</v>
      </c>
      <c r="AT29" s="13">
        <v>-999.32151999999996</v>
      </c>
      <c r="AU29" s="13">
        <v>1.480804E-2</v>
      </c>
      <c r="AV29" s="13">
        <v>1.7664018100000001</v>
      </c>
      <c r="AW29" s="13">
        <v>0.97770771000000001</v>
      </c>
      <c r="AX29" s="13">
        <v>1.6997455299999999</v>
      </c>
      <c r="AY29" s="13">
        <v>1.3149136100000001</v>
      </c>
      <c r="AZ29" s="13">
        <v>0</v>
      </c>
      <c r="BA29" s="13">
        <v>1.1784158499999999</v>
      </c>
      <c r="BB29" s="13">
        <v>0.62496598999999997</v>
      </c>
      <c r="BC29" s="8" t="s">
        <v>125</v>
      </c>
      <c r="BD29" s="15">
        <v>100</v>
      </c>
      <c r="BE29" s="15"/>
      <c r="BF29" s="15"/>
      <c r="BG29" s="15"/>
      <c r="BH29" s="13"/>
      <c r="BI29" s="15"/>
      <c r="BJ29" s="15"/>
      <c r="BK29" s="15"/>
      <c r="BL29" s="15"/>
      <c r="BM29" s="13"/>
      <c r="BQ29">
        <f t="shared" si="1"/>
        <v>0.38005899999999998</v>
      </c>
      <c r="BR29">
        <f t="shared" si="2"/>
        <v>0.76365000000000005</v>
      </c>
      <c r="BS29">
        <f t="shared" si="3"/>
        <v>142.514138</v>
      </c>
      <c r="BT29">
        <f t="shared" si="4"/>
        <v>1.6027E-2</v>
      </c>
      <c r="BU29">
        <f t="shared" si="5"/>
        <v>2.2676000000000002E-2</v>
      </c>
    </row>
    <row r="30" spans="1:73" x14ac:dyDescent="0.2">
      <c r="A30" s="8" t="s">
        <v>125</v>
      </c>
      <c r="B30" s="8" t="s">
        <v>126</v>
      </c>
      <c r="C30" s="13" t="s">
        <v>128</v>
      </c>
      <c r="D30" s="13" t="s">
        <v>81</v>
      </c>
      <c r="E30" s="13">
        <v>1480</v>
      </c>
      <c r="F30" s="13">
        <v>1.106567E-2</v>
      </c>
      <c r="G30" s="13">
        <v>5.9932000000000001E-5</v>
      </c>
      <c r="H30" s="13">
        <v>7.1567599999999999E-3</v>
      </c>
      <c r="I30" s="13">
        <v>5.8984999999999999E-5</v>
      </c>
      <c r="J30" s="13">
        <v>1.39504362</v>
      </c>
      <c r="K30" s="13">
        <v>1.52659E-3</v>
      </c>
      <c r="L30" s="13">
        <v>1.9358999999999999E-4</v>
      </c>
      <c r="M30" s="13">
        <v>8.3407999999999998E-6</v>
      </c>
      <c r="N30" s="13">
        <v>1</v>
      </c>
      <c r="O30" s="13">
        <v>0</v>
      </c>
      <c r="P30" s="13">
        <v>1.8320000000000001E-5</v>
      </c>
      <c r="Q30" s="13">
        <v>1.8665E-6</v>
      </c>
      <c r="R30" s="13">
        <v>2.1631999999999999E-4</v>
      </c>
      <c r="S30" s="13">
        <v>8.9928999999999999E-6</v>
      </c>
      <c r="T30" s="13">
        <v>1497.32</v>
      </c>
      <c r="U30" s="13">
        <v>8.1336174799999998</v>
      </c>
      <c r="V30" s="13">
        <v>968.36</v>
      </c>
      <c r="W30" s="13">
        <v>7.7794344300000002</v>
      </c>
      <c r="X30" s="13">
        <v>188766.639</v>
      </c>
      <c r="Y30" s="13">
        <v>225.16494599999999</v>
      </c>
      <c r="Z30" s="13">
        <v>26.2</v>
      </c>
      <c r="AA30" s="13">
        <v>1.1357816700000001</v>
      </c>
      <c r="AB30" s="13">
        <v>135313.32</v>
      </c>
      <c r="AC30" s="13">
        <v>122.89998199999999</v>
      </c>
      <c r="AD30" s="13">
        <v>2.48</v>
      </c>
      <c r="AE30" s="13">
        <v>0.25245462000000002</v>
      </c>
      <c r="AF30" s="13">
        <v>29.28</v>
      </c>
      <c r="AG30" s="13">
        <v>1.2254522999999999</v>
      </c>
      <c r="AH30" s="13">
        <v>-988.93433000000005</v>
      </c>
      <c r="AI30" s="13">
        <v>5.9932430000000002E-2</v>
      </c>
      <c r="AJ30" s="13">
        <v>-350.44799</v>
      </c>
      <c r="AK30" s="13">
        <v>5.3535515900000004</v>
      </c>
      <c r="AL30" s="13">
        <v>3642553.13</v>
      </c>
      <c r="AM30" s="13">
        <v>3987.12556</v>
      </c>
      <c r="AN30" s="13">
        <v>-999.42012</v>
      </c>
      <c r="AO30" s="13">
        <v>2.4984309999999999E-2</v>
      </c>
      <c r="AP30" s="13">
        <v>1993.7062100000001</v>
      </c>
      <c r="AQ30" s="13">
        <v>0</v>
      </c>
      <c r="AR30" s="13">
        <v>-999.94519000000003</v>
      </c>
      <c r="AS30" s="13">
        <v>5.5846400000000001E-3</v>
      </c>
      <c r="AT30" s="13">
        <v>-999.35275999999999</v>
      </c>
      <c r="AU30" s="13">
        <v>2.6906800000000002E-2</v>
      </c>
      <c r="AV30" s="13">
        <v>1.10763996</v>
      </c>
      <c r="AW30" s="13">
        <v>1.35814016</v>
      </c>
      <c r="AX30" s="13">
        <v>1.6326315499999999</v>
      </c>
      <c r="AY30" s="13">
        <v>1.17187737</v>
      </c>
      <c r="AZ30" s="13">
        <v>0</v>
      </c>
      <c r="BA30" s="13">
        <v>0.85264498</v>
      </c>
      <c r="BB30" s="13">
        <v>1.1953183999999999</v>
      </c>
      <c r="BC30" s="8" t="s">
        <v>125</v>
      </c>
      <c r="BD30" s="15">
        <v>100</v>
      </c>
      <c r="BE30" s="15"/>
      <c r="BF30" s="15"/>
      <c r="BG30" s="15"/>
      <c r="BH30" s="13"/>
      <c r="BI30" s="15"/>
      <c r="BJ30" s="15"/>
      <c r="BK30" s="15"/>
      <c r="BL30" s="15"/>
      <c r="BM30" s="13"/>
      <c r="BQ30">
        <f t="shared" si="1"/>
        <v>1.1065670000000001</v>
      </c>
      <c r="BR30">
        <f t="shared" si="2"/>
        <v>0.71567599999999998</v>
      </c>
      <c r="BS30">
        <f t="shared" si="3"/>
        <v>139.50436200000001</v>
      </c>
      <c r="BT30">
        <f t="shared" si="4"/>
        <v>1.9359000000000001E-2</v>
      </c>
      <c r="BU30">
        <f t="shared" si="5"/>
        <v>2.1631999999999998E-2</v>
      </c>
    </row>
    <row r="31" spans="1:73" x14ac:dyDescent="0.2">
      <c r="A31" s="8" t="s">
        <v>129</v>
      </c>
      <c r="B31" s="8" t="s">
        <v>79</v>
      </c>
      <c r="C31" s="13" t="s">
        <v>130</v>
      </c>
      <c r="D31" s="13" t="s">
        <v>81</v>
      </c>
      <c r="E31" s="13">
        <v>655</v>
      </c>
      <c r="F31" s="13">
        <v>8.0439199999999995E-3</v>
      </c>
      <c r="G31" s="13">
        <v>8.5730999999999996E-5</v>
      </c>
      <c r="H31" s="13">
        <v>1.7920200000000001E-3</v>
      </c>
      <c r="I31" s="13">
        <v>3.0694000000000001E-5</v>
      </c>
      <c r="J31" s="13">
        <v>1.4628565200000001</v>
      </c>
      <c r="K31" s="13">
        <v>1.5272700000000001E-3</v>
      </c>
      <c r="L31" s="13">
        <v>4.2457999999999998E-4</v>
      </c>
      <c r="M31" s="13">
        <v>9.1924000000000003E-6</v>
      </c>
      <c r="N31" s="13">
        <v>1</v>
      </c>
      <c r="O31" s="13">
        <v>0</v>
      </c>
      <c r="P31" s="13">
        <v>2.4093000000000001E-5</v>
      </c>
      <c r="Q31" s="13">
        <v>3.5538000000000002E-6</v>
      </c>
      <c r="R31" s="13">
        <v>0.78363360000000004</v>
      </c>
      <c r="S31" s="13">
        <v>2.2184700000000002E-3</v>
      </c>
      <c r="T31" s="13">
        <v>707.92</v>
      </c>
      <c r="U31" s="13">
        <v>7.7008484399999997</v>
      </c>
      <c r="V31" s="13">
        <v>157.68</v>
      </c>
      <c r="W31" s="13">
        <v>2.65060999</v>
      </c>
      <c r="X31" s="13">
        <v>128733</v>
      </c>
      <c r="Y31" s="13">
        <v>88.376447999999996</v>
      </c>
      <c r="Z31" s="13">
        <v>37.36</v>
      </c>
      <c r="AA31" s="13">
        <v>0.80183123999999995</v>
      </c>
      <c r="AB31" s="13">
        <v>88002.559999999998</v>
      </c>
      <c r="AC31" s="13">
        <v>76.288882400000006</v>
      </c>
      <c r="AD31" s="13">
        <v>2.12</v>
      </c>
      <c r="AE31" s="13">
        <v>0.31262330999999999</v>
      </c>
      <c r="AF31" s="13">
        <v>68959.199999999997</v>
      </c>
      <c r="AG31" s="13">
        <v>164.82424</v>
      </c>
      <c r="AH31" s="13">
        <v>-991.95608000000004</v>
      </c>
      <c r="AI31" s="13">
        <v>8.5730829999999994E-2</v>
      </c>
      <c r="AJ31" s="13">
        <v>-837.35527000000002</v>
      </c>
      <c r="AK31" s="13">
        <v>2.78583202</v>
      </c>
      <c r="AL31" s="13">
        <v>3819665.8</v>
      </c>
      <c r="AM31" s="13">
        <v>3988.90076</v>
      </c>
      <c r="AN31" s="13">
        <v>-998.72820999999999</v>
      </c>
      <c r="AO31" s="13">
        <v>2.7534980000000001E-2</v>
      </c>
      <c r="AP31" s="13">
        <v>1993.7062100000001</v>
      </c>
      <c r="AQ31" s="13">
        <v>0</v>
      </c>
      <c r="AR31" s="13">
        <v>-999.92791</v>
      </c>
      <c r="AS31" s="13">
        <v>1.063296E-2</v>
      </c>
      <c r="AT31" s="13">
        <v>1344.6285600000001</v>
      </c>
      <c r="AU31" s="13">
        <v>6.6376627800000003</v>
      </c>
      <c r="AV31" s="13">
        <v>1.5009569199999999</v>
      </c>
      <c r="AW31" s="13">
        <v>1.1419867800000001</v>
      </c>
      <c r="AX31" s="13">
        <v>1.2684935500000001</v>
      </c>
      <c r="AY31" s="13">
        <v>0.70311458999999998</v>
      </c>
      <c r="AZ31" s="13">
        <v>0</v>
      </c>
      <c r="BA31" s="13">
        <v>1.14132524</v>
      </c>
      <c r="BB31" s="13">
        <v>2.9582476999999998</v>
      </c>
      <c r="BC31" s="8" t="s">
        <v>129</v>
      </c>
      <c r="BD31" s="15">
        <v>100</v>
      </c>
      <c r="BE31" s="15"/>
      <c r="BF31" s="15">
        <v>1</v>
      </c>
      <c r="BG31" s="15">
        <v>1</v>
      </c>
      <c r="BH31" s="13">
        <f t="shared" si="0"/>
        <v>1E-4</v>
      </c>
      <c r="BI31" s="15"/>
      <c r="BJ31" s="15"/>
      <c r="BK31" s="15"/>
      <c r="BL31" s="15"/>
      <c r="BM31" s="13"/>
      <c r="BQ31">
        <f t="shared" si="1"/>
        <v>0.804392</v>
      </c>
      <c r="BR31">
        <f t="shared" si="2"/>
        <v>0.179202</v>
      </c>
      <c r="BS31">
        <f t="shared" si="3"/>
        <v>146.285652</v>
      </c>
      <c r="BT31">
        <f t="shared" si="4"/>
        <v>4.2457999999999996E-2</v>
      </c>
      <c r="BU31">
        <f t="shared" si="5"/>
        <v>78.36336</v>
      </c>
    </row>
    <row r="32" spans="1:73" x14ac:dyDescent="0.2">
      <c r="A32" s="8" t="s">
        <v>129</v>
      </c>
      <c r="B32" s="8" t="s">
        <v>79</v>
      </c>
      <c r="C32" s="13" t="s">
        <v>131</v>
      </c>
      <c r="D32" s="13" t="s">
        <v>81</v>
      </c>
      <c r="E32" s="13">
        <v>726</v>
      </c>
      <c r="F32" s="13">
        <v>7.4177899999999996E-3</v>
      </c>
      <c r="G32" s="13">
        <v>5.2707000000000002E-5</v>
      </c>
      <c r="H32" s="13">
        <v>1.7178600000000001E-3</v>
      </c>
      <c r="I32" s="13">
        <v>2.3247E-5</v>
      </c>
      <c r="J32" s="13">
        <v>1.4429224199999999</v>
      </c>
      <c r="K32" s="13">
        <v>1.8090700000000001E-3</v>
      </c>
      <c r="L32" s="13">
        <v>2.5419E-4</v>
      </c>
      <c r="M32" s="13">
        <v>8.6510999999999992E-6</v>
      </c>
      <c r="N32" s="13">
        <v>1</v>
      </c>
      <c r="O32" s="13">
        <v>0</v>
      </c>
      <c r="P32" s="13">
        <v>1.6884999999999998E-5</v>
      </c>
      <c r="Q32" s="13">
        <v>2.5158999999999999E-6</v>
      </c>
      <c r="R32" s="13">
        <v>0.79908780000000001</v>
      </c>
      <c r="S32" s="13">
        <v>2.5479700000000001E-3</v>
      </c>
      <c r="T32" s="13">
        <v>720.32</v>
      </c>
      <c r="U32" s="13">
        <v>4.9442626699999996</v>
      </c>
      <c r="V32" s="13">
        <v>166.84</v>
      </c>
      <c r="W32" s="13">
        <v>2.3026651199999999</v>
      </c>
      <c r="X32" s="13">
        <v>140126.6</v>
      </c>
      <c r="Y32" s="13">
        <v>245.924363</v>
      </c>
      <c r="Z32" s="13">
        <v>24.68</v>
      </c>
      <c r="AA32" s="13">
        <v>0.83410631000000002</v>
      </c>
      <c r="AB32" s="13">
        <v>97112.48</v>
      </c>
      <c r="AC32" s="13">
        <v>99.223923600000006</v>
      </c>
      <c r="AD32" s="13">
        <v>1.64</v>
      </c>
      <c r="AE32" s="13">
        <v>0.24413111000000001</v>
      </c>
      <c r="AF32" s="13">
        <v>77603.839999999997</v>
      </c>
      <c r="AG32" s="13">
        <v>286.594607</v>
      </c>
      <c r="AH32" s="13">
        <v>-992.58221000000003</v>
      </c>
      <c r="AI32" s="13">
        <v>5.2707280000000002E-2</v>
      </c>
      <c r="AJ32" s="13">
        <v>-844.08565999999996</v>
      </c>
      <c r="AK32" s="13">
        <v>2.1098850499999999</v>
      </c>
      <c r="AL32" s="13">
        <v>3767602.22</v>
      </c>
      <c r="AM32" s="13">
        <v>4724.8977800000002</v>
      </c>
      <c r="AN32" s="13">
        <v>-999.23860000000002</v>
      </c>
      <c r="AO32" s="13">
        <v>2.5913749999999999E-2</v>
      </c>
      <c r="AP32" s="13">
        <v>1993.7062100000001</v>
      </c>
      <c r="AQ32" s="13">
        <v>0</v>
      </c>
      <c r="AR32" s="13">
        <v>-999.94947999999999</v>
      </c>
      <c r="AS32" s="13">
        <v>7.52771E-3</v>
      </c>
      <c r="AT32" s="13">
        <v>1390.86744</v>
      </c>
      <c r="AU32" s="13">
        <v>7.6235179000000004</v>
      </c>
      <c r="AV32" s="13">
        <v>1.00971872</v>
      </c>
      <c r="AW32" s="13">
        <v>0.92810404999999996</v>
      </c>
      <c r="AX32" s="13">
        <v>1.5957446099999999</v>
      </c>
      <c r="AY32" s="13">
        <v>0.89842261999999995</v>
      </c>
      <c r="AZ32" s="13">
        <v>0</v>
      </c>
      <c r="BA32" s="13">
        <v>1.01404915</v>
      </c>
      <c r="BB32" s="13">
        <v>3.5193210599999998</v>
      </c>
      <c r="BC32" s="8" t="s">
        <v>129</v>
      </c>
      <c r="BD32" s="15">
        <v>100</v>
      </c>
      <c r="BE32" s="15"/>
      <c r="BF32" s="15">
        <v>1</v>
      </c>
      <c r="BG32" s="15">
        <v>1</v>
      </c>
      <c r="BH32" s="13">
        <f t="shared" si="0"/>
        <v>1E-4</v>
      </c>
      <c r="BI32" s="15"/>
      <c r="BJ32" s="15"/>
      <c r="BK32" s="15"/>
      <c r="BL32" s="15"/>
      <c r="BM32" s="13"/>
      <c r="BQ32">
        <f t="shared" si="1"/>
        <v>0.74177899999999997</v>
      </c>
      <c r="BR32">
        <f t="shared" si="2"/>
        <v>0.17178600000000002</v>
      </c>
      <c r="BS32">
        <f t="shared" si="3"/>
        <v>144.29224199999999</v>
      </c>
      <c r="BT32">
        <f t="shared" si="4"/>
        <v>2.5419000000000001E-2</v>
      </c>
      <c r="BU32">
        <f t="shared" si="5"/>
        <v>79.908780000000007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33B9-A2F7-6848-8E47-DC9845BC8614}">
  <dimension ref="A1:CF642"/>
  <sheetViews>
    <sheetView zoomScaleNormal="75" workbookViewId="0">
      <pane xSplit="2" ySplit="1" topLeftCell="BF2" activePane="bottomRight" state="frozen"/>
      <selection pane="topRight" activeCell="C1" sqref="C1"/>
      <selection pane="bottomLeft" activeCell="A2" sqref="A2"/>
      <selection pane="bottomRight" activeCell="BE2" sqref="BE2:BE33"/>
    </sheetView>
  </sheetViews>
  <sheetFormatPr baseColWidth="10" defaultRowHeight="16" x14ac:dyDescent="0.2"/>
  <cols>
    <col min="1" max="1" width="17.6640625" style="14" customWidth="1"/>
    <col min="2" max="2" width="16" style="14" customWidth="1"/>
    <col min="3" max="3" width="16.5" style="14" customWidth="1"/>
  </cols>
  <sheetData>
    <row r="1" spans="1:84" ht="31" x14ac:dyDescent="0.2">
      <c r="A1" s="9" t="s">
        <v>0</v>
      </c>
      <c r="B1" s="9" t="s">
        <v>23</v>
      </c>
      <c r="C1" s="9" t="s">
        <v>143</v>
      </c>
      <c r="D1" s="10" t="s">
        <v>144</v>
      </c>
      <c r="E1" s="9" t="s">
        <v>145</v>
      </c>
      <c r="F1" s="10" t="s">
        <v>144</v>
      </c>
      <c r="G1" s="9" t="s">
        <v>146</v>
      </c>
      <c r="H1" s="10" t="s">
        <v>144</v>
      </c>
      <c r="I1" s="9" t="s">
        <v>147</v>
      </c>
      <c r="J1" s="10" t="s">
        <v>144</v>
      </c>
      <c r="K1" s="9" t="s">
        <v>148</v>
      </c>
      <c r="L1" s="10" t="s">
        <v>144</v>
      </c>
      <c r="M1" s="9" t="s">
        <v>149</v>
      </c>
      <c r="N1" s="10" t="s">
        <v>144</v>
      </c>
      <c r="O1" s="9" t="s">
        <v>150</v>
      </c>
      <c r="P1" s="10" t="s">
        <v>144</v>
      </c>
      <c r="Q1" s="9" t="s">
        <v>151</v>
      </c>
      <c r="R1" s="10" t="s">
        <v>144</v>
      </c>
      <c r="S1" s="9" t="s">
        <v>152</v>
      </c>
      <c r="T1" s="10" t="s">
        <v>144</v>
      </c>
      <c r="U1" s="9" t="s">
        <v>153</v>
      </c>
      <c r="V1" s="10" t="s">
        <v>144</v>
      </c>
      <c r="W1" s="9" t="s">
        <v>154</v>
      </c>
      <c r="X1" s="10" t="s">
        <v>144</v>
      </c>
      <c r="Y1" s="9" t="s">
        <v>155</v>
      </c>
      <c r="Z1" s="10" t="s">
        <v>144</v>
      </c>
      <c r="AA1" s="9" t="s">
        <v>156</v>
      </c>
      <c r="AB1" s="10" t="s">
        <v>144</v>
      </c>
      <c r="AC1" s="9" t="s">
        <v>157</v>
      </c>
      <c r="AD1" s="10" t="s">
        <v>144</v>
      </c>
      <c r="AE1" s="9" t="s">
        <v>151</v>
      </c>
      <c r="AF1" s="10" t="s">
        <v>144</v>
      </c>
      <c r="AG1" s="10" t="s">
        <v>158</v>
      </c>
      <c r="AH1" s="10" t="s">
        <v>144</v>
      </c>
      <c r="AI1" s="10" t="s">
        <v>159</v>
      </c>
      <c r="AJ1" s="10" t="s">
        <v>144</v>
      </c>
      <c r="AK1" s="10" t="s">
        <v>160</v>
      </c>
      <c r="AL1" s="10" t="s">
        <v>144</v>
      </c>
      <c r="AM1" s="10" t="s">
        <v>161</v>
      </c>
      <c r="AN1" s="10" t="s">
        <v>144</v>
      </c>
      <c r="AO1" s="10" t="s">
        <v>162</v>
      </c>
      <c r="AP1" s="10" t="s">
        <v>144</v>
      </c>
      <c r="AQ1" s="10" t="s">
        <v>163</v>
      </c>
      <c r="AR1" s="10" t="s">
        <v>144</v>
      </c>
      <c r="AS1" s="10" t="s">
        <v>164</v>
      </c>
      <c r="AT1" s="10" t="s">
        <v>165</v>
      </c>
      <c r="AU1" s="10" t="s">
        <v>166</v>
      </c>
      <c r="AV1" s="10" t="s">
        <v>167</v>
      </c>
      <c r="AW1" s="10" t="s">
        <v>168</v>
      </c>
      <c r="AX1" s="10" t="s">
        <v>169</v>
      </c>
      <c r="AY1" s="10" t="s">
        <v>170</v>
      </c>
      <c r="AZ1" s="2" t="s">
        <v>1</v>
      </c>
      <c r="BA1" s="9"/>
      <c r="BB1" s="24" t="s">
        <v>171</v>
      </c>
      <c r="BC1" s="24" t="s">
        <v>172</v>
      </c>
      <c r="BD1" s="24" t="s">
        <v>173</v>
      </c>
      <c r="BE1" s="24" t="s">
        <v>174</v>
      </c>
      <c r="BF1" s="9" t="s">
        <v>175</v>
      </c>
      <c r="BG1" s="9"/>
      <c r="BH1" s="9"/>
      <c r="BI1" s="9" t="s">
        <v>176</v>
      </c>
      <c r="BJ1" s="9" t="s">
        <v>177</v>
      </c>
      <c r="BK1" s="9" t="s">
        <v>178</v>
      </c>
      <c r="BL1" s="9" t="s">
        <v>179</v>
      </c>
      <c r="BM1" s="9" t="s">
        <v>180</v>
      </c>
      <c r="BN1" s="9" t="s">
        <v>181</v>
      </c>
      <c r="BO1" s="9" t="s">
        <v>182</v>
      </c>
      <c r="BP1" s="9" t="s">
        <v>183</v>
      </c>
    </row>
    <row r="2" spans="1:84" x14ac:dyDescent="0.2">
      <c r="A2" t="s">
        <v>184</v>
      </c>
      <c r="B2">
        <v>1732</v>
      </c>
      <c r="C2">
        <v>2.6954469291196305E-2</v>
      </c>
      <c r="D2">
        <v>1.9486279170415673E-4</v>
      </c>
      <c r="E2">
        <v>2.3460903791516188</v>
      </c>
      <c r="F2">
        <v>3.2877333070564741E-3</v>
      </c>
      <c r="G2">
        <v>2.0488508249561392</v>
      </c>
      <c r="H2">
        <v>1.9482235414924232E-3</v>
      </c>
      <c r="I2">
        <v>0.48381500499283625</v>
      </c>
      <c r="J2">
        <v>6.9891363732378523E-4</v>
      </c>
      <c r="K2">
        <v>1</v>
      </c>
      <c r="L2">
        <v>0</v>
      </c>
      <c r="M2">
        <v>1.0361966444039281</v>
      </c>
      <c r="N2">
        <v>1.4854937018978854E-3</v>
      </c>
      <c r="O2">
        <v>0.22610676807495173</v>
      </c>
      <c r="P2">
        <v>6.0527410298233538E-4</v>
      </c>
      <c r="Q2">
        <v>1668.9</v>
      </c>
      <c r="R2">
        <v>10.473249131402396</v>
      </c>
      <c r="S2">
        <v>145275.15</v>
      </c>
      <c r="T2">
        <v>109.55254146803379</v>
      </c>
      <c r="U2">
        <v>126871</v>
      </c>
      <c r="V2">
        <v>115.11369665636985</v>
      </c>
      <c r="W2">
        <v>29959</v>
      </c>
      <c r="X2">
        <v>30.354744708460149</v>
      </c>
      <c r="Y2">
        <v>61924.25</v>
      </c>
      <c r="Z2">
        <v>88.376165964168848</v>
      </c>
      <c r="AA2">
        <v>64164.2</v>
      </c>
      <c r="AB2">
        <v>81.690835664589343</v>
      </c>
      <c r="AC2">
        <v>14001.3</v>
      </c>
      <c r="AD2">
        <v>39.008372920371038</v>
      </c>
      <c r="AE2">
        <v>-973.04553070880377</v>
      </c>
      <c r="AF2">
        <v>0.19486279170415674</v>
      </c>
      <c r="AG2">
        <v>211932.50854525494</v>
      </c>
      <c r="AH2">
        <v>298.39656081470997</v>
      </c>
      <c r="AI2">
        <v>5350156.5632995702</v>
      </c>
      <c r="AJ2">
        <v>5088.3397970445658</v>
      </c>
      <c r="AK2">
        <v>449.22839116964394</v>
      </c>
      <c r="AL2">
        <v>2.0935388025021484</v>
      </c>
      <c r="AM2">
        <v>1993.7062116829245</v>
      </c>
      <c r="AN2">
        <v>0</v>
      </c>
      <c r="AO2">
        <v>2100.2961449765826</v>
      </c>
      <c r="AP2">
        <v>4.4445911133309082</v>
      </c>
      <c r="AQ2">
        <v>-323.48946968542259</v>
      </c>
      <c r="AR2">
        <v>1.8109776539662181</v>
      </c>
      <c r="AS2">
        <v>1.3852560814444896</v>
      </c>
      <c r="AT2">
        <v>1.387954420863553</v>
      </c>
      <c r="AU2">
        <v>0.92201086720349279</v>
      </c>
      <c r="AV2">
        <v>0.97568944255112577</v>
      </c>
      <c r="AW2">
        <v>0</v>
      </c>
      <c r="AX2">
        <v>1.2096488430505621</v>
      </c>
      <c r="AY2">
        <v>1.3597237391659134</v>
      </c>
      <c r="AZ2" s="21">
        <v>50.75</v>
      </c>
      <c r="BB2" s="1">
        <v>90</v>
      </c>
      <c r="BC2" s="1">
        <v>15800</v>
      </c>
      <c r="BD2" s="1">
        <v>288</v>
      </c>
      <c r="BE2" s="1">
        <v>981</v>
      </c>
      <c r="BF2" s="1">
        <v>400</v>
      </c>
      <c r="BJ2">
        <f>C2*AZ2</f>
        <v>1.3679393165282125</v>
      </c>
      <c r="BK2">
        <f>E2*AZ2</f>
        <v>119.06408674194465</v>
      </c>
      <c r="BL2">
        <f>AZ2*G2</f>
        <v>103.97917936652406</v>
      </c>
      <c r="BM2">
        <f>AZ2*I2</f>
        <v>24.553611503386438</v>
      </c>
      <c r="BO2">
        <f>AZ2*M2</f>
        <v>52.586979703499352</v>
      </c>
      <c r="BP2">
        <f>O2*AZ2</f>
        <v>11.474918479803801</v>
      </c>
    </row>
    <row r="3" spans="1:84" x14ac:dyDescent="0.2">
      <c r="A3" t="s">
        <v>185</v>
      </c>
      <c r="B3">
        <v>1907</v>
      </c>
      <c r="C3">
        <v>1.71026714602266E-2</v>
      </c>
      <c r="D3">
        <v>1.2700704059096814E-4</v>
      </c>
      <c r="E3">
        <v>2.1125308365752482</v>
      </c>
      <c r="F3">
        <v>3.062883264538436E-3</v>
      </c>
      <c r="G3">
        <v>1.752110177504663</v>
      </c>
      <c r="H3">
        <v>2.315154835786975E-3</v>
      </c>
      <c r="I3">
        <v>0.44340758457778318</v>
      </c>
      <c r="J3">
        <v>6.7315857491093741E-4</v>
      </c>
      <c r="K3">
        <v>1</v>
      </c>
      <c r="L3">
        <v>0</v>
      </c>
      <c r="M3">
        <v>1.1478050147258716</v>
      </c>
      <c r="N3">
        <v>1.5736312806444771E-3</v>
      </c>
      <c r="O3">
        <v>0.26347939890916366</v>
      </c>
      <c r="P3">
        <v>7.2786379406201735E-4</v>
      </c>
      <c r="Q3">
        <v>1914.25</v>
      </c>
      <c r="R3">
        <v>13.100195860327714</v>
      </c>
      <c r="S3">
        <v>236464.55</v>
      </c>
      <c r="T3">
        <v>190.72164168039018</v>
      </c>
      <c r="U3">
        <v>196121.60000000001</v>
      </c>
      <c r="V3">
        <v>144.83090684984114</v>
      </c>
      <c r="W3">
        <v>49632.75</v>
      </c>
      <c r="X3">
        <v>58.291277446250817</v>
      </c>
      <c r="Y3">
        <v>111936.95</v>
      </c>
      <c r="Z3">
        <v>116.56289187883891</v>
      </c>
      <c r="AA3">
        <v>128479</v>
      </c>
      <c r="AB3">
        <v>105.68954038772436</v>
      </c>
      <c r="AC3">
        <v>29492.05</v>
      </c>
      <c r="AD3">
        <v>66.105675964601119</v>
      </c>
      <c r="AE3">
        <v>-982.89732853977341</v>
      </c>
      <c r="AF3">
        <v>0.12700704059096815</v>
      </c>
      <c r="AG3">
        <v>190734.5104896758</v>
      </c>
      <c r="AH3">
        <v>277.98904198025377</v>
      </c>
      <c r="AI3">
        <v>4575133.9780209549</v>
      </c>
      <c r="AJ3">
        <v>6046.6852167440838</v>
      </c>
      <c r="AK3">
        <v>328.19125863943265</v>
      </c>
      <c r="AL3">
        <v>2.0163916134322313</v>
      </c>
      <c r="AM3">
        <v>1993.7062116829245</v>
      </c>
      <c r="AN3">
        <v>0</v>
      </c>
      <c r="AO3">
        <v>2434.2279349750797</v>
      </c>
      <c r="AP3">
        <v>4.7082983904113291</v>
      </c>
      <c r="AQ3">
        <v>-211.67071025526417</v>
      </c>
      <c r="AR3">
        <v>2.1777655110016365</v>
      </c>
      <c r="AS3">
        <v>1.5313436582423037</v>
      </c>
      <c r="AT3">
        <v>1.8995411225432048</v>
      </c>
      <c r="AU3">
        <v>1.6766522992161572</v>
      </c>
      <c r="AV3">
        <v>1.3381252755927349</v>
      </c>
      <c r="AW3">
        <v>0</v>
      </c>
      <c r="AX3">
        <v>1.5938505500562183</v>
      </c>
      <c r="AY3">
        <v>2.0061573697642374</v>
      </c>
      <c r="AZ3" s="21">
        <v>50.75</v>
      </c>
      <c r="BB3" s="1">
        <v>90</v>
      </c>
      <c r="BC3" s="1">
        <v>15800</v>
      </c>
      <c r="BD3" s="1">
        <v>288</v>
      </c>
      <c r="BE3" s="1">
        <v>981</v>
      </c>
      <c r="BF3" s="1">
        <v>400</v>
      </c>
      <c r="BJ3">
        <f t="shared" ref="BJ3:BJ33" si="0">C3*AZ3</f>
        <v>0.86796057660649995</v>
      </c>
      <c r="BK3">
        <f t="shared" ref="BK3:BK33" si="1">E3*AZ3</f>
        <v>107.21093995619384</v>
      </c>
      <c r="BL3">
        <f t="shared" ref="BL3:BL33" si="2">AZ3*G3</f>
        <v>88.919591508361648</v>
      </c>
      <c r="BM3">
        <f t="shared" ref="BM3:BM33" si="3">AZ3*I3</f>
        <v>22.502934917322495</v>
      </c>
      <c r="BO3">
        <f t="shared" ref="BO3:BO33" si="4">AZ3*M3</f>
        <v>58.251104497337984</v>
      </c>
      <c r="BP3">
        <f t="shared" ref="BP3:BP33" si="5">O3*AZ3</f>
        <v>13.371579494640056</v>
      </c>
    </row>
    <row r="4" spans="1:84" x14ac:dyDescent="0.2">
      <c r="A4" t="s">
        <v>186</v>
      </c>
      <c r="B4">
        <v>4024</v>
      </c>
      <c r="C4">
        <v>3.1386928845476759E-2</v>
      </c>
      <c r="D4">
        <v>1.1953383873543556E-4</v>
      </c>
      <c r="E4">
        <v>0.69709392740065446</v>
      </c>
      <c r="F4">
        <v>6.6317218210599626E-4</v>
      </c>
      <c r="G4">
        <v>1.6794548323713756</v>
      </c>
      <c r="H4">
        <v>1.6031515720406971E-3</v>
      </c>
      <c r="I4">
        <v>0.28515441003372327</v>
      </c>
      <c r="J4">
        <v>3.4174107205228401E-4</v>
      </c>
      <c r="K4">
        <v>1</v>
      </c>
      <c r="L4">
        <v>0</v>
      </c>
      <c r="M4">
        <v>1.114282775340361</v>
      </c>
      <c r="N4">
        <v>3.2433497115321583E-3</v>
      </c>
      <c r="O4">
        <v>4.2267712999817672E-2</v>
      </c>
      <c r="P4">
        <v>1.0060100760074917E-4</v>
      </c>
      <c r="Q4">
        <v>3886.7</v>
      </c>
      <c r="R4">
        <v>15.057800915839357</v>
      </c>
      <c r="S4">
        <v>86321.8</v>
      </c>
      <c r="T4">
        <v>69.103111362658623</v>
      </c>
      <c r="U4">
        <v>207967.5</v>
      </c>
      <c r="V4">
        <v>81.69009152052395</v>
      </c>
      <c r="W4">
        <v>35310.9</v>
      </c>
      <c r="X4">
        <v>36.268581444550598</v>
      </c>
      <c r="Y4">
        <v>123832.35</v>
      </c>
      <c r="Z4">
        <v>119.7661597710964</v>
      </c>
      <c r="AA4">
        <v>137981.75</v>
      </c>
      <c r="AB4">
        <v>377.52841562624548</v>
      </c>
      <c r="AC4">
        <v>5234.1000000000004</v>
      </c>
      <c r="AD4">
        <v>13.225951363651848</v>
      </c>
      <c r="AE4">
        <v>-968.61307115452325</v>
      </c>
      <c r="AF4">
        <v>0.11953383873543556</v>
      </c>
      <c r="AG4">
        <v>62268.644708717955</v>
      </c>
      <c r="AH4">
        <v>60.189887648030158</v>
      </c>
      <c r="AI4">
        <v>4385373.883126243</v>
      </c>
      <c r="AJ4">
        <v>4187.0862203319502</v>
      </c>
      <c r="AK4">
        <v>-145.84321977731818</v>
      </c>
      <c r="AL4">
        <v>1.0236575115198301</v>
      </c>
      <c r="AM4">
        <v>1993.7062116829245</v>
      </c>
      <c r="AN4">
        <v>0</v>
      </c>
      <c r="AO4">
        <v>2333.9295310966672</v>
      </c>
      <c r="AP4">
        <v>9.7040891434833743</v>
      </c>
      <c r="AQ4">
        <v>-873.53517464275001</v>
      </c>
      <c r="AR4">
        <v>0.30099780551285116</v>
      </c>
      <c r="AS4">
        <v>1.111253997351183</v>
      </c>
      <c r="AT4">
        <v>1.0198466688205194</v>
      </c>
      <c r="AU4">
        <v>1.2640798882746105</v>
      </c>
      <c r="AV4">
        <v>0.94424781572104977</v>
      </c>
      <c r="AW4">
        <v>0</v>
      </c>
      <c r="AX4">
        <v>3.5344455196723108</v>
      </c>
      <c r="AY4">
        <v>0.80170857357211078</v>
      </c>
      <c r="AZ4" s="21">
        <v>49.77</v>
      </c>
      <c r="BA4" s="1">
        <v>183</v>
      </c>
      <c r="BB4" s="1"/>
      <c r="BC4" s="1">
        <v>4900</v>
      </c>
      <c r="BD4" s="1">
        <v>185</v>
      </c>
      <c r="BE4" s="1">
        <v>943</v>
      </c>
      <c r="BF4" s="1">
        <v>80</v>
      </c>
      <c r="BJ4">
        <f t="shared" si="0"/>
        <v>1.5621274486393784</v>
      </c>
      <c r="BK4">
        <f t="shared" si="1"/>
        <v>34.694364766730573</v>
      </c>
      <c r="BL4">
        <f t="shared" si="2"/>
        <v>83.586467007123375</v>
      </c>
      <c r="BM4">
        <f t="shared" si="3"/>
        <v>14.192134987378408</v>
      </c>
      <c r="BO4">
        <f t="shared" si="4"/>
        <v>55.45785372868977</v>
      </c>
      <c r="BP4">
        <f t="shared" si="5"/>
        <v>2.1036640760009258</v>
      </c>
    </row>
    <row r="5" spans="1:84" x14ac:dyDescent="0.2">
      <c r="A5" t="s">
        <v>187</v>
      </c>
      <c r="B5">
        <v>4181</v>
      </c>
      <c r="C5">
        <v>3.3315318924030349E-2</v>
      </c>
      <c r="D5">
        <v>1.0399889167308026E-4</v>
      </c>
      <c r="E5">
        <v>0.70420399305725401</v>
      </c>
      <c r="F5">
        <v>8.1967388848674439E-4</v>
      </c>
      <c r="G5">
        <v>1.6891876201943621</v>
      </c>
      <c r="H5">
        <v>2.0498004472253636E-3</v>
      </c>
      <c r="I5">
        <v>0.2854592573131704</v>
      </c>
      <c r="J5">
        <v>5.2225312783245196E-4</v>
      </c>
      <c r="K5">
        <v>1</v>
      </c>
      <c r="L5">
        <v>0</v>
      </c>
      <c r="M5">
        <v>1.1168887402518239</v>
      </c>
      <c r="N5">
        <v>4.6009913742607721E-3</v>
      </c>
      <c r="O5">
        <v>4.2257001556510042E-2</v>
      </c>
      <c r="P5">
        <v>1.5039283627635847E-4</v>
      </c>
      <c r="Q5">
        <v>4095.05</v>
      </c>
      <c r="R5">
        <v>12.757345665186492</v>
      </c>
      <c r="S5">
        <v>86558.9</v>
      </c>
      <c r="T5">
        <v>79.602793524110098</v>
      </c>
      <c r="U5">
        <v>207629.3</v>
      </c>
      <c r="V5">
        <v>125.91818772520512</v>
      </c>
      <c r="W5">
        <v>35087.35</v>
      </c>
      <c r="X5">
        <v>38.599855126534784</v>
      </c>
      <c r="Y5">
        <v>122919.7</v>
      </c>
      <c r="Z5">
        <v>150.56567198052605</v>
      </c>
      <c r="AA5">
        <v>137283.29999999999</v>
      </c>
      <c r="AB5">
        <v>534.39759050433804</v>
      </c>
      <c r="AC5">
        <v>5194.05</v>
      </c>
      <c r="AD5">
        <v>17.022659047652677</v>
      </c>
      <c r="AE5">
        <v>-966.68468107596959</v>
      </c>
      <c r="AF5">
        <v>0.10399889167308027</v>
      </c>
      <c r="AG5">
        <v>62913.958346093117</v>
      </c>
      <c r="AH5">
        <v>74.39407228959378</v>
      </c>
      <c r="AI5">
        <v>4410793.8262493787</v>
      </c>
      <c r="AJ5">
        <v>5353.6367719007621</v>
      </c>
      <c r="AK5">
        <v>-144.93007461276886</v>
      </c>
      <c r="AL5">
        <v>1.5643666534136236</v>
      </c>
      <c r="AM5">
        <v>1993.7062116829245</v>
      </c>
      <c r="AN5">
        <v>0</v>
      </c>
      <c r="AO5">
        <v>2341.7265675111221</v>
      </c>
      <c r="AP5">
        <v>13.766147475701191</v>
      </c>
      <c r="AQ5">
        <v>-873.567223237554</v>
      </c>
      <c r="AR5">
        <v>0.44997475436518691</v>
      </c>
      <c r="AS5">
        <v>0.93409182620700426</v>
      </c>
      <c r="AT5">
        <v>1.2468980921677382</v>
      </c>
      <c r="AU5">
        <v>1.6027375060358613</v>
      </c>
      <c r="AV5">
        <v>1.4367337062533903</v>
      </c>
      <c r="AW5">
        <v>0</v>
      </c>
      <c r="AX5">
        <v>4.9865080223948235</v>
      </c>
      <c r="AY5">
        <v>1.1942244925265881</v>
      </c>
      <c r="AZ5" s="21">
        <v>49.77</v>
      </c>
      <c r="BA5" s="1">
        <v>183</v>
      </c>
      <c r="BB5" s="1"/>
      <c r="BC5" s="1">
        <v>4900</v>
      </c>
      <c r="BD5" s="1">
        <v>185</v>
      </c>
      <c r="BE5" s="1">
        <v>943</v>
      </c>
      <c r="BF5" s="1">
        <v>80</v>
      </c>
      <c r="BJ5">
        <f t="shared" si="0"/>
        <v>1.6581034228489906</v>
      </c>
      <c r="BK5">
        <f t="shared" si="1"/>
        <v>35.048232734459532</v>
      </c>
      <c r="BL5">
        <f t="shared" si="2"/>
        <v>84.070867857073409</v>
      </c>
      <c r="BM5">
        <f t="shared" si="3"/>
        <v>14.207307236476492</v>
      </c>
      <c r="BO5">
        <f t="shared" si="4"/>
        <v>55.587552602333282</v>
      </c>
      <c r="BP5">
        <f t="shared" si="5"/>
        <v>2.1031309674675049</v>
      </c>
    </row>
    <row r="6" spans="1:84" x14ac:dyDescent="0.2">
      <c r="A6" t="s">
        <v>188</v>
      </c>
      <c r="B6">
        <v>2961</v>
      </c>
      <c r="C6">
        <v>2.4926441172862471E-2</v>
      </c>
      <c r="D6">
        <v>1.179819399112024E-4</v>
      </c>
      <c r="E6">
        <v>0.85546234705780866</v>
      </c>
      <c r="F6">
        <v>1.0180190936449585E-3</v>
      </c>
      <c r="G6">
        <v>1.7418912370435262</v>
      </c>
      <c r="H6">
        <v>1.818041374034288E-3</v>
      </c>
      <c r="I6">
        <v>0.51004230828114516</v>
      </c>
      <c r="J6">
        <v>4.7487087932424196E-4</v>
      </c>
      <c r="K6">
        <v>1</v>
      </c>
      <c r="L6">
        <v>0</v>
      </c>
      <c r="M6">
        <v>1.0509571720697248</v>
      </c>
      <c r="N6">
        <v>1.4266911559559941E-3</v>
      </c>
      <c r="O6">
        <v>4.4586546077587975E-2</v>
      </c>
      <c r="P6">
        <v>1.3789272094101324E-4</v>
      </c>
      <c r="Q6">
        <v>3048.35</v>
      </c>
      <c r="R6">
        <v>15.682251952949532</v>
      </c>
      <c r="S6">
        <v>104613.1</v>
      </c>
      <c r="T6">
        <v>92.100285730169944</v>
      </c>
      <c r="U6">
        <v>213012.6</v>
      </c>
      <c r="V6">
        <v>101.28176954469774</v>
      </c>
      <c r="W6">
        <v>62372.65</v>
      </c>
      <c r="X6">
        <v>59.463667589191772</v>
      </c>
      <c r="Y6">
        <v>122290.85</v>
      </c>
      <c r="Z6">
        <v>149.54198979058128</v>
      </c>
      <c r="AA6">
        <v>128519.2</v>
      </c>
      <c r="AB6">
        <v>106.74306584159534</v>
      </c>
      <c r="AC6">
        <v>5452.4</v>
      </c>
      <c r="AD6">
        <v>15.967137303981904</v>
      </c>
      <c r="AE6">
        <v>-975.0735588271375</v>
      </c>
      <c r="AF6">
        <v>0.1179819399112024</v>
      </c>
      <c r="AG6">
        <v>76642.253318007686</v>
      </c>
      <c r="AH6">
        <v>92.39599688191673</v>
      </c>
      <c r="AI6">
        <v>4548444.3090355359</v>
      </c>
      <c r="AJ6">
        <v>4748.3320466837858</v>
      </c>
      <c r="AK6">
        <v>527.7901392696167</v>
      </c>
      <c r="AL6">
        <v>1.4224369921444981</v>
      </c>
      <c r="AM6">
        <v>1993.7062116829245</v>
      </c>
      <c r="AN6">
        <v>0</v>
      </c>
      <c r="AO6">
        <v>2144.4595837092124</v>
      </c>
      <c r="AP6">
        <v>4.2686541350719942</v>
      </c>
      <c r="AQ6">
        <v>-866.59723550669821</v>
      </c>
      <c r="AR6">
        <v>0.41257446013027677</v>
      </c>
      <c r="AS6">
        <v>1.2269666470351257</v>
      </c>
      <c r="AT6">
        <v>1.3431223584401333</v>
      </c>
      <c r="AU6">
        <v>1.3827857969154227</v>
      </c>
      <c r="AV6">
        <v>0.89942395139804143</v>
      </c>
      <c r="AW6">
        <v>0</v>
      </c>
      <c r="AX6">
        <v>1.6152696629151375</v>
      </c>
      <c r="AY6">
        <v>1.0620645936008692</v>
      </c>
      <c r="AZ6" s="21">
        <v>50</v>
      </c>
      <c r="BB6" s="1">
        <v>295</v>
      </c>
      <c r="BC6" s="1">
        <v>5700</v>
      </c>
      <c r="BD6" s="1"/>
      <c r="BE6" s="1"/>
      <c r="BF6" s="1"/>
      <c r="BJ6">
        <f t="shared" si="0"/>
        <v>1.2463220586431236</v>
      </c>
      <c r="BK6">
        <f t="shared" si="1"/>
        <v>42.773117352890431</v>
      </c>
      <c r="BL6">
        <f t="shared" si="2"/>
        <v>87.094561852176312</v>
      </c>
      <c r="BM6">
        <f t="shared" si="3"/>
        <v>25.502115414057258</v>
      </c>
      <c r="BO6">
        <f t="shared" si="4"/>
        <v>52.54785860348624</v>
      </c>
      <c r="BP6">
        <f t="shared" si="5"/>
        <v>2.2293273038793986</v>
      </c>
    </row>
    <row r="7" spans="1:84" x14ac:dyDescent="0.2">
      <c r="A7" t="s">
        <v>189</v>
      </c>
      <c r="B7">
        <v>3295</v>
      </c>
      <c r="C7">
        <v>2.9487626770863008E-2</v>
      </c>
      <c r="D7">
        <v>1.3239661174280082E-4</v>
      </c>
      <c r="E7">
        <v>0.87035661567110234</v>
      </c>
      <c r="F7">
        <v>8.1471155172628453E-4</v>
      </c>
      <c r="G7">
        <v>1.730006853250917</v>
      </c>
      <c r="H7">
        <v>1.7266835647137251E-3</v>
      </c>
      <c r="I7">
        <v>0.50773263390284407</v>
      </c>
      <c r="J7">
        <v>5.3956707656482221E-4</v>
      </c>
      <c r="K7">
        <v>1</v>
      </c>
      <c r="L7">
        <v>0</v>
      </c>
      <c r="M7">
        <v>1.0378913689971658</v>
      </c>
      <c r="N7">
        <v>1.0145761603379845E-3</v>
      </c>
      <c r="O7">
        <v>4.4749378863338046E-2</v>
      </c>
      <c r="P7">
        <v>1.4650659863342977E-4</v>
      </c>
      <c r="Q7">
        <v>3349.6</v>
      </c>
      <c r="R7">
        <v>16.240851675878783</v>
      </c>
      <c r="S7">
        <v>98863.45</v>
      </c>
      <c r="T7">
        <v>81.992986702650697</v>
      </c>
      <c r="U7">
        <v>196510.2</v>
      </c>
      <c r="V7">
        <v>139.93918980080335</v>
      </c>
      <c r="W7">
        <v>57673.35</v>
      </c>
      <c r="X7">
        <v>66.322111697381885</v>
      </c>
      <c r="Y7">
        <v>113591</v>
      </c>
      <c r="Z7">
        <v>120.41207755475625</v>
      </c>
      <c r="AA7">
        <v>117893.05</v>
      </c>
      <c r="AB7">
        <v>56.675738566914703</v>
      </c>
      <c r="AC7">
        <v>5083.1499999999996</v>
      </c>
      <c r="AD7">
        <v>17.842922081908348</v>
      </c>
      <c r="AE7">
        <v>-970.51237322913698</v>
      </c>
      <c r="AF7">
        <v>0.13239661174280082</v>
      </c>
      <c r="AG7">
        <v>77994.065680804357</v>
      </c>
      <c r="AH7">
        <v>73.943687758784222</v>
      </c>
      <c r="AI7">
        <v>4517404.8611860555</v>
      </c>
      <c r="AJ7">
        <v>4509.725148124021</v>
      </c>
      <c r="AK7">
        <v>520.87169802895983</v>
      </c>
      <c r="AL7">
        <v>1.6162291748469515</v>
      </c>
      <c r="AM7">
        <v>1993.7062116829245</v>
      </c>
      <c r="AN7">
        <v>0</v>
      </c>
      <c r="AO7">
        <v>2105.3667540656847</v>
      </c>
      <c r="AP7">
        <v>3.0356077445999037</v>
      </c>
      <c r="AQ7">
        <v>-866.11004047411143</v>
      </c>
      <c r="AR7">
        <v>0.43834714714612893</v>
      </c>
      <c r="AS7">
        <v>1.2173470030944906</v>
      </c>
      <c r="AT7">
        <v>1.0229517041932079</v>
      </c>
      <c r="AU7">
        <v>1.2728267180410824</v>
      </c>
      <c r="AV7">
        <v>0.98793414036445082</v>
      </c>
      <c r="AW7">
        <v>0</v>
      </c>
      <c r="AX7">
        <v>1.117583148471204</v>
      </c>
      <c r="AY7">
        <v>1.0854806799310617</v>
      </c>
      <c r="AZ7" s="21">
        <v>50</v>
      </c>
      <c r="BB7" s="1">
        <v>295</v>
      </c>
      <c r="BC7" s="1">
        <v>5700</v>
      </c>
      <c r="BD7" s="1"/>
      <c r="BE7" s="1"/>
      <c r="BF7" s="1"/>
      <c r="BJ7">
        <f t="shared" si="0"/>
        <v>1.4743813385431503</v>
      </c>
      <c r="BK7">
        <f t="shared" si="1"/>
        <v>43.517830783555119</v>
      </c>
      <c r="BL7">
        <f t="shared" si="2"/>
        <v>86.500342662545847</v>
      </c>
      <c r="BM7">
        <f t="shared" si="3"/>
        <v>25.386631695142203</v>
      </c>
      <c r="BO7">
        <f t="shared" si="4"/>
        <v>51.894568449858291</v>
      </c>
      <c r="BP7">
        <f t="shared" si="5"/>
        <v>2.2374689431669021</v>
      </c>
    </row>
    <row r="8" spans="1:84" x14ac:dyDescent="0.2">
      <c r="A8" t="s">
        <v>190</v>
      </c>
      <c r="B8">
        <v>1902</v>
      </c>
      <c r="C8">
        <v>1.5858691085426414E-2</v>
      </c>
      <c r="D8">
        <v>9.8544120323319556E-5</v>
      </c>
      <c r="E8">
        <v>0.27773634348084558</v>
      </c>
      <c r="F8">
        <v>3.644751366420802E-4</v>
      </c>
      <c r="G8">
        <v>1.7207559881144849</v>
      </c>
      <c r="H8">
        <v>2.3540917669589941E-3</v>
      </c>
      <c r="I8">
        <v>0.20032294401022352</v>
      </c>
      <c r="J8">
        <v>3.1700196411624319E-4</v>
      </c>
      <c r="K8">
        <v>1</v>
      </c>
      <c r="L8">
        <v>0</v>
      </c>
      <c r="M8">
        <v>1.1029375737131428</v>
      </c>
      <c r="N8">
        <v>1.6156632494855969E-3</v>
      </c>
      <c r="O8">
        <v>3.7097003230489443E-2</v>
      </c>
      <c r="P8">
        <v>1.6508571054598138E-4</v>
      </c>
      <c r="Q8">
        <v>1972.8</v>
      </c>
      <c r="R8">
        <v>16.453059226014378</v>
      </c>
      <c r="S8">
        <v>34543</v>
      </c>
      <c r="T8">
        <v>104.90424204959491</v>
      </c>
      <c r="U8">
        <v>214008.95</v>
      </c>
      <c r="V8">
        <v>512.6729206352054</v>
      </c>
      <c r="W8">
        <v>24914.9</v>
      </c>
      <c r="X8">
        <v>79.877666333884392</v>
      </c>
      <c r="Y8">
        <v>124380.4</v>
      </c>
      <c r="Z8">
        <v>460.16447517222178</v>
      </c>
      <c r="AA8">
        <v>137173.9</v>
      </c>
      <c r="AB8">
        <v>386.18028854818294</v>
      </c>
      <c r="AC8">
        <v>4613.75</v>
      </c>
      <c r="AD8">
        <v>22.668883728002228</v>
      </c>
      <c r="AE8">
        <v>-984.14130891457364</v>
      </c>
      <c r="AF8">
        <v>9.8544120323319551E-2</v>
      </c>
      <c r="AG8">
        <v>24207.50984578377</v>
      </c>
      <c r="AH8">
        <v>33.079972467061189</v>
      </c>
      <c r="AI8">
        <v>4493243.5962037323</v>
      </c>
      <c r="AJ8">
        <v>6148.3800850370717</v>
      </c>
      <c r="AK8">
        <v>-399.94895803903086</v>
      </c>
      <c r="AL8">
        <v>0.94955353123163821</v>
      </c>
      <c r="AM8">
        <v>1993.7062116829245</v>
      </c>
      <c r="AN8">
        <v>0</v>
      </c>
      <c r="AO8">
        <v>2299.9847339784719</v>
      </c>
      <c r="AP8">
        <v>4.8340578702047248</v>
      </c>
      <c r="AQ8">
        <v>-889.00591723897094</v>
      </c>
      <c r="AR8">
        <v>0.49393577441166797</v>
      </c>
      <c r="AS8">
        <v>1.3016053458170169</v>
      </c>
      <c r="AT8">
        <v>1.0256255597684019</v>
      </c>
      <c r="AU8">
        <v>1.8238086158097588</v>
      </c>
      <c r="AV8">
        <v>1.0836905951679494</v>
      </c>
      <c r="AW8">
        <v>0</v>
      </c>
      <c r="AX8">
        <v>1.7783705773530443</v>
      </c>
      <c r="AY8">
        <v>1.4108479650585453</v>
      </c>
      <c r="AZ8">
        <v>48.7</v>
      </c>
      <c r="BB8">
        <v>165</v>
      </c>
      <c r="BC8">
        <v>1700</v>
      </c>
      <c r="BD8">
        <v>95.4</v>
      </c>
      <c r="BE8" s="1">
        <v>950</v>
      </c>
      <c r="BF8">
        <v>53</v>
      </c>
      <c r="BJ8">
        <f t="shared" si="0"/>
        <v>0.77231825586026637</v>
      </c>
      <c r="BK8">
        <f t="shared" si="1"/>
        <v>13.52575992751718</v>
      </c>
      <c r="BL8">
        <f t="shared" si="2"/>
        <v>83.800816621175414</v>
      </c>
      <c r="BM8">
        <f t="shared" si="3"/>
        <v>9.7557273732978853</v>
      </c>
      <c r="BO8">
        <f t="shared" si="4"/>
        <v>53.713059839830059</v>
      </c>
      <c r="BP8">
        <f t="shared" si="5"/>
        <v>1.806624057324836</v>
      </c>
    </row>
    <row r="9" spans="1:84" x14ac:dyDescent="0.2">
      <c r="A9" t="s">
        <v>191</v>
      </c>
      <c r="B9">
        <v>2916</v>
      </c>
      <c r="C9">
        <v>2.2052831375547043E-2</v>
      </c>
      <c r="D9">
        <v>9.9359645103069266E-5</v>
      </c>
      <c r="E9">
        <v>0.27687842841901111</v>
      </c>
      <c r="F9">
        <v>4.0606577292089628E-4</v>
      </c>
      <c r="G9">
        <v>1.7156182784869174</v>
      </c>
      <c r="H9">
        <v>1.234478084861451E-3</v>
      </c>
      <c r="I9">
        <v>0.20139796258976625</v>
      </c>
      <c r="J9">
        <v>4.0834106072054377E-4</v>
      </c>
      <c r="K9">
        <v>1</v>
      </c>
      <c r="L9">
        <v>0</v>
      </c>
      <c r="M9">
        <v>1.1008532295599647</v>
      </c>
      <c r="N9">
        <v>9.7885292155680753E-4</v>
      </c>
      <c r="O9">
        <v>3.5929749121831618E-2</v>
      </c>
      <c r="P9">
        <v>1.6348131736184285E-4</v>
      </c>
      <c r="Q9">
        <v>2882.9</v>
      </c>
      <c r="R9">
        <v>14.113244992223661</v>
      </c>
      <c r="S9">
        <v>36194.050000000003</v>
      </c>
      <c r="T9">
        <v>47.234102031655496</v>
      </c>
      <c r="U9">
        <v>224269.8</v>
      </c>
      <c r="V9">
        <v>170.34906268569466</v>
      </c>
      <c r="W9">
        <v>26327.1</v>
      </c>
      <c r="X9">
        <v>50.159267391611266</v>
      </c>
      <c r="Y9">
        <v>130723.3</v>
      </c>
      <c r="Z9">
        <v>113.62246117828343</v>
      </c>
      <c r="AA9">
        <v>143906.75</v>
      </c>
      <c r="AB9">
        <v>160.49302124522751</v>
      </c>
      <c r="AC9">
        <v>4696.6499999999996</v>
      </c>
      <c r="AD9">
        <v>19.278195345764956</v>
      </c>
      <c r="AE9">
        <v>-977.94716862445296</v>
      </c>
      <c r="AF9">
        <v>9.9359645103069272E-2</v>
      </c>
      <c r="AG9">
        <v>24129.644982665737</v>
      </c>
      <c r="AH9">
        <v>36.854762472399372</v>
      </c>
      <c r="AI9">
        <v>4479825.0064952914</v>
      </c>
      <c r="AJ9">
        <v>3224.1905684847757</v>
      </c>
      <c r="AK9">
        <v>-396.72882755438155</v>
      </c>
      <c r="AL9">
        <v>1.2231523461850917</v>
      </c>
      <c r="AM9">
        <v>1993.7062116829245</v>
      </c>
      <c r="AN9">
        <v>0</v>
      </c>
      <c r="AO9">
        <v>2293.7483847509366</v>
      </c>
      <c r="AP9">
        <v>2.9287239594829662</v>
      </c>
      <c r="AQ9">
        <v>-892.49833678387461</v>
      </c>
      <c r="AR9">
        <v>0.48913543653113689</v>
      </c>
      <c r="AS9">
        <v>1.1374052377121251</v>
      </c>
      <c r="AT9">
        <v>1.17366236787473</v>
      </c>
      <c r="AU9">
        <v>0.98289296749279342</v>
      </c>
      <c r="AV9">
        <v>1.4266519481892652</v>
      </c>
      <c r="AW9">
        <v>0</v>
      </c>
      <c r="AX9">
        <v>1.1061719486454606</v>
      </c>
      <c r="AY9">
        <v>1.4562461287495583</v>
      </c>
      <c r="AZ9">
        <v>48.7</v>
      </c>
      <c r="BB9">
        <v>165</v>
      </c>
      <c r="BC9">
        <v>1700</v>
      </c>
      <c r="BD9">
        <v>95.4</v>
      </c>
      <c r="BE9" s="1">
        <v>950</v>
      </c>
      <c r="BF9">
        <v>53</v>
      </c>
      <c r="BJ9">
        <f t="shared" si="0"/>
        <v>1.073972887989141</v>
      </c>
      <c r="BK9">
        <f t="shared" si="1"/>
        <v>13.483979464005841</v>
      </c>
      <c r="BL9">
        <f t="shared" si="2"/>
        <v>83.550610162312879</v>
      </c>
      <c r="BM9">
        <f t="shared" si="3"/>
        <v>9.8080807781216173</v>
      </c>
      <c r="BO9">
        <f t="shared" si="4"/>
        <v>53.611552279570283</v>
      </c>
      <c r="BP9">
        <f t="shared" si="5"/>
        <v>1.7497787822331998</v>
      </c>
    </row>
    <row r="10" spans="1:84" x14ac:dyDescent="0.2">
      <c r="A10" t="s">
        <v>192</v>
      </c>
      <c r="B10">
        <v>1638</v>
      </c>
      <c r="C10">
        <v>1.4532706130023183E-2</v>
      </c>
      <c r="D10">
        <v>7.2153795408361326E-5</v>
      </c>
      <c r="E10">
        <v>2.8230824027184136</v>
      </c>
      <c r="F10">
        <v>3.307408162155849E-3</v>
      </c>
      <c r="G10">
        <v>1.9070634024781721</v>
      </c>
      <c r="H10">
        <v>2.5394192691965711E-3</v>
      </c>
      <c r="I10">
        <v>0.70613035959664017</v>
      </c>
      <c r="J10">
        <v>8.3538681830706352E-4</v>
      </c>
      <c r="K10">
        <v>1</v>
      </c>
      <c r="L10">
        <v>0</v>
      </c>
      <c r="M10">
        <v>0.75701851309423407</v>
      </c>
      <c r="N10">
        <v>1.1641000136626701E-3</v>
      </c>
      <c r="O10">
        <v>0.44820566053185357</v>
      </c>
      <c r="P10">
        <v>1.182019794153825E-3</v>
      </c>
      <c r="Q10">
        <v>1641.5</v>
      </c>
      <c r="R10">
        <v>8.9872717012216192</v>
      </c>
      <c r="S10">
        <v>318853.95</v>
      </c>
      <c r="T10">
        <v>173.97240366461028</v>
      </c>
      <c r="U10">
        <v>215393.4</v>
      </c>
      <c r="V10">
        <v>146.48257306084679</v>
      </c>
      <c r="W10">
        <v>79754.3</v>
      </c>
      <c r="X10">
        <v>59.604048785119851</v>
      </c>
      <c r="Y10">
        <v>112947.55</v>
      </c>
      <c r="Z10">
        <v>112.76632744424711</v>
      </c>
      <c r="AA10">
        <v>85501.8</v>
      </c>
      <c r="AB10">
        <v>101.7967944899104</v>
      </c>
      <c r="AC10">
        <v>50623.05</v>
      </c>
      <c r="AD10">
        <v>129.2170852928472</v>
      </c>
      <c r="AE10">
        <v>-985.46729386997674</v>
      </c>
      <c r="AF10">
        <v>7.2153795408361324E-2</v>
      </c>
      <c r="AG10">
        <v>255224.57821005752</v>
      </c>
      <c r="AH10">
        <v>300.18226194916036</v>
      </c>
      <c r="AI10">
        <v>4979838.3892555684</v>
      </c>
      <c r="AJ10">
        <v>6632.4155589128995</v>
      </c>
      <c r="AK10">
        <v>1115.1559055292907</v>
      </c>
      <c r="AL10">
        <v>2.502333086418846</v>
      </c>
      <c r="AM10">
        <v>1993.7062116829245</v>
      </c>
      <c r="AN10">
        <v>0</v>
      </c>
      <c r="AO10">
        <v>1264.9963117493583</v>
      </c>
      <c r="AP10">
        <v>3.4829825055085668</v>
      </c>
      <c r="AQ10">
        <v>341.02951308333786</v>
      </c>
      <c r="AR10">
        <v>3.5365984158433403</v>
      </c>
      <c r="AS10">
        <v>0.94927391041559128</v>
      </c>
      <c r="AT10">
        <v>1.6082295521325372</v>
      </c>
      <c r="AU10">
        <v>1.7228716368702213</v>
      </c>
      <c r="AV10">
        <v>1.2158130982207616</v>
      </c>
      <c r="AW10">
        <v>0</v>
      </c>
      <c r="AX10">
        <v>1.6124139777286408</v>
      </c>
      <c r="AY10">
        <v>2.3436832413491513</v>
      </c>
      <c r="AZ10">
        <v>50.33</v>
      </c>
      <c r="BB10">
        <v>10</v>
      </c>
      <c r="BC10">
        <v>19800</v>
      </c>
      <c r="BD10">
        <v>446</v>
      </c>
      <c r="BE10">
        <v>643</v>
      </c>
      <c r="BF10">
        <v>747</v>
      </c>
      <c r="BJ10">
        <f t="shared" si="0"/>
        <v>0.73143109952406671</v>
      </c>
      <c r="BK10">
        <f t="shared" si="1"/>
        <v>142.08573732881774</v>
      </c>
      <c r="BL10">
        <f t="shared" si="2"/>
        <v>95.982501046726398</v>
      </c>
      <c r="BM10">
        <f t="shared" si="3"/>
        <v>35.5395409984989</v>
      </c>
      <c r="BO10">
        <f t="shared" si="4"/>
        <v>38.100741764032797</v>
      </c>
      <c r="BP10">
        <f t="shared" si="5"/>
        <v>22.558190894568188</v>
      </c>
    </row>
    <row r="11" spans="1:84" x14ac:dyDescent="0.2">
      <c r="A11" t="s">
        <v>193</v>
      </c>
      <c r="B11">
        <v>1561</v>
      </c>
      <c r="C11">
        <v>1.3293548748998445E-2</v>
      </c>
      <c r="D11">
        <v>7.5568859754207124E-5</v>
      </c>
      <c r="E11">
        <v>2.796513556351429</v>
      </c>
      <c r="F11">
        <v>2.4797981166275068E-3</v>
      </c>
      <c r="G11">
        <v>1.8963754069364491</v>
      </c>
      <c r="H11">
        <v>2.0039587516419355E-3</v>
      </c>
      <c r="I11">
        <v>0.69966308732004889</v>
      </c>
      <c r="J11">
        <v>6.9789450014843342E-4</v>
      </c>
      <c r="K11">
        <v>1</v>
      </c>
      <c r="L11">
        <v>0</v>
      </c>
      <c r="M11">
        <v>0.7585450944121146</v>
      </c>
      <c r="N11">
        <v>1.1848982669088839E-3</v>
      </c>
      <c r="O11">
        <v>0.44118869852461023</v>
      </c>
      <c r="P11">
        <v>1.7667756014996441E-3</v>
      </c>
      <c r="Q11">
        <v>1491.2</v>
      </c>
      <c r="R11">
        <v>9.1166706757744791</v>
      </c>
      <c r="S11">
        <v>313681.55</v>
      </c>
      <c r="T11">
        <v>152.7900429898562</v>
      </c>
      <c r="U11">
        <v>212713.5</v>
      </c>
      <c r="V11">
        <v>107.30341879087788</v>
      </c>
      <c r="W11">
        <v>78480.649999999994</v>
      </c>
      <c r="X11">
        <v>71.391333507646436</v>
      </c>
      <c r="Y11">
        <v>112170.35</v>
      </c>
      <c r="Z11">
        <v>107.29818939464178</v>
      </c>
      <c r="AA11">
        <v>85084.3</v>
      </c>
      <c r="AB11">
        <v>81.615146298117693</v>
      </c>
      <c r="AC11">
        <v>49487.1</v>
      </c>
      <c r="AD11">
        <v>187.83344946212884</v>
      </c>
      <c r="AE11">
        <v>-986.70645125100157</v>
      </c>
      <c r="AF11">
        <v>7.5568859754207129E-2</v>
      </c>
      <c r="AG11">
        <v>252813.17447371836</v>
      </c>
      <c r="AH11">
        <v>225.06789949423731</v>
      </c>
      <c r="AI11">
        <v>4951923.6495414991</v>
      </c>
      <c r="AJ11">
        <v>5233.9081478320504</v>
      </c>
      <c r="AK11">
        <v>1095.7837188464921</v>
      </c>
      <c r="AL11">
        <v>2.090486060206489</v>
      </c>
      <c r="AM11">
        <v>1993.7062116829245</v>
      </c>
      <c r="AN11">
        <v>0</v>
      </c>
      <c r="AO11">
        <v>1269.5638368425714</v>
      </c>
      <c r="AP11">
        <v>3.5452107946173159</v>
      </c>
      <c r="AQ11">
        <v>320.03479130152976</v>
      </c>
      <c r="AR11">
        <v>5.2861854127302017</v>
      </c>
      <c r="AS11">
        <v>1.0365582180564157</v>
      </c>
      <c r="AT11">
        <v>1.211560740274543</v>
      </c>
      <c r="AU11">
        <v>1.3612206559622877</v>
      </c>
      <c r="AV11">
        <v>1.0188099262111578</v>
      </c>
      <c r="AW11">
        <v>0</v>
      </c>
      <c r="AX11">
        <v>1.6332074501347742</v>
      </c>
      <c r="AY11">
        <v>3.5272460549887628</v>
      </c>
      <c r="AZ11">
        <v>50.33</v>
      </c>
      <c r="BB11">
        <v>10</v>
      </c>
      <c r="BC11">
        <v>19800</v>
      </c>
      <c r="BD11">
        <v>446</v>
      </c>
      <c r="BE11">
        <v>643</v>
      </c>
      <c r="BF11">
        <v>747</v>
      </c>
      <c r="BJ11">
        <f t="shared" si="0"/>
        <v>0.66906430853709176</v>
      </c>
      <c r="BK11">
        <f t="shared" si="1"/>
        <v>140.74852729116742</v>
      </c>
      <c r="BL11">
        <f t="shared" si="2"/>
        <v>95.444574231111474</v>
      </c>
      <c r="BM11">
        <f t="shared" si="3"/>
        <v>35.21404318481806</v>
      </c>
      <c r="BO11">
        <f t="shared" si="4"/>
        <v>38.177574601761727</v>
      </c>
      <c r="BP11">
        <f t="shared" si="5"/>
        <v>22.205027196743632</v>
      </c>
      <c r="CF11" s="27"/>
    </row>
    <row r="12" spans="1:84" x14ac:dyDescent="0.2">
      <c r="A12" t="s">
        <v>194</v>
      </c>
      <c r="B12">
        <v>1364</v>
      </c>
      <c r="C12">
        <v>1.1667870409669857E-2</v>
      </c>
      <c r="D12">
        <v>8.0705394600684831E-5</v>
      </c>
      <c r="E12">
        <v>2.7068525888320485</v>
      </c>
      <c r="F12">
        <v>2.0636376499610842E-3</v>
      </c>
      <c r="G12">
        <v>1.9116950457423645</v>
      </c>
      <c r="H12">
        <v>1.6752665698471514E-3</v>
      </c>
      <c r="I12">
        <v>0.90244214890124597</v>
      </c>
      <c r="J12">
        <v>1.1206636956956762E-3</v>
      </c>
      <c r="K12">
        <v>1</v>
      </c>
      <c r="L12">
        <v>0</v>
      </c>
      <c r="M12">
        <v>0.4264690851504172</v>
      </c>
      <c r="N12">
        <v>5.2874076357860235E-4</v>
      </c>
      <c r="O12">
        <v>0.21381116447307549</v>
      </c>
      <c r="P12">
        <v>6.171679083595723E-4</v>
      </c>
      <c r="Q12">
        <v>1330.15</v>
      </c>
      <c r="R12">
        <v>9.3671528562087065</v>
      </c>
      <c r="S12">
        <v>308577.75</v>
      </c>
      <c r="T12">
        <v>101.3568961380371</v>
      </c>
      <c r="U12">
        <v>217930.75</v>
      </c>
      <c r="V12">
        <v>113.14945577467557</v>
      </c>
      <c r="W12">
        <v>102877.05</v>
      </c>
      <c r="X12">
        <v>95.062070442643432</v>
      </c>
      <c r="Y12">
        <v>113999.75</v>
      </c>
      <c r="Z12">
        <v>78.21861654161502</v>
      </c>
      <c r="AA12">
        <v>48616.9</v>
      </c>
      <c r="AB12">
        <v>48.521774818929977</v>
      </c>
      <c r="AC12">
        <v>24374</v>
      </c>
      <c r="AD12">
        <v>64.369819668929679</v>
      </c>
      <c r="AE12">
        <v>-988.33212959033017</v>
      </c>
      <c r="AF12">
        <v>8.0705394600684835E-2</v>
      </c>
      <c r="AG12">
        <v>244675.49363151647</v>
      </c>
      <c r="AH12">
        <v>187.29693682710874</v>
      </c>
      <c r="AI12">
        <v>4991935.2427454153</v>
      </c>
      <c r="AJ12">
        <v>4375.4350445234841</v>
      </c>
      <c r="AK12">
        <v>1703.1918606889715</v>
      </c>
      <c r="AL12">
        <v>3.3568567076155893</v>
      </c>
      <c r="AM12">
        <v>1993.7062116829245</v>
      </c>
      <c r="AN12">
        <v>0</v>
      </c>
      <c r="AO12">
        <v>275.99376796294518</v>
      </c>
      <c r="AP12">
        <v>1.5819902137954667</v>
      </c>
      <c r="AQ12">
        <v>-360.27786564571409</v>
      </c>
      <c r="AR12">
        <v>1.8465638712728389</v>
      </c>
      <c r="AS12">
        <v>1.1921580453697269</v>
      </c>
      <c r="AT12">
        <v>1.0455419693886532</v>
      </c>
      <c r="AU12">
        <v>1.139579159141036</v>
      </c>
      <c r="AV12">
        <v>1.3726257722204245</v>
      </c>
      <c r="AW12">
        <v>0</v>
      </c>
      <c r="AX12">
        <v>1.0879523631287669</v>
      </c>
      <c r="AY12">
        <v>1.9442540785006373</v>
      </c>
      <c r="AZ12">
        <v>50</v>
      </c>
      <c r="BB12">
        <v>0</v>
      </c>
      <c r="BC12">
        <v>18900</v>
      </c>
      <c r="BE12" s="1">
        <v>358</v>
      </c>
      <c r="BJ12">
        <f t="shared" si="0"/>
        <v>0.58339352048349291</v>
      </c>
      <c r="BK12">
        <f t="shared" si="1"/>
        <v>135.34262944160241</v>
      </c>
      <c r="BL12">
        <f t="shared" si="2"/>
        <v>95.584752287118221</v>
      </c>
      <c r="BM12">
        <f t="shared" si="3"/>
        <v>45.122107445062298</v>
      </c>
      <c r="BO12">
        <f t="shared" si="4"/>
        <v>21.323454257520861</v>
      </c>
      <c r="BP12">
        <f t="shared" si="5"/>
        <v>10.690558223653774</v>
      </c>
    </row>
    <row r="13" spans="1:84" x14ac:dyDescent="0.2">
      <c r="A13" t="s">
        <v>195</v>
      </c>
      <c r="B13">
        <v>1434</v>
      </c>
      <c r="C13">
        <v>1.3067349441174683E-2</v>
      </c>
      <c r="D13">
        <v>1.290940252178451E-4</v>
      </c>
      <c r="E13">
        <v>2.7348261994899508</v>
      </c>
      <c r="F13">
        <v>2.808489217786207E-3</v>
      </c>
      <c r="G13">
        <v>1.9334695466903162</v>
      </c>
      <c r="H13">
        <v>2.398343089172892E-3</v>
      </c>
      <c r="I13">
        <v>0.91324200672328304</v>
      </c>
      <c r="J13">
        <v>8.6724554654455429E-4</v>
      </c>
      <c r="K13">
        <v>1</v>
      </c>
      <c r="L13">
        <v>0</v>
      </c>
      <c r="M13">
        <v>0.42542613201459273</v>
      </c>
      <c r="N13">
        <v>7.3734671431585283E-4</v>
      </c>
      <c r="O13">
        <v>0.21260826750639789</v>
      </c>
      <c r="P13">
        <v>5.6392548629771223E-4</v>
      </c>
      <c r="Q13">
        <v>1427.35</v>
      </c>
      <c r="R13">
        <v>14.851594810694662</v>
      </c>
      <c r="S13">
        <v>298697.75</v>
      </c>
      <c r="T13">
        <v>184.6421414378008</v>
      </c>
      <c r="U13">
        <v>211173.1</v>
      </c>
      <c r="V13">
        <v>168.15324933868479</v>
      </c>
      <c r="W13">
        <v>99744.65</v>
      </c>
      <c r="X13">
        <v>76.873179054171658</v>
      </c>
      <c r="Y13">
        <v>109222.15</v>
      </c>
      <c r="Z13">
        <v>128.6370715781828</v>
      </c>
      <c r="AA13">
        <v>46465.1</v>
      </c>
      <c r="AB13">
        <v>72.893249272300139</v>
      </c>
      <c r="AC13">
        <v>23220.75</v>
      </c>
      <c r="AD13">
        <v>51.16011372976125</v>
      </c>
      <c r="AE13">
        <v>-986.93265055882523</v>
      </c>
      <c r="AF13">
        <v>0.1290940252178451</v>
      </c>
      <c r="AG13">
        <v>247214.39458068166</v>
      </c>
      <c r="AH13">
        <v>254.90009237485995</v>
      </c>
      <c r="AI13">
        <v>5048805.5440093931</v>
      </c>
      <c r="AJ13">
        <v>6263.9549967950588</v>
      </c>
      <c r="AK13">
        <v>1735.5419540402997</v>
      </c>
      <c r="AL13">
        <v>2.5977633086977381</v>
      </c>
      <c r="AM13">
        <v>1993.7062116829245</v>
      </c>
      <c r="AN13">
        <v>0</v>
      </c>
      <c r="AO13">
        <v>272.87325642312265</v>
      </c>
      <c r="AP13">
        <v>2.2061383698261299</v>
      </c>
      <c r="AQ13">
        <v>-363.87692847682365</v>
      </c>
      <c r="AR13">
        <v>1.6872627610452953</v>
      </c>
      <c r="AS13">
        <v>1.762609369997798</v>
      </c>
      <c r="AT13">
        <v>1.380443015127361</v>
      </c>
      <c r="AU13">
        <v>1.5819660625680183</v>
      </c>
      <c r="AV13">
        <v>1.0306454327598162</v>
      </c>
      <c r="AW13">
        <v>0</v>
      </c>
      <c r="AX13">
        <v>1.4874124956520391</v>
      </c>
      <c r="AY13">
        <v>1.7446659288081257</v>
      </c>
      <c r="AZ13">
        <v>50</v>
      </c>
      <c r="BB13">
        <v>0</v>
      </c>
      <c r="BC13">
        <v>18900</v>
      </c>
      <c r="BE13" s="1">
        <v>358</v>
      </c>
      <c r="BJ13">
        <f t="shared" si="0"/>
        <v>0.65336747205873413</v>
      </c>
      <c r="BK13">
        <f t="shared" si="1"/>
        <v>136.74130997449754</v>
      </c>
      <c r="BL13">
        <f t="shared" si="2"/>
        <v>96.673477334515809</v>
      </c>
      <c r="BM13">
        <f t="shared" si="3"/>
        <v>45.662100336164151</v>
      </c>
      <c r="BO13">
        <f t="shared" si="4"/>
        <v>21.271306600729638</v>
      </c>
      <c r="BP13">
        <f t="shared" si="5"/>
        <v>10.630413375319895</v>
      </c>
    </row>
    <row r="14" spans="1:84" x14ac:dyDescent="0.2">
      <c r="A14" t="s">
        <v>196</v>
      </c>
      <c r="B14">
        <v>2236</v>
      </c>
      <c r="C14">
        <v>1.9970901521283082E-2</v>
      </c>
      <c r="D14">
        <v>1.3120059919898171E-4</v>
      </c>
      <c r="E14">
        <v>3.1308475670470517</v>
      </c>
      <c r="F14">
        <v>3.9147084765886568E-3</v>
      </c>
      <c r="G14">
        <v>1.8398293078022312</v>
      </c>
      <c r="H14">
        <v>2.2357121643038647E-3</v>
      </c>
      <c r="I14">
        <v>5.352579894370503E-2</v>
      </c>
      <c r="J14">
        <v>1.3803191831521537E-4</v>
      </c>
      <c r="K14">
        <v>1</v>
      </c>
      <c r="L14">
        <v>0</v>
      </c>
      <c r="M14">
        <v>1.3939158038399557E-3</v>
      </c>
      <c r="N14">
        <v>1.9737799416382291E-5</v>
      </c>
      <c r="O14">
        <v>2.0868404187383165</v>
      </c>
      <c r="P14">
        <v>3.6374532968749007E-3</v>
      </c>
      <c r="Q14">
        <v>2177.4</v>
      </c>
      <c r="R14">
        <v>16.694373461234115</v>
      </c>
      <c r="S14">
        <v>341302.45</v>
      </c>
      <c r="T14">
        <v>341.01797664454125</v>
      </c>
      <c r="U14">
        <v>200565.55</v>
      </c>
      <c r="V14">
        <v>222.68106145691632</v>
      </c>
      <c r="W14">
        <v>5835</v>
      </c>
      <c r="X14">
        <v>14.471387377566082</v>
      </c>
      <c r="Y14">
        <v>109017.60000000001</v>
      </c>
      <c r="Z14">
        <v>220.8633109080437</v>
      </c>
      <c r="AA14">
        <v>151.94999999999999</v>
      </c>
      <c r="AB14">
        <v>2.1379712469141343</v>
      </c>
      <c r="AC14">
        <v>227498.85</v>
      </c>
      <c r="AD14">
        <v>532.77427962160095</v>
      </c>
      <c r="AE14">
        <v>-980.02909847871683</v>
      </c>
      <c r="AF14">
        <v>0.13120059919898172</v>
      </c>
      <c r="AG14">
        <v>283157.52106072352</v>
      </c>
      <c r="AH14">
        <v>355.30118683868733</v>
      </c>
      <c r="AI14">
        <v>4804237.4315770771</v>
      </c>
      <c r="AJ14">
        <v>5839.1980889674696</v>
      </c>
      <c r="AK14">
        <v>-839.66783442277892</v>
      </c>
      <c r="AL14">
        <v>0.41346335447570753</v>
      </c>
      <c r="AM14">
        <v>1993.7062116829245</v>
      </c>
      <c r="AN14">
        <v>0</v>
      </c>
      <c r="AO14">
        <v>-995.82940958513427</v>
      </c>
      <c r="AP14">
        <v>5.9055415563647504E-2</v>
      </c>
      <c r="AQ14">
        <v>5243.8180439365196</v>
      </c>
      <c r="AR14">
        <v>10.883245467679362</v>
      </c>
      <c r="AS14">
        <v>1.4427945761851733</v>
      </c>
      <c r="AT14">
        <v>1.7083877030806214</v>
      </c>
      <c r="AU14">
        <v>1.5350330906540985</v>
      </c>
      <c r="AV14">
        <v>0.91223399581870535</v>
      </c>
      <c r="AW14">
        <v>0</v>
      </c>
      <c r="AX14">
        <v>0.8290899566330856</v>
      </c>
      <c r="AY14">
        <v>2.2492333411695458</v>
      </c>
      <c r="AZ14">
        <v>67.38</v>
      </c>
      <c r="BJ14">
        <f t="shared" si="0"/>
        <v>1.345639344504054</v>
      </c>
      <c r="BK14">
        <f t="shared" si="1"/>
        <v>210.95650906763032</v>
      </c>
      <c r="BL14">
        <f t="shared" si="2"/>
        <v>123.96769875971432</v>
      </c>
      <c r="BM14">
        <f t="shared" si="3"/>
        <v>3.6065683328268445</v>
      </c>
      <c r="BO14">
        <f t="shared" si="4"/>
        <v>9.3922046862736211E-2</v>
      </c>
      <c r="BP14">
        <f t="shared" si="5"/>
        <v>140.61130741458774</v>
      </c>
    </row>
    <row r="15" spans="1:84" x14ac:dyDescent="0.2">
      <c r="A15" t="s">
        <v>197</v>
      </c>
      <c r="B15">
        <v>581</v>
      </c>
      <c r="C15">
        <v>5.7172703449476772E-3</v>
      </c>
      <c r="D15">
        <v>5.3250952135150318E-5</v>
      </c>
      <c r="E15">
        <v>3.1709986964638208</v>
      </c>
      <c r="F15">
        <v>4.1428646352012939E-3</v>
      </c>
      <c r="G15">
        <v>1.8629484302262547</v>
      </c>
      <c r="H15">
        <v>2.7228890578957941E-3</v>
      </c>
      <c r="I15">
        <v>5.4679142273739288E-2</v>
      </c>
      <c r="J15">
        <v>1.7524678902767915E-4</v>
      </c>
      <c r="K15">
        <v>1</v>
      </c>
      <c r="L15">
        <v>0</v>
      </c>
      <c r="M15">
        <v>1.3657197049525744E-3</v>
      </c>
      <c r="N15">
        <v>2.7899006239404614E-5</v>
      </c>
      <c r="O15">
        <v>2.0830089738969826</v>
      </c>
      <c r="P15">
        <v>6.5659070261074939E-3</v>
      </c>
      <c r="Q15">
        <v>596.85</v>
      </c>
      <c r="R15">
        <v>5.3342364915110787</v>
      </c>
      <c r="S15">
        <v>331051.84999999998</v>
      </c>
      <c r="T15">
        <v>266.58185545512043</v>
      </c>
      <c r="U15">
        <v>194490.35</v>
      </c>
      <c r="V15">
        <v>125.70754017915846</v>
      </c>
      <c r="W15">
        <v>5708.5</v>
      </c>
      <c r="X15">
        <v>17.510372865668419</v>
      </c>
      <c r="Y15">
        <v>104404.1</v>
      </c>
      <c r="Z15">
        <v>187.17377093576914</v>
      </c>
      <c r="AA15">
        <v>142.55000000000001</v>
      </c>
      <c r="AB15">
        <v>2.8251455481835008</v>
      </c>
      <c r="AC15">
        <v>217458</v>
      </c>
      <c r="AD15">
        <v>490.11835305362723</v>
      </c>
      <c r="AE15">
        <v>-994.28272965505232</v>
      </c>
      <c r="AF15">
        <v>5.3250952135150319E-2</v>
      </c>
      <c r="AG15">
        <v>286801.66059755132</v>
      </c>
      <c r="AH15">
        <v>376.00877066630005</v>
      </c>
      <c r="AI15">
        <v>4864619.5941972798</v>
      </c>
      <c r="AJ15">
        <v>7111.5990856033068</v>
      </c>
      <c r="AK15">
        <v>-836.21308853560549</v>
      </c>
      <c r="AL15">
        <v>0.52493746473197955</v>
      </c>
      <c r="AM15">
        <v>1993.7062116829245</v>
      </c>
      <c r="AN15">
        <v>0</v>
      </c>
      <c r="AO15">
        <v>-995.91377219830827</v>
      </c>
      <c r="AP15">
        <v>8.3473713179663955E-2</v>
      </c>
      <c r="AQ15">
        <v>5232.3543765569448</v>
      </c>
      <c r="AR15">
        <v>19.645167113068247</v>
      </c>
      <c r="AS15">
        <v>1.0785119841447244</v>
      </c>
      <c r="AT15">
        <v>1.7495683609663171</v>
      </c>
      <c r="AU15">
        <v>1.810796134097608</v>
      </c>
      <c r="AV15">
        <v>1.1207821650698309</v>
      </c>
      <c r="AW15">
        <v>0</v>
      </c>
      <c r="AX15">
        <v>1.1585267078280825</v>
      </c>
      <c r="AY15">
        <v>3.9793002004293379</v>
      </c>
      <c r="AZ15">
        <v>67.38</v>
      </c>
      <c r="BJ15">
        <f t="shared" si="0"/>
        <v>0.38522967584257445</v>
      </c>
      <c r="BK15">
        <f t="shared" si="1"/>
        <v>213.66189216773222</v>
      </c>
      <c r="BL15">
        <f t="shared" si="2"/>
        <v>125.52546522864503</v>
      </c>
      <c r="BM15">
        <f t="shared" si="3"/>
        <v>3.684280606404553</v>
      </c>
      <c r="BO15">
        <f t="shared" si="4"/>
        <v>9.2022193719704465E-2</v>
      </c>
      <c r="BP15">
        <f t="shared" si="5"/>
        <v>140.35314466117867</v>
      </c>
    </row>
    <row r="16" spans="1:84" x14ac:dyDescent="0.2">
      <c r="A16" t="s">
        <v>198</v>
      </c>
      <c r="B16">
        <v>1003</v>
      </c>
      <c r="C16">
        <v>1.3298520511536332E-2</v>
      </c>
      <c r="D16">
        <v>9.9595972940869077E-5</v>
      </c>
      <c r="E16">
        <v>4.8616266411326148</v>
      </c>
      <c r="F16">
        <v>5.6327219495816106E-3</v>
      </c>
      <c r="G16">
        <v>1.9910254513166241</v>
      </c>
      <c r="H16">
        <v>1.8227265165169301E-3</v>
      </c>
      <c r="I16">
        <v>3.2234749333931814E-3</v>
      </c>
      <c r="J16">
        <v>5.6808558994183972E-5</v>
      </c>
      <c r="K16">
        <v>1</v>
      </c>
      <c r="L16">
        <v>0</v>
      </c>
      <c r="M16">
        <v>2.8312522419458242E-2</v>
      </c>
      <c r="N16">
        <v>1.6394275826978893E-4</v>
      </c>
      <c r="O16">
        <v>0.33681691190913643</v>
      </c>
      <c r="P16">
        <v>4.3664653413748598E-4</v>
      </c>
      <c r="Q16">
        <v>1008.1</v>
      </c>
      <c r="R16">
        <v>6.8586863864276815</v>
      </c>
      <c r="S16">
        <v>368575.85</v>
      </c>
      <c r="T16">
        <v>586.26803316446171</v>
      </c>
      <c r="U16">
        <v>150946.04999999999</v>
      </c>
      <c r="V16">
        <v>211.07992343884194</v>
      </c>
      <c r="W16">
        <v>244.4</v>
      </c>
      <c r="X16">
        <v>4.368186423629254</v>
      </c>
      <c r="Y16">
        <v>75813.600000000006</v>
      </c>
      <c r="Z16">
        <v>97.438385389785793</v>
      </c>
      <c r="AA16">
        <v>2146.6</v>
      </c>
      <c r="AB16">
        <v>13.790805480082506</v>
      </c>
      <c r="AC16">
        <v>25535.65</v>
      </c>
      <c r="AD16">
        <v>55.695992249277495</v>
      </c>
      <c r="AE16">
        <v>-986.70147948846363</v>
      </c>
      <c r="AF16">
        <v>9.9595972940869082E-2</v>
      </c>
      <c r="AG16">
        <v>440244.02261141903</v>
      </c>
      <c r="AH16">
        <v>511.22907511178175</v>
      </c>
      <c r="AI16">
        <v>5199129.1561758881</v>
      </c>
      <c r="AJ16">
        <v>4760.5686285962447</v>
      </c>
      <c r="AK16">
        <v>-990.34434371921509</v>
      </c>
      <c r="AL16">
        <v>0.17016540559139143</v>
      </c>
      <c r="AM16">
        <v>1993.7062116829245</v>
      </c>
      <c r="AN16">
        <v>0</v>
      </c>
      <c r="AO16">
        <v>-915.28904809173241</v>
      </c>
      <c r="AP16">
        <v>0.49051606585064478</v>
      </c>
      <c r="AQ16">
        <v>7.754830315540362</v>
      </c>
      <c r="AR16">
        <v>1.3064446539320422</v>
      </c>
      <c r="AS16">
        <v>1.1228284960210921</v>
      </c>
      <c r="AT16">
        <v>1.3809673235646469</v>
      </c>
      <c r="AU16">
        <v>0.97754737003562175</v>
      </c>
      <c r="AV16">
        <v>1.3074730632796538</v>
      </c>
      <c r="AW16">
        <v>0</v>
      </c>
      <c r="AX16">
        <v>1.2575286517841415</v>
      </c>
      <c r="AY16">
        <v>0.85165645188302752</v>
      </c>
      <c r="AZ16">
        <v>57.18</v>
      </c>
      <c r="BJ16">
        <f t="shared" si="0"/>
        <v>0.76040940284964742</v>
      </c>
      <c r="BK16">
        <f t="shared" si="1"/>
        <v>277.98781133996289</v>
      </c>
      <c r="BL16">
        <f t="shared" si="2"/>
        <v>113.84683530628456</v>
      </c>
      <c r="BM16">
        <f t="shared" si="3"/>
        <v>0.18431829669142211</v>
      </c>
      <c r="BO16">
        <f t="shared" si="4"/>
        <v>1.6189100319446224</v>
      </c>
      <c r="BP16">
        <f t="shared" si="5"/>
        <v>19.259191022964419</v>
      </c>
    </row>
    <row r="17" spans="1:68" x14ac:dyDescent="0.2">
      <c r="A17" t="s">
        <v>199</v>
      </c>
      <c r="B17">
        <v>2412</v>
      </c>
      <c r="C17">
        <v>2.7958971987846932E-2</v>
      </c>
      <c r="D17">
        <v>1.5558844451934865E-4</v>
      </c>
      <c r="E17">
        <v>4.883269434379673</v>
      </c>
      <c r="F17">
        <v>7.8951855734047168E-3</v>
      </c>
      <c r="G17">
        <v>1.9752867429801555</v>
      </c>
      <c r="H17">
        <v>2.5738538250385215E-3</v>
      </c>
      <c r="I17">
        <v>3.2275480126986709E-3</v>
      </c>
      <c r="J17">
        <v>4.3758390915383482E-5</v>
      </c>
      <c r="K17">
        <v>1</v>
      </c>
      <c r="L17">
        <v>0</v>
      </c>
      <c r="M17">
        <v>2.8490174357574304E-2</v>
      </c>
      <c r="N17">
        <v>1.5902857580620176E-4</v>
      </c>
      <c r="O17">
        <v>0.34362821425706824</v>
      </c>
      <c r="P17">
        <v>7.684039558076757E-4</v>
      </c>
      <c r="Q17">
        <v>2325.4499999999998</v>
      </c>
      <c r="R17">
        <v>12.664179695835854</v>
      </c>
      <c r="S17">
        <v>406163.8</v>
      </c>
      <c r="T17">
        <v>640.20898150525829</v>
      </c>
      <c r="U17">
        <v>164292.70000000001</v>
      </c>
      <c r="V17">
        <v>162.11094479106782</v>
      </c>
      <c r="W17">
        <v>268.45</v>
      </c>
      <c r="X17">
        <v>3.6429275387566493</v>
      </c>
      <c r="Y17">
        <v>83176.2</v>
      </c>
      <c r="Z17">
        <v>115.29241085171216</v>
      </c>
      <c r="AA17">
        <v>2369.75</v>
      </c>
      <c r="AB17">
        <v>14.016695871634466</v>
      </c>
      <c r="AC17">
        <v>28581.8</v>
      </c>
      <c r="AD17">
        <v>77.464273598934142</v>
      </c>
      <c r="AE17">
        <v>-972.04102801215311</v>
      </c>
      <c r="AF17">
        <v>0.15558844451934864</v>
      </c>
      <c r="AG17">
        <v>442208.33494097594</v>
      </c>
      <c r="AH17">
        <v>716.57157137454317</v>
      </c>
      <c r="AI17">
        <v>5158023.0437216768</v>
      </c>
      <c r="AJ17">
        <v>6722.3511936860677</v>
      </c>
      <c r="AK17">
        <v>-990.33214314232498</v>
      </c>
      <c r="AL17">
        <v>0.13107469138418423</v>
      </c>
      <c r="AM17">
        <v>1993.7062116829245</v>
      </c>
      <c r="AN17">
        <v>0</v>
      </c>
      <c r="AO17">
        <v>-914.75751421554844</v>
      </c>
      <c r="AP17">
        <v>0.47581285190968958</v>
      </c>
      <c r="AQ17">
        <v>28.134219233278522</v>
      </c>
      <c r="AR17">
        <v>2.2990615100338401</v>
      </c>
      <c r="AS17">
        <v>1.2580951766491986</v>
      </c>
      <c r="AT17">
        <v>2.0192403003324322</v>
      </c>
      <c r="AU17">
        <v>1.4554378043860263</v>
      </c>
      <c r="AV17">
        <v>1.05417373099879</v>
      </c>
      <c r="AW17">
        <v>0</v>
      </c>
      <c r="AX17">
        <v>1.273569658316126</v>
      </c>
      <c r="AY17">
        <v>1.5502343520916766</v>
      </c>
      <c r="AZ17">
        <v>57.18</v>
      </c>
      <c r="BJ17">
        <f t="shared" si="0"/>
        <v>1.5986940182650875</v>
      </c>
      <c r="BK17">
        <f t="shared" si="1"/>
        <v>279.2253462578297</v>
      </c>
      <c r="BL17">
        <f t="shared" si="2"/>
        <v>112.94689596360529</v>
      </c>
      <c r="BM17">
        <f t="shared" si="3"/>
        <v>0.18455119536611</v>
      </c>
      <c r="BO17">
        <f t="shared" si="4"/>
        <v>1.6290681697660987</v>
      </c>
      <c r="BP17">
        <f t="shared" si="5"/>
        <v>19.648661291219163</v>
      </c>
    </row>
    <row r="18" spans="1:68" x14ac:dyDescent="0.2">
      <c r="A18" t="s">
        <v>200</v>
      </c>
      <c r="B18">
        <v>1134</v>
      </c>
      <c r="C18">
        <v>1.6569878325841083E-2</v>
      </c>
      <c r="D18">
        <v>1.1144303218417455E-4</v>
      </c>
      <c r="E18">
        <v>1.9826508626134818</v>
      </c>
      <c r="F18">
        <v>2.3222532754317844E-3</v>
      </c>
      <c r="G18">
        <v>1.8448125454710378</v>
      </c>
      <c r="H18">
        <v>2.0550976301126293E-3</v>
      </c>
      <c r="I18">
        <v>0.65852417216807047</v>
      </c>
      <c r="J18">
        <v>6.3306490629549408E-4</v>
      </c>
      <c r="K18">
        <v>1</v>
      </c>
      <c r="L18">
        <v>0</v>
      </c>
      <c r="M18">
        <v>0.35221451249883168</v>
      </c>
      <c r="N18">
        <v>7.8611148967422698E-4</v>
      </c>
      <c r="O18">
        <v>0.41356230577469244</v>
      </c>
      <c r="P18">
        <v>1.0139441158266915E-3</v>
      </c>
      <c r="Q18">
        <v>1109.9000000000001</v>
      </c>
      <c r="R18">
        <v>7.232565243397393</v>
      </c>
      <c r="S18">
        <v>132806.39999999999</v>
      </c>
      <c r="T18">
        <v>92.289972084557604</v>
      </c>
      <c r="U18">
        <v>123573.7</v>
      </c>
      <c r="V18">
        <v>96.046592311944323</v>
      </c>
      <c r="W18">
        <v>44111.3</v>
      </c>
      <c r="X18">
        <v>51.03374012924143</v>
      </c>
      <c r="Y18">
        <v>66985.7</v>
      </c>
      <c r="Z18">
        <v>78.508299929973887</v>
      </c>
      <c r="AA18">
        <v>23592.45</v>
      </c>
      <c r="AB18">
        <v>36.708487115594799</v>
      </c>
      <c r="AC18">
        <v>27701.85</v>
      </c>
      <c r="AD18">
        <v>55.064950883383823</v>
      </c>
      <c r="AE18">
        <v>-983.43012167415884</v>
      </c>
      <c r="AF18">
        <v>0.11144303218417455</v>
      </c>
      <c r="AG18">
        <v>178946.52955286636</v>
      </c>
      <c r="AH18">
        <v>210.76903933851736</v>
      </c>
      <c r="AI18">
        <v>4817252.5738378549</v>
      </c>
      <c r="AJ18">
        <v>5367.4718713764869</v>
      </c>
      <c r="AK18">
        <v>972.55545348699002</v>
      </c>
      <c r="AL18">
        <v>1.8962942988305311</v>
      </c>
      <c r="AM18">
        <v>1993.7062116829245</v>
      </c>
      <c r="AN18">
        <v>0</v>
      </c>
      <c r="AO18">
        <v>53.824388644965417</v>
      </c>
      <c r="AP18">
        <v>2.3520423793311847</v>
      </c>
      <c r="AQ18">
        <v>237.37673657346292</v>
      </c>
      <c r="AR18">
        <v>3.033716669993169</v>
      </c>
      <c r="AS18">
        <v>1.0563275712942584</v>
      </c>
      <c r="AT18">
        <v>1.1748063943667371</v>
      </c>
      <c r="AU18">
        <v>1.1035973945330815</v>
      </c>
      <c r="AV18">
        <v>0.74521724351280316</v>
      </c>
      <c r="AW18">
        <v>0</v>
      </c>
      <c r="AX18">
        <v>1.4013102880956594</v>
      </c>
      <c r="AY18">
        <v>1.6314119256758548</v>
      </c>
      <c r="AZ18">
        <v>57.56</v>
      </c>
      <c r="BJ18">
        <f t="shared" si="0"/>
        <v>0.95376219643541282</v>
      </c>
      <c r="BK18">
        <f t="shared" si="1"/>
        <v>114.12138365203201</v>
      </c>
      <c r="BL18">
        <f t="shared" si="2"/>
        <v>106.18741011731294</v>
      </c>
      <c r="BM18">
        <f t="shared" si="3"/>
        <v>37.90465134999414</v>
      </c>
      <c r="BO18">
        <f t="shared" si="4"/>
        <v>20.273467339432752</v>
      </c>
      <c r="BP18">
        <f t="shared" si="5"/>
        <v>23.804646320391299</v>
      </c>
    </row>
    <row r="19" spans="1:68" x14ac:dyDescent="0.2">
      <c r="A19" t="s">
        <v>201</v>
      </c>
      <c r="B19">
        <v>1034</v>
      </c>
      <c r="C19">
        <v>1.7541975271187907E-2</v>
      </c>
      <c r="D19">
        <v>1.6354866483352356E-4</v>
      </c>
      <c r="E19">
        <v>2.0020064533873581</v>
      </c>
      <c r="F19">
        <v>2.3847826367170521E-3</v>
      </c>
      <c r="G19">
        <v>1.8669917368071558</v>
      </c>
      <c r="H19">
        <v>1.8354688840542944E-3</v>
      </c>
      <c r="I19">
        <v>0.66031762949581785</v>
      </c>
      <c r="J19">
        <v>9.69152750888525E-4</v>
      </c>
      <c r="K19">
        <v>1</v>
      </c>
      <c r="L19">
        <v>0</v>
      </c>
      <c r="M19">
        <v>0.352051888759564</v>
      </c>
      <c r="N19">
        <v>7.7263698778389292E-4</v>
      </c>
      <c r="O19">
        <v>0.41146981215997291</v>
      </c>
      <c r="P19">
        <v>1.3501316262355867E-3</v>
      </c>
      <c r="Q19">
        <v>1117</v>
      </c>
      <c r="R19">
        <v>10.431985227629191</v>
      </c>
      <c r="S19">
        <v>127478.6</v>
      </c>
      <c r="T19">
        <v>128.75272914838695</v>
      </c>
      <c r="U19">
        <v>118881.60000000001</v>
      </c>
      <c r="V19">
        <v>97.619815719210564</v>
      </c>
      <c r="W19">
        <v>42046.1</v>
      </c>
      <c r="X19">
        <v>59.421859348400162</v>
      </c>
      <c r="Y19">
        <v>63676</v>
      </c>
      <c r="Z19">
        <v>47.607772474670561</v>
      </c>
      <c r="AA19">
        <v>22417.05</v>
      </c>
      <c r="AB19">
        <v>47.085614911339398</v>
      </c>
      <c r="AC19">
        <v>26200.1</v>
      </c>
      <c r="AD19">
        <v>77.514952717116742</v>
      </c>
      <c r="AE19">
        <v>-982.45802472881201</v>
      </c>
      <c r="AF19">
        <v>0.16354866483352357</v>
      </c>
      <c r="AG19">
        <v>180703.25407400235</v>
      </c>
      <c r="AH19">
        <v>216.44424003603669</v>
      </c>
      <c r="AI19">
        <v>4875179.8391327718</v>
      </c>
      <c r="AJ19">
        <v>4793.8489449809194</v>
      </c>
      <c r="AK19">
        <v>977.92760865146477</v>
      </c>
      <c r="AL19">
        <v>2.9030180285305711</v>
      </c>
      <c r="AM19">
        <v>1993.7062116829245</v>
      </c>
      <c r="AN19">
        <v>0</v>
      </c>
      <c r="AO19">
        <v>53.337819078603573</v>
      </c>
      <c r="AP19">
        <v>2.3117267244873942</v>
      </c>
      <c r="AQ19">
        <v>231.11600419014701</v>
      </c>
      <c r="AR19">
        <v>4.0395883335802916</v>
      </c>
      <c r="AS19">
        <v>1.4682854740208591</v>
      </c>
      <c r="AT19">
        <v>1.166780185913052</v>
      </c>
      <c r="AU19">
        <v>0.95157153931903526</v>
      </c>
      <c r="AV19">
        <v>1.1101937058589419</v>
      </c>
      <c r="AW19">
        <v>0</v>
      </c>
      <c r="AX19">
        <v>1.3432394900224705</v>
      </c>
      <c r="AY19">
        <v>2.1249413556053165</v>
      </c>
      <c r="AZ19">
        <v>57.56</v>
      </c>
      <c r="BJ19">
        <f t="shared" si="0"/>
        <v>1.009716096609576</v>
      </c>
      <c r="BK19">
        <f t="shared" si="1"/>
        <v>115.23549145697633</v>
      </c>
      <c r="BL19">
        <f t="shared" si="2"/>
        <v>107.46404437061989</v>
      </c>
      <c r="BM19">
        <f t="shared" si="3"/>
        <v>38.007882753779278</v>
      </c>
      <c r="BO19">
        <f t="shared" si="4"/>
        <v>20.264106717000505</v>
      </c>
      <c r="BP19">
        <f t="shared" si="5"/>
        <v>23.684202387928043</v>
      </c>
    </row>
    <row r="20" spans="1:68" x14ac:dyDescent="0.2">
      <c r="A20" t="s">
        <v>202</v>
      </c>
      <c r="B20">
        <v>1164</v>
      </c>
      <c r="C20">
        <v>2.8865157160869043E-2</v>
      </c>
      <c r="D20">
        <v>2.1511049118157243E-4</v>
      </c>
      <c r="E20">
        <v>3.3577910309999353</v>
      </c>
      <c r="F20">
        <v>5.9927038842940237E-3</v>
      </c>
      <c r="G20">
        <v>2.0685023287890649</v>
      </c>
      <c r="H20">
        <v>3.3624673344367466E-3</v>
      </c>
      <c r="I20">
        <v>5.4296354369259968E-2</v>
      </c>
      <c r="J20">
        <v>3.5106609012730859E-4</v>
      </c>
      <c r="K20">
        <v>1</v>
      </c>
      <c r="L20">
        <v>0</v>
      </c>
      <c r="M20">
        <v>8.5224906364485037E-4</v>
      </c>
      <c r="N20">
        <v>2.5559932333022648E-5</v>
      </c>
      <c r="O20">
        <v>1.9857242210780737</v>
      </c>
      <c r="P20">
        <v>3.5489426519415045E-3</v>
      </c>
      <c r="Q20">
        <v>1141.4000000000001</v>
      </c>
      <c r="R20">
        <v>8.685862681755669</v>
      </c>
      <c r="S20">
        <v>132780.04999999999</v>
      </c>
      <c r="T20">
        <v>404.74528361089415</v>
      </c>
      <c r="U20">
        <v>81794.75</v>
      </c>
      <c r="V20">
        <v>207.07326284243101</v>
      </c>
      <c r="W20">
        <v>2147.15</v>
      </c>
      <c r="X20">
        <v>15.257659853677637</v>
      </c>
      <c r="Y20">
        <v>39545.800000000003</v>
      </c>
      <c r="Z20">
        <v>132.83518874312279</v>
      </c>
      <c r="AA20">
        <v>33.700000000000003</v>
      </c>
      <c r="AB20">
        <v>1.0107318869850812</v>
      </c>
      <c r="AC20">
        <v>78526.350000000006</v>
      </c>
      <c r="AD20">
        <v>287.88112746866818</v>
      </c>
      <c r="AE20">
        <v>-971.13484283913101</v>
      </c>
      <c r="AF20">
        <v>0.21511049118157244</v>
      </c>
      <c r="AG20">
        <v>303755.0400254071</v>
      </c>
      <c r="AH20">
        <v>543.90124199437491</v>
      </c>
      <c r="AI20">
        <v>5401482.0538786696</v>
      </c>
      <c r="AJ20">
        <v>8782.0396323567347</v>
      </c>
      <c r="AK20">
        <v>-837.35969848619186</v>
      </c>
      <c r="AL20">
        <v>1.0515898426857389</v>
      </c>
      <c r="AM20">
        <v>1993.7062116829245</v>
      </c>
      <c r="AN20">
        <v>0</v>
      </c>
      <c r="AO20">
        <v>-997.45007426838561</v>
      </c>
      <c r="AP20">
        <v>7.6475213566742584E-2</v>
      </c>
      <c r="AQ20">
        <v>4941.2787918613722</v>
      </c>
      <c r="AR20">
        <v>10.618421978085596</v>
      </c>
      <c r="AS20">
        <v>1.1798300275163784</v>
      </c>
      <c r="AT20">
        <v>1.4808194170594253</v>
      </c>
      <c r="AU20">
        <v>1.2615473109884676</v>
      </c>
      <c r="AV20">
        <v>1.3869469166044524</v>
      </c>
      <c r="AW20">
        <v>0</v>
      </c>
      <c r="AX20">
        <v>0.82720797545419411</v>
      </c>
      <c r="AY20">
        <v>1.3777035124708632</v>
      </c>
      <c r="AZ20">
        <v>66.48</v>
      </c>
      <c r="BJ20">
        <f t="shared" si="0"/>
        <v>1.918955648054574</v>
      </c>
      <c r="BK20">
        <f t="shared" si="1"/>
        <v>223.22594774087571</v>
      </c>
      <c r="BL20">
        <f t="shared" si="2"/>
        <v>137.51403481789706</v>
      </c>
      <c r="BM20">
        <f t="shared" si="3"/>
        <v>3.6096216384684028</v>
      </c>
      <c r="BO20">
        <f t="shared" si="4"/>
        <v>5.6657517751109658E-2</v>
      </c>
      <c r="BP20">
        <f t="shared" si="5"/>
        <v>132.01094621727034</v>
      </c>
    </row>
    <row r="21" spans="1:68" x14ac:dyDescent="0.2">
      <c r="A21" t="s">
        <v>203</v>
      </c>
      <c r="B21">
        <v>802</v>
      </c>
      <c r="C21">
        <v>2.4133015278508228E-2</v>
      </c>
      <c r="D21">
        <v>1.785858230492559E-4</v>
      </c>
      <c r="E21">
        <v>3.3650095546549492</v>
      </c>
      <c r="F21">
        <v>6.4814043631254287E-3</v>
      </c>
      <c r="G21">
        <v>2.0920597103499152</v>
      </c>
      <c r="H21">
        <v>3.9299102106486721E-3</v>
      </c>
      <c r="I21">
        <v>5.4731612890059941E-2</v>
      </c>
      <c r="J21">
        <v>2.5905881831201635E-4</v>
      </c>
      <c r="K21">
        <v>1</v>
      </c>
      <c r="L21">
        <v>0</v>
      </c>
      <c r="M21">
        <v>9.7509843054671892E-4</v>
      </c>
      <c r="N21">
        <v>4.3936565476750753E-5</v>
      </c>
      <c r="O21">
        <v>1.9362818411348894</v>
      </c>
      <c r="P21">
        <v>5.4192497855756038E-3</v>
      </c>
      <c r="Q21">
        <v>833.3</v>
      </c>
      <c r="R21">
        <v>7.468213342313927</v>
      </c>
      <c r="S21">
        <v>116221.2</v>
      </c>
      <c r="T21">
        <v>867.30300842384531</v>
      </c>
      <c r="U21">
        <v>72245.3</v>
      </c>
      <c r="V21">
        <v>458.29327027455611</v>
      </c>
      <c r="W21">
        <v>1889.9</v>
      </c>
      <c r="X21">
        <v>13.339277183920938</v>
      </c>
      <c r="Y21">
        <v>34537.800000000003</v>
      </c>
      <c r="Z21">
        <v>246.69418101643262</v>
      </c>
      <c r="AA21">
        <v>33.6</v>
      </c>
      <c r="AB21">
        <v>1.4407600333449733</v>
      </c>
      <c r="AC21">
        <v>66890.649999999994</v>
      </c>
      <c r="AD21">
        <v>610.08270481183649</v>
      </c>
      <c r="AE21">
        <v>-975.8669847214918</v>
      </c>
      <c r="AF21">
        <v>0.17858582304925591</v>
      </c>
      <c r="AG21">
        <v>304410.19737293059</v>
      </c>
      <c r="AH21">
        <v>588.25597777504345</v>
      </c>
      <c r="AI21">
        <v>5463008.8548629209</v>
      </c>
      <c r="AJ21">
        <v>10264.078067929044</v>
      </c>
      <c r="AK21">
        <v>-836.0559170835229</v>
      </c>
      <c r="AL21">
        <v>0.77598956337906799</v>
      </c>
      <c r="AM21">
        <v>1993.7062116829245</v>
      </c>
      <c r="AN21">
        <v>0</v>
      </c>
      <c r="AO21">
        <v>-997.08250946234659</v>
      </c>
      <c r="AP21">
        <v>0.1314580251796125</v>
      </c>
      <c r="AQ21">
        <v>4793.3473921949517</v>
      </c>
      <c r="AR21">
        <v>16.214373313812597</v>
      </c>
      <c r="AS21">
        <v>1.003345943909302</v>
      </c>
      <c r="AT21">
        <v>1.4939042703607477</v>
      </c>
      <c r="AU21">
        <v>1.3649004874660171</v>
      </c>
      <c r="AV21">
        <v>0.95236312216253982</v>
      </c>
      <c r="AW21">
        <v>0</v>
      </c>
      <c r="AX21">
        <v>1.2408740502834372</v>
      </c>
      <c r="AY21">
        <v>2.0077623679966647</v>
      </c>
      <c r="AZ21">
        <v>66.48</v>
      </c>
      <c r="BJ21">
        <f t="shared" si="0"/>
        <v>1.604362855715227</v>
      </c>
      <c r="BK21">
        <f t="shared" si="1"/>
        <v>223.70583519346104</v>
      </c>
      <c r="BL21">
        <f t="shared" si="2"/>
        <v>139.08012954406237</v>
      </c>
      <c r="BM21">
        <f t="shared" si="3"/>
        <v>3.6385576249311851</v>
      </c>
      <c r="BO21">
        <f t="shared" si="4"/>
        <v>6.4824543662745884E-2</v>
      </c>
      <c r="BP21">
        <f t="shared" si="5"/>
        <v>128.72401679864745</v>
      </c>
    </row>
    <row r="22" spans="1:68" x14ac:dyDescent="0.2">
      <c r="A22" t="s">
        <v>204</v>
      </c>
      <c r="B22">
        <v>582</v>
      </c>
      <c r="C22">
        <v>4.5410708386050425E-3</v>
      </c>
      <c r="D22">
        <v>6.2973785025824302E-5</v>
      </c>
      <c r="E22">
        <v>7.7550875919583677E-3</v>
      </c>
      <c r="F22">
        <v>5.5730777044945563E-5</v>
      </c>
      <c r="G22">
        <v>1.4479584302670794</v>
      </c>
      <c r="H22">
        <v>1.6292343945094757E-3</v>
      </c>
      <c r="I22">
        <v>2.9044854404320275E-4</v>
      </c>
      <c r="J22">
        <v>9.8802146322480337E-6</v>
      </c>
      <c r="K22">
        <v>1</v>
      </c>
      <c r="L22">
        <v>0</v>
      </c>
      <c r="M22">
        <v>1.235800675253647E-4</v>
      </c>
      <c r="N22">
        <v>7.8128425388976321E-6</v>
      </c>
      <c r="O22">
        <v>1.8542950612039386E-4</v>
      </c>
      <c r="P22">
        <v>8.2596419350353067E-6</v>
      </c>
      <c r="Q22">
        <v>577</v>
      </c>
      <c r="R22">
        <v>8.5882416557082344</v>
      </c>
      <c r="S22">
        <v>985.1</v>
      </c>
      <c r="T22">
        <v>6.7410369341347192</v>
      </c>
      <c r="U22">
        <v>183936.05</v>
      </c>
      <c r="V22">
        <v>118.41002524679809</v>
      </c>
      <c r="W22">
        <v>36.9</v>
      </c>
      <c r="X22">
        <v>1.2605345566151887</v>
      </c>
      <c r="Y22">
        <v>127034.55</v>
      </c>
      <c r="Z22">
        <v>172.82932674812608</v>
      </c>
      <c r="AA22">
        <v>15.7</v>
      </c>
      <c r="AB22">
        <v>0.9923390761757106</v>
      </c>
      <c r="AC22">
        <v>23.55</v>
      </c>
      <c r="AD22">
        <v>1.0424540883491182</v>
      </c>
      <c r="AE22">
        <v>-995.45892916139496</v>
      </c>
      <c r="AF22">
        <v>6.2973785025824305E-2</v>
      </c>
      <c r="AG22">
        <v>-296.14380178268584</v>
      </c>
      <c r="AH22">
        <v>5.0581572921533455</v>
      </c>
      <c r="AI22">
        <v>3780755.1981484522</v>
      </c>
      <c r="AJ22">
        <v>4255.208928409621</v>
      </c>
      <c r="AK22">
        <v>-999.12998507310135</v>
      </c>
      <c r="AL22">
        <v>2.9595377175446649E-2</v>
      </c>
      <c r="AM22">
        <v>1993.7062116829245</v>
      </c>
      <c r="AN22">
        <v>0</v>
      </c>
      <c r="AO22">
        <v>-999.6302489406678</v>
      </c>
      <c r="AP22">
        <v>2.3375993095004814E-2</v>
      </c>
      <c r="AQ22">
        <v>-999.44519567198495</v>
      </c>
      <c r="AR22">
        <v>2.4712815070741228E-2</v>
      </c>
      <c r="AS22">
        <v>1.5797811463140308</v>
      </c>
      <c r="AT22">
        <v>1.0679790267879501</v>
      </c>
      <c r="AU22">
        <v>1.4660667002248382</v>
      </c>
      <c r="AV22">
        <v>0.98206188707230624</v>
      </c>
      <c r="AW22">
        <v>0</v>
      </c>
      <c r="AX22">
        <v>1.190625552482574</v>
      </c>
      <c r="AY22">
        <v>1.0273753646908563</v>
      </c>
      <c r="AZ22">
        <v>100</v>
      </c>
      <c r="BB22">
        <v>0</v>
      </c>
      <c r="BC22">
        <v>120</v>
      </c>
      <c r="BE22">
        <v>0</v>
      </c>
      <c r="BJ22">
        <f t="shared" si="0"/>
        <v>0.45410708386050425</v>
      </c>
      <c r="BK22">
        <f t="shared" si="1"/>
        <v>0.77550875919583673</v>
      </c>
      <c r="BL22">
        <f t="shared" si="2"/>
        <v>144.79584302670793</v>
      </c>
      <c r="BM22">
        <f t="shared" si="3"/>
        <v>2.9044854404320274E-2</v>
      </c>
      <c r="BO22">
        <f t="shared" si="4"/>
        <v>1.235800675253647E-2</v>
      </c>
      <c r="BP22">
        <f t="shared" si="5"/>
        <v>1.8542950612039387E-2</v>
      </c>
    </row>
    <row r="23" spans="1:68" x14ac:dyDescent="0.2">
      <c r="A23" t="s">
        <v>205</v>
      </c>
      <c r="B23">
        <v>327</v>
      </c>
      <c r="C23">
        <v>2.2165727329933557E-3</v>
      </c>
      <c r="D23">
        <v>4.5436058038869206E-5</v>
      </c>
      <c r="E23">
        <v>7.6266402638915393E-3</v>
      </c>
      <c r="F23">
        <v>5.4403856936638119E-5</v>
      </c>
      <c r="G23">
        <v>1.4274714454817929</v>
      </c>
      <c r="H23">
        <v>2.0006001391098742E-3</v>
      </c>
      <c r="I23">
        <v>2.7156034773965636E-4</v>
      </c>
      <c r="J23">
        <v>8.7053623221307828E-6</v>
      </c>
      <c r="K23">
        <v>1</v>
      </c>
      <c r="L23">
        <v>0</v>
      </c>
      <c r="M23">
        <v>7.6073653739142791E-5</v>
      </c>
      <c r="N23">
        <v>5.891302073938045E-6</v>
      </c>
      <c r="O23">
        <v>1.8916892551128472E-4</v>
      </c>
      <c r="P23">
        <v>8.4727672679174014E-6</v>
      </c>
      <c r="Q23">
        <v>297.25</v>
      </c>
      <c r="R23">
        <v>6.4190813410610321</v>
      </c>
      <c r="S23">
        <v>1022.35</v>
      </c>
      <c r="T23">
        <v>6.9317253111670318</v>
      </c>
      <c r="U23">
        <v>191358.65</v>
      </c>
      <c r="V23">
        <v>110.09451143162596</v>
      </c>
      <c r="W23">
        <v>36.4</v>
      </c>
      <c r="X23">
        <v>1.1571289333609505</v>
      </c>
      <c r="Y23">
        <v>134059.45000000001</v>
      </c>
      <c r="Z23">
        <v>209.23367036829774</v>
      </c>
      <c r="AA23">
        <v>10.199999999999999</v>
      </c>
      <c r="AB23">
        <v>0.79339377626152685</v>
      </c>
      <c r="AC23">
        <v>25.35</v>
      </c>
      <c r="AD23">
        <v>1.1268843867285718</v>
      </c>
      <c r="AE23">
        <v>-997.78342726700669</v>
      </c>
      <c r="AF23">
        <v>4.5436058038869208E-2</v>
      </c>
      <c r="AG23">
        <v>-307.80175495629527</v>
      </c>
      <c r="AH23">
        <v>4.9377252619929308</v>
      </c>
      <c r="AI23">
        <v>3727247.6114756395</v>
      </c>
      <c r="AJ23">
        <v>5225.1361761122917</v>
      </c>
      <c r="AK23">
        <v>-999.18656312475048</v>
      </c>
      <c r="AL23">
        <v>2.607620289254409E-2</v>
      </c>
      <c r="AM23">
        <v>1993.7062116829245</v>
      </c>
      <c r="AN23">
        <v>0</v>
      </c>
      <c r="AO23">
        <v>-999.77238793746778</v>
      </c>
      <c r="AP23">
        <v>1.7626751840360839E-2</v>
      </c>
      <c r="AQ23">
        <v>-999.43400734437876</v>
      </c>
      <c r="AR23">
        <v>2.5350485199765148E-2</v>
      </c>
      <c r="AS23">
        <v>1.6779932433691658</v>
      </c>
      <c r="AT23">
        <v>1.0800356482110596</v>
      </c>
      <c r="AU23">
        <v>1.8704079638376507</v>
      </c>
      <c r="AV23">
        <v>0.91918684337185608</v>
      </c>
      <c r="AW23">
        <v>0</v>
      </c>
      <c r="AX23">
        <v>1.175579882166583</v>
      </c>
      <c r="AY23">
        <v>1.0718030015930133</v>
      </c>
      <c r="AZ23">
        <v>100</v>
      </c>
      <c r="BB23">
        <v>0</v>
      </c>
      <c r="BC23">
        <v>120</v>
      </c>
      <c r="BE23">
        <v>0</v>
      </c>
      <c r="BJ23">
        <f t="shared" si="0"/>
        <v>0.22165727329933557</v>
      </c>
      <c r="BK23">
        <f t="shared" si="1"/>
        <v>0.76266402638915398</v>
      </c>
      <c r="BL23">
        <f t="shared" si="2"/>
        <v>142.74714454817931</v>
      </c>
      <c r="BM23">
        <f t="shared" si="3"/>
        <v>2.7156034773965637E-2</v>
      </c>
      <c r="BO23">
        <f t="shared" si="4"/>
        <v>7.6073653739142794E-3</v>
      </c>
      <c r="BP23">
        <f t="shared" si="5"/>
        <v>1.891689255112847E-2</v>
      </c>
    </row>
    <row r="24" spans="1:68" x14ac:dyDescent="0.2">
      <c r="A24" t="s">
        <v>206</v>
      </c>
      <c r="B24">
        <v>1918</v>
      </c>
      <c r="C24">
        <v>1.3701737607429243E-2</v>
      </c>
      <c r="D24">
        <v>9.0320292892875862E-5</v>
      </c>
      <c r="E24">
        <v>1.8273370096728164E-3</v>
      </c>
      <c r="F24">
        <v>2.8749987920390522E-5</v>
      </c>
      <c r="G24">
        <v>1.5468846704457015</v>
      </c>
      <c r="H24">
        <v>1.8615615010505147E-3</v>
      </c>
      <c r="I24">
        <v>3.7943325885794369E-4</v>
      </c>
      <c r="J24">
        <v>9.903861381973543E-6</v>
      </c>
      <c r="K24">
        <v>1</v>
      </c>
      <c r="L24">
        <v>0</v>
      </c>
      <c r="M24">
        <v>1.5151047383492365E-4</v>
      </c>
      <c r="N24">
        <v>8.8181351860411868E-6</v>
      </c>
      <c r="O24">
        <v>0.78762407212285146</v>
      </c>
      <c r="P24">
        <v>1.6420362089198113E-3</v>
      </c>
      <c r="Q24">
        <v>1922.7</v>
      </c>
      <c r="R24">
        <v>11.849294893523588</v>
      </c>
      <c r="S24">
        <v>256.45</v>
      </c>
      <c r="T24">
        <v>4.0778445028560961</v>
      </c>
      <c r="U24">
        <v>217077.3</v>
      </c>
      <c r="V24">
        <v>172.11634834733468</v>
      </c>
      <c r="W24">
        <v>53.25</v>
      </c>
      <c r="X24">
        <v>1.3952456867218006</v>
      </c>
      <c r="Y24">
        <v>140334.9</v>
      </c>
      <c r="Z24">
        <v>166.46361859514371</v>
      </c>
      <c r="AA24">
        <v>21.25</v>
      </c>
      <c r="AB24">
        <v>1.2309068116422821</v>
      </c>
      <c r="AC24">
        <v>110527.25</v>
      </c>
      <c r="AD24">
        <v>159.27800712160976</v>
      </c>
      <c r="AE24">
        <v>-986.29826239257079</v>
      </c>
      <c r="AF24">
        <v>9.0320292892875867E-2</v>
      </c>
      <c r="AG24">
        <v>-834.1498448291145</v>
      </c>
      <c r="AH24">
        <v>2.6093653948439388</v>
      </c>
      <c r="AI24">
        <v>4039129.206136914</v>
      </c>
      <c r="AJ24">
        <v>4861.9972342522851</v>
      </c>
      <c r="AK24">
        <v>-998.86343861679302</v>
      </c>
      <c r="AL24">
        <v>2.9666209085799655E-2</v>
      </c>
      <c r="AM24">
        <v>1993.7062116829245</v>
      </c>
      <c r="AN24">
        <v>0</v>
      </c>
      <c r="AO24">
        <v>-999.54668127860589</v>
      </c>
      <c r="AP24">
        <v>2.638382460589081E-2</v>
      </c>
      <c r="AQ24">
        <v>1356.5680198645289</v>
      </c>
      <c r="AR24">
        <v>4.912965657550969</v>
      </c>
      <c r="AS24">
        <v>1.3645898120303208</v>
      </c>
      <c r="AT24">
        <v>1.1965076418632954</v>
      </c>
      <c r="AU24">
        <v>1.6699996556129266</v>
      </c>
      <c r="AV24">
        <v>0.90518666434528983</v>
      </c>
      <c r="AW24">
        <v>0</v>
      </c>
      <c r="AX24">
        <v>1.2751822211398935</v>
      </c>
      <c r="AY24">
        <v>2.4640826464167165</v>
      </c>
      <c r="AZ24">
        <v>100</v>
      </c>
      <c r="BC24">
        <v>1</v>
      </c>
      <c r="BD24">
        <v>0</v>
      </c>
      <c r="BE24">
        <v>0</v>
      </c>
      <c r="BJ24">
        <f t="shared" si="0"/>
        <v>1.3701737607429243</v>
      </c>
      <c r="BK24">
        <f t="shared" si="1"/>
        <v>0.18273370096728164</v>
      </c>
      <c r="BL24">
        <f t="shared" si="2"/>
        <v>154.68846704457016</v>
      </c>
      <c r="BM24">
        <f t="shared" si="3"/>
        <v>3.7943325885794368E-2</v>
      </c>
      <c r="BO24">
        <f t="shared" si="4"/>
        <v>1.5151047383492365E-2</v>
      </c>
      <c r="BP24">
        <f t="shared" si="5"/>
        <v>78.76240721228514</v>
      </c>
    </row>
    <row r="25" spans="1:68" x14ac:dyDescent="0.2">
      <c r="A25" t="s">
        <v>207</v>
      </c>
      <c r="B25">
        <v>2285</v>
      </c>
      <c r="C25">
        <v>1.5898343008046639E-2</v>
      </c>
      <c r="D25">
        <v>7.3946874522122226E-5</v>
      </c>
      <c r="E25">
        <v>1.7393714238984736E-3</v>
      </c>
      <c r="F25">
        <v>2.7678880191179868E-5</v>
      </c>
      <c r="G25">
        <v>1.5376675617270101</v>
      </c>
      <c r="H25">
        <v>2.3273410955063165E-3</v>
      </c>
      <c r="I25">
        <v>3.6842596715069988E-4</v>
      </c>
      <c r="J25">
        <v>1.2356872350328003E-5</v>
      </c>
      <c r="K25">
        <v>1</v>
      </c>
      <c r="L25">
        <v>0</v>
      </c>
      <c r="M25">
        <v>1.0575513693168038E-4</v>
      </c>
      <c r="N25">
        <v>5.7760123827157637E-6</v>
      </c>
      <c r="O25">
        <v>0.78491082699093195</v>
      </c>
      <c r="P25">
        <v>2.057148755386152E-3</v>
      </c>
      <c r="Q25">
        <v>2269.6999999999998</v>
      </c>
      <c r="R25">
        <v>10.228211759123571</v>
      </c>
      <c r="S25">
        <v>248.3</v>
      </c>
      <c r="T25">
        <v>3.8682921568214459</v>
      </c>
      <c r="U25">
        <v>219521.15</v>
      </c>
      <c r="V25">
        <v>123.74173603454133</v>
      </c>
      <c r="W25">
        <v>52.6</v>
      </c>
      <c r="X25">
        <v>1.7642651668463489</v>
      </c>
      <c r="Y25">
        <v>142767.79999999999</v>
      </c>
      <c r="Z25">
        <v>200.89334169365125</v>
      </c>
      <c r="AA25">
        <v>15.1</v>
      </c>
      <c r="AB25">
        <v>0.8268519882822537</v>
      </c>
      <c r="AC25">
        <v>112057.75</v>
      </c>
      <c r="AD25">
        <v>291.06177563679171</v>
      </c>
      <c r="AE25">
        <v>-984.1016569919534</v>
      </c>
      <c r="AF25">
        <v>7.394687452212223E-2</v>
      </c>
      <c r="AG25">
        <v>-842.13365185165424</v>
      </c>
      <c r="AH25">
        <v>2.5121510429460763</v>
      </c>
      <c r="AI25">
        <v>4015056.1056388691</v>
      </c>
      <c r="AJ25">
        <v>6078.5130994210112</v>
      </c>
      <c r="AK25">
        <v>-998.89641006143074</v>
      </c>
      <c r="AL25">
        <v>3.701400339251501E-2</v>
      </c>
      <c r="AM25">
        <v>1993.7062116829245</v>
      </c>
      <c r="AN25">
        <v>0</v>
      </c>
      <c r="AO25">
        <v>-999.68358106049516</v>
      </c>
      <c r="AP25">
        <v>1.728180555320355E-2</v>
      </c>
      <c r="AQ25">
        <v>1348.4500014668668</v>
      </c>
      <c r="AR25">
        <v>6.1549807079677166</v>
      </c>
      <c r="AS25">
        <v>1.0450058803099387</v>
      </c>
      <c r="AT25">
        <v>1.1908547068620965</v>
      </c>
      <c r="AU25">
        <v>2.1159963988169195</v>
      </c>
      <c r="AV25">
        <v>1.1560131537449643</v>
      </c>
      <c r="AW25">
        <v>0</v>
      </c>
      <c r="AX25">
        <v>1.0087503914448592</v>
      </c>
      <c r="AY25">
        <v>3.1214151907526149</v>
      </c>
      <c r="AZ25">
        <v>100</v>
      </c>
      <c r="BC25">
        <v>1</v>
      </c>
      <c r="BD25">
        <v>0</v>
      </c>
      <c r="BE25">
        <v>0</v>
      </c>
      <c r="BJ25">
        <f t="shared" si="0"/>
        <v>1.5898343008046638</v>
      </c>
      <c r="BK25">
        <f t="shared" si="1"/>
        <v>0.17393714238984737</v>
      </c>
      <c r="BL25">
        <f t="shared" si="2"/>
        <v>153.76675617270101</v>
      </c>
      <c r="BM25">
        <f t="shared" si="3"/>
        <v>3.6842596715069988E-2</v>
      </c>
      <c r="BO25">
        <f t="shared" si="4"/>
        <v>1.0575513693168039E-2</v>
      </c>
      <c r="BP25">
        <f t="shared" si="5"/>
        <v>78.491082699093198</v>
      </c>
    </row>
    <row r="26" spans="1:68" x14ac:dyDescent="0.2">
      <c r="A26" t="s">
        <v>208</v>
      </c>
      <c r="B26">
        <v>3565</v>
      </c>
      <c r="C26">
        <v>3.0595155285049497E-2</v>
      </c>
      <c r="D26">
        <v>9.9582722206230335E-5</v>
      </c>
      <c r="E26">
        <v>0.8972619139356619</v>
      </c>
      <c r="F26">
        <v>1.4616696691530557E-3</v>
      </c>
      <c r="G26">
        <v>1.8376384022670489</v>
      </c>
      <c r="H26">
        <v>2.5109633732244376E-3</v>
      </c>
      <c r="I26">
        <v>0.52408743327837493</v>
      </c>
      <c r="J26">
        <v>7.8772138318078573E-4</v>
      </c>
      <c r="K26">
        <v>1</v>
      </c>
      <c r="L26">
        <v>0</v>
      </c>
      <c r="M26">
        <v>1.0644794528288968</v>
      </c>
      <c r="N26">
        <v>1.6766651944911601E-3</v>
      </c>
      <c r="O26">
        <v>4.3547867817857924E-2</v>
      </c>
      <c r="P26">
        <v>1.6742324980702379E-4</v>
      </c>
      <c r="Q26">
        <v>3597.65</v>
      </c>
      <c r="R26">
        <v>13.649421618746919</v>
      </c>
      <c r="S26">
        <v>105502.6</v>
      </c>
      <c r="T26">
        <v>102.47185492920276</v>
      </c>
      <c r="U26">
        <v>216075.6</v>
      </c>
      <c r="V26">
        <v>164.64997003212281</v>
      </c>
      <c r="W26">
        <v>61624.15</v>
      </c>
      <c r="X26">
        <v>71.304029376067916</v>
      </c>
      <c r="Y26">
        <v>117588.3</v>
      </c>
      <c r="Z26">
        <v>210.16900592768565</v>
      </c>
      <c r="AA26">
        <v>125165.3</v>
      </c>
      <c r="AB26">
        <v>150.02247375503094</v>
      </c>
      <c r="AC26">
        <v>5120.95</v>
      </c>
      <c r="AD26">
        <v>24.382314017379592</v>
      </c>
      <c r="AE26">
        <v>-969.40484471495051</v>
      </c>
      <c r="AF26">
        <v>9.9582722206230337E-2</v>
      </c>
      <c r="AG26">
        <v>80436.005984358504</v>
      </c>
      <c r="AH26">
        <v>132.66197759602974</v>
      </c>
      <c r="AI26">
        <v>4798515.2587417699</v>
      </c>
      <c r="AJ26">
        <v>6558.0948945477376</v>
      </c>
      <c r="AK26">
        <v>569.86116578483029</v>
      </c>
      <c r="AL26">
        <v>2.3595551627298534</v>
      </c>
      <c r="AM26">
        <v>1993.7062116829245</v>
      </c>
      <c r="AN26">
        <v>0</v>
      </c>
      <c r="AO26">
        <v>2184.9181927342088</v>
      </c>
      <c r="AP26">
        <v>5.0165754415153456</v>
      </c>
      <c r="AQ26">
        <v>-869.70495663463578</v>
      </c>
      <c r="AR26">
        <v>0.5009296823719761</v>
      </c>
      <c r="AS26">
        <v>0.91408855635983299</v>
      </c>
      <c r="AT26">
        <v>1.8259726796396425</v>
      </c>
      <c r="AU26">
        <v>1.7922648734772173</v>
      </c>
      <c r="AV26">
        <v>1.4365934813471575</v>
      </c>
      <c r="AW26">
        <v>0</v>
      </c>
      <c r="AX26">
        <v>1.8434943854853867</v>
      </c>
      <c r="AY26">
        <v>1.2801448367236556</v>
      </c>
      <c r="AZ26">
        <v>50</v>
      </c>
      <c r="BB26" s="1">
        <v>295</v>
      </c>
      <c r="BC26" s="1">
        <v>5700</v>
      </c>
      <c r="BJ26">
        <f t="shared" si="0"/>
        <v>1.5297577642524749</v>
      </c>
      <c r="BK26">
        <f t="shared" si="1"/>
        <v>44.863095696783098</v>
      </c>
      <c r="BL26">
        <f t="shared" si="2"/>
        <v>91.88192011335245</v>
      </c>
      <c r="BM26">
        <f t="shared" si="3"/>
        <v>26.204371663918746</v>
      </c>
      <c r="BO26">
        <f t="shared" si="4"/>
        <v>53.223972641444838</v>
      </c>
      <c r="BP26">
        <f t="shared" si="5"/>
        <v>2.1773933908928962</v>
      </c>
    </row>
    <row r="27" spans="1:68" x14ac:dyDescent="0.2">
      <c r="A27" t="s">
        <v>209</v>
      </c>
      <c r="B27">
        <v>3613</v>
      </c>
      <c r="C27">
        <v>3.0524383922543624E-2</v>
      </c>
      <c r="D27">
        <v>1.2483361974802135E-4</v>
      </c>
      <c r="E27">
        <v>0.89696623419310728</v>
      </c>
      <c r="F27">
        <v>1.1117805410992849E-3</v>
      </c>
      <c r="G27">
        <v>1.8335460339496084</v>
      </c>
      <c r="H27">
        <v>1.9518135367781475E-3</v>
      </c>
      <c r="I27">
        <v>0.52402527463441195</v>
      </c>
      <c r="J27">
        <v>6.8745749583210415E-4</v>
      </c>
      <c r="K27">
        <v>1</v>
      </c>
      <c r="L27">
        <v>0</v>
      </c>
      <c r="M27">
        <v>1.065955118054011</v>
      </c>
      <c r="N27">
        <v>1.1275789293545202E-3</v>
      </c>
      <c r="O27">
        <v>4.3572066136985797E-2</v>
      </c>
      <c r="P27">
        <v>2.0119950749429837E-4</v>
      </c>
      <c r="Q27">
        <v>3580.6</v>
      </c>
      <c r="R27">
        <v>13.86407701864597</v>
      </c>
      <c r="S27">
        <v>105217.85</v>
      </c>
      <c r="T27">
        <v>96.90470834794354</v>
      </c>
      <c r="U27">
        <v>215082.8</v>
      </c>
      <c r="V27">
        <v>163.60278597550644</v>
      </c>
      <c r="W27">
        <v>61470.7</v>
      </c>
      <c r="X27">
        <v>79.235694375438484</v>
      </c>
      <c r="Y27">
        <v>117306.9</v>
      </c>
      <c r="Z27">
        <v>157.09293092742402</v>
      </c>
      <c r="AA27">
        <v>125041.5</v>
      </c>
      <c r="AB27">
        <v>118.54771413365923</v>
      </c>
      <c r="AC27">
        <v>5111.05</v>
      </c>
      <c r="AD27">
        <v>21.599887304774239</v>
      </c>
      <c r="AE27">
        <v>-969.47561607745638</v>
      </c>
      <c r="AF27">
        <v>0.12483361974802135</v>
      </c>
      <c r="AG27">
        <v>80409.16992132031</v>
      </c>
      <c r="AH27">
        <v>100.90583963507758</v>
      </c>
      <c r="AI27">
        <v>4787826.8751295665</v>
      </c>
      <c r="AJ27">
        <v>5097.7160906240788</v>
      </c>
      <c r="AK27">
        <v>569.67497463602729</v>
      </c>
      <c r="AL27">
        <v>2.0592228649399251</v>
      </c>
      <c r="AM27">
        <v>1993.7062116829245</v>
      </c>
      <c r="AN27">
        <v>0</v>
      </c>
      <c r="AO27">
        <v>2189.3333770849836</v>
      </c>
      <c r="AP27">
        <v>3.3737115698204327</v>
      </c>
      <c r="AQ27">
        <v>-869.63255536224005</v>
      </c>
      <c r="AR27">
        <v>0.60198810797596092</v>
      </c>
      <c r="AS27">
        <v>1.1458432363410604</v>
      </c>
      <c r="AT27">
        <v>1.387560308591822</v>
      </c>
      <c r="AU27">
        <v>1.3940518056035871</v>
      </c>
      <c r="AV27">
        <v>1.2523464499454724</v>
      </c>
      <c r="AW27">
        <v>0</v>
      </c>
      <c r="AX27">
        <v>1.2369962561430672</v>
      </c>
      <c r="AY27">
        <v>1.5360473952250451</v>
      </c>
      <c r="AZ27">
        <v>50</v>
      </c>
      <c r="BB27" s="1">
        <v>295</v>
      </c>
      <c r="BC27" s="1">
        <v>5700</v>
      </c>
      <c r="BJ27">
        <f t="shared" si="0"/>
        <v>1.5262191961271812</v>
      </c>
      <c r="BK27">
        <f t="shared" si="1"/>
        <v>44.848311709655363</v>
      </c>
      <c r="BL27">
        <f t="shared" si="2"/>
        <v>91.677301697480416</v>
      </c>
      <c r="BM27">
        <f t="shared" si="3"/>
        <v>26.201263731720598</v>
      </c>
      <c r="BO27">
        <f t="shared" si="4"/>
        <v>53.297755902700551</v>
      </c>
      <c r="BP27">
        <f t="shared" si="5"/>
        <v>2.1786033068492898</v>
      </c>
    </row>
    <row r="28" spans="1:68" x14ac:dyDescent="0.2">
      <c r="A28" t="s">
        <v>210</v>
      </c>
      <c r="B28">
        <v>575</v>
      </c>
      <c r="C28">
        <v>9.1490124926088944E-3</v>
      </c>
      <c r="D28">
        <v>8.6000287637942697E-5</v>
      </c>
      <c r="E28">
        <v>3.7130939837199159E-2</v>
      </c>
      <c r="F28">
        <v>1.6846781885231858E-4</v>
      </c>
      <c r="G28">
        <v>1.7978184137870976</v>
      </c>
      <c r="H28">
        <v>2.7090571361061883E-3</v>
      </c>
      <c r="I28">
        <v>4.2686081959416408E-2</v>
      </c>
      <c r="J28">
        <v>2.0052265173476174E-4</v>
      </c>
      <c r="K28">
        <v>1</v>
      </c>
      <c r="L28">
        <v>0</v>
      </c>
      <c r="M28">
        <v>2.6489636896811673E-4</v>
      </c>
      <c r="N28">
        <v>1.4075759462021666E-5</v>
      </c>
      <c r="O28">
        <v>5.266398891412992E-5</v>
      </c>
      <c r="P28">
        <v>6.8654517307158163E-6</v>
      </c>
      <c r="Q28">
        <v>538.54999999999995</v>
      </c>
      <c r="R28">
        <v>4.9158577984657805</v>
      </c>
      <c r="S28">
        <v>2185.85</v>
      </c>
      <c r="T28">
        <v>10.55319233317827</v>
      </c>
      <c r="U28">
        <v>105831.4</v>
      </c>
      <c r="V28">
        <v>117.82315919251725</v>
      </c>
      <c r="W28">
        <v>2512.6999999999998</v>
      </c>
      <c r="X28">
        <v>10.590735772859517</v>
      </c>
      <c r="Y28">
        <v>58868.4</v>
      </c>
      <c r="Z28">
        <v>88.110020936745229</v>
      </c>
      <c r="AA28">
        <v>15.6</v>
      </c>
      <c r="AB28">
        <v>0.8347706902276566</v>
      </c>
      <c r="AC28">
        <v>3.1</v>
      </c>
      <c r="AD28">
        <v>0.40327605798927418</v>
      </c>
      <c r="AE28">
        <v>-990.8509875073911</v>
      </c>
      <c r="AF28">
        <v>8.6000287637942693E-2</v>
      </c>
      <c r="AG28">
        <v>2370.0253981847122</v>
      </c>
      <c r="AH28">
        <v>15.290235873327154</v>
      </c>
      <c r="AI28">
        <v>4694514.0351731554</v>
      </c>
      <c r="AJ28">
        <v>7075.473088451181</v>
      </c>
      <c r="AK28">
        <v>-872.13732264402051</v>
      </c>
      <c r="AL28">
        <v>0.60064925016317439</v>
      </c>
      <c r="AM28">
        <v>1993.7062116829245</v>
      </c>
      <c r="AN28">
        <v>0</v>
      </c>
      <c r="AO28">
        <v>-999.20743114160291</v>
      </c>
      <c r="AP28">
        <v>4.2114615052461168E-2</v>
      </c>
      <c r="AQ28">
        <v>-999.84242955939749</v>
      </c>
      <c r="AR28">
        <v>2.0541403650757049E-2</v>
      </c>
      <c r="AS28">
        <v>1.0321736096321665</v>
      </c>
      <c r="AT28">
        <v>0.99007004141756993</v>
      </c>
      <c r="AU28">
        <v>1.3930469565625077</v>
      </c>
      <c r="AV28">
        <v>1.0961318880079554</v>
      </c>
      <c r="AW28">
        <v>0</v>
      </c>
      <c r="AX28">
        <v>0.99745235285720146</v>
      </c>
      <c r="AY28">
        <v>1.0909788823738571</v>
      </c>
      <c r="AZ28">
        <v>53.97</v>
      </c>
      <c r="BE28">
        <v>0</v>
      </c>
      <c r="BJ28">
        <f t="shared" si="0"/>
        <v>0.49377220422610202</v>
      </c>
      <c r="BK28">
        <f t="shared" si="1"/>
        <v>2.0039568230136386</v>
      </c>
      <c r="BL28">
        <f t="shared" si="2"/>
        <v>97.028259792089656</v>
      </c>
      <c r="BM28">
        <f t="shared" si="3"/>
        <v>2.3037678433497035</v>
      </c>
      <c r="BO28">
        <f t="shared" si="4"/>
        <v>1.429645703320926E-2</v>
      </c>
      <c r="BP28">
        <f t="shared" si="5"/>
        <v>2.8422754816955918E-3</v>
      </c>
    </row>
    <row r="29" spans="1:68" x14ac:dyDescent="0.2">
      <c r="A29" t="s">
        <v>211</v>
      </c>
      <c r="B29">
        <v>228</v>
      </c>
      <c r="C29">
        <v>4.0846675189512207E-3</v>
      </c>
      <c r="D29">
        <v>6.412437324364206E-5</v>
      </c>
      <c r="E29">
        <v>3.6306958338874498E-2</v>
      </c>
      <c r="F29">
        <v>2.4889748713956012E-4</v>
      </c>
      <c r="G29">
        <v>1.7785145641102758</v>
      </c>
      <c r="H29">
        <v>1.9176357457482715E-3</v>
      </c>
      <c r="I29">
        <v>4.2612484785018209E-2</v>
      </c>
      <c r="J29">
        <v>2.0855431246230398E-4</v>
      </c>
      <c r="K29">
        <v>1</v>
      </c>
      <c r="L29">
        <v>0</v>
      </c>
      <c r="M29">
        <v>2.2087206695044144E-4</v>
      </c>
      <c r="N29">
        <v>1.257530995350541E-5</v>
      </c>
      <c r="O29">
        <v>3.3107881222492079E-5</v>
      </c>
      <c r="P29">
        <v>5.4031013234255119E-6</v>
      </c>
      <c r="Q29">
        <v>228.35</v>
      </c>
      <c r="R29">
        <v>3.6722823822163844</v>
      </c>
      <c r="S29">
        <v>2029.5</v>
      </c>
      <c r="T29">
        <v>14.04082393743705</v>
      </c>
      <c r="U29">
        <v>99414.8</v>
      </c>
      <c r="V29">
        <v>82.603192241105617</v>
      </c>
      <c r="W29">
        <v>2381.85</v>
      </c>
      <c r="X29">
        <v>10.523726326234149</v>
      </c>
      <c r="Y29">
        <v>55899</v>
      </c>
      <c r="Z29">
        <v>80.164534749345023</v>
      </c>
      <c r="AA29">
        <v>12.35</v>
      </c>
      <c r="AB29">
        <v>0.70440344301140101</v>
      </c>
      <c r="AC29">
        <v>1.85</v>
      </c>
      <c r="AD29">
        <v>0.30153118019796715</v>
      </c>
      <c r="AE29">
        <v>-995.91533248104884</v>
      </c>
      <c r="AF29">
        <v>6.4124373243642063E-2</v>
      </c>
      <c r="AG29">
        <v>2295.2403647553547</v>
      </c>
      <c r="AH29">
        <v>22.590078702083872</v>
      </c>
      <c r="AI29">
        <v>4644096.5422855085</v>
      </c>
      <c r="AJ29">
        <v>5008.451070174131</v>
      </c>
      <c r="AK29">
        <v>-872.3577769779024</v>
      </c>
      <c r="AL29">
        <v>0.62470743487112657</v>
      </c>
      <c r="AM29">
        <v>1993.7062116829245</v>
      </c>
      <c r="AN29">
        <v>0</v>
      </c>
      <c r="AO29">
        <v>-999.33915167415603</v>
      </c>
      <c r="AP29">
        <v>3.762527622656589E-2</v>
      </c>
      <c r="AQ29">
        <v>-999.9009413540598</v>
      </c>
      <c r="AR29">
        <v>1.6166057180748851E-2</v>
      </c>
      <c r="AS29">
        <v>1.1253127623543262</v>
      </c>
      <c r="AT29">
        <v>1.442024420976687</v>
      </c>
      <c r="AU29">
        <v>0.96944410316993157</v>
      </c>
      <c r="AV29">
        <v>1.1119113530561955</v>
      </c>
      <c r="AW29">
        <v>0</v>
      </c>
      <c r="AX29">
        <v>0.95094407368766554</v>
      </c>
      <c r="AY29">
        <v>1.0550716792978205</v>
      </c>
      <c r="AZ29">
        <v>53.95</v>
      </c>
      <c r="BE29">
        <v>0</v>
      </c>
      <c r="BJ29">
        <f t="shared" si="0"/>
        <v>0.22036781264741837</v>
      </c>
      <c r="BK29">
        <f t="shared" si="1"/>
        <v>1.9587604023822793</v>
      </c>
      <c r="BL29">
        <f t="shared" si="2"/>
        <v>95.95086073374938</v>
      </c>
      <c r="BM29">
        <f t="shared" si="3"/>
        <v>2.2989435541517325</v>
      </c>
      <c r="BO29">
        <f t="shared" si="4"/>
        <v>1.1916048011976316E-2</v>
      </c>
      <c r="BP29">
        <f t="shared" si="5"/>
        <v>1.7861701919534478E-3</v>
      </c>
    </row>
    <row r="30" spans="1:68" x14ac:dyDescent="0.2">
      <c r="A30" t="s">
        <v>212</v>
      </c>
      <c r="B30">
        <v>140</v>
      </c>
      <c r="C30">
        <v>2.7885551203259552E-3</v>
      </c>
      <c r="D30">
        <v>4.2835544520856525E-5</v>
      </c>
      <c r="E30">
        <v>9.6985639941705847E-3</v>
      </c>
      <c r="F30">
        <v>9.86033569685657E-5</v>
      </c>
      <c r="G30">
        <v>2.1027887045326596</v>
      </c>
      <c r="H30">
        <v>1.6888270074605389E-3</v>
      </c>
      <c r="I30">
        <v>1.1066026992455978E-3</v>
      </c>
      <c r="J30">
        <v>2.0782175861204236E-5</v>
      </c>
      <c r="K30">
        <v>1</v>
      </c>
      <c r="L30">
        <v>0</v>
      </c>
      <c r="M30">
        <v>2.6271477131276365E-4</v>
      </c>
      <c r="N30">
        <v>1.6697013216808933E-5</v>
      </c>
      <c r="O30">
        <v>4.5104830116902606E-5</v>
      </c>
      <c r="P30">
        <v>6.7446516763250841E-6</v>
      </c>
      <c r="Q30">
        <v>145.4</v>
      </c>
      <c r="R30">
        <v>2.2599487651388541</v>
      </c>
      <c r="S30">
        <v>505.65</v>
      </c>
      <c r="T30">
        <v>5.009609187404374</v>
      </c>
      <c r="U30">
        <v>109638.95</v>
      </c>
      <c r="V30">
        <v>137.3392548438087</v>
      </c>
      <c r="W30">
        <v>57.7</v>
      </c>
      <c r="X30">
        <v>1.0908712114635715</v>
      </c>
      <c r="Y30">
        <v>52140</v>
      </c>
      <c r="Z30">
        <v>60.855523470282506</v>
      </c>
      <c r="AA30">
        <v>13.7</v>
      </c>
      <c r="AB30">
        <v>0.87087372944163288</v>
      </c>
      <c r="AC30">
        <v>2.35</v>
      </c>
      <c r="AD30">
        <v>0.35</v>
      </c>
      <c r="AE30">
        <v>-997.2114448796741</v>
      </c>
      <c r="AF30">
        <v>4.2835544520856528E-2</v>
      </c>
      <c r="AG30">
        <v>-119.75276872657604</v>
      </c>
      <c r="AH30">
        <v>8.9492972380255669</v>
      </c>
      <c r="AI30">
        <v>5491030.6741868462</v>
      </c>
      <c r="AJ30">
        <v>4410.8519835471652</v>
      </c>
      <c r="AK30">
        <v>-996.68526186054225</v>
      </c>
      <c r="AL30">
        <v>6.2251312955421002E-2</v>
      </c>
      <c r="AM30">
        <v>1993.7062116829245</v>
      </c>
      <c r="AN30">
        <v>0</v>
      </c>
      <c r="AO30">
        <v>-999.2139584729133</v>
      </c>
      <c r="AP30">
        <v>4.9957395623949331E-2</v>
      </c>
      <c r="AQ30">
        <v>-999.86504653176928</v>
      </c>
      <c r="AR30">
        <v>2.0179970379415012E-2</v>
      </c>
      <c r="AS30">
        <v>0.87921304327012229</v>
      </c>
      <c r="AT30">
        <v>1.0814466576075537</v>
      </c>
      <c r="AU30">
        <v>0.71760926241501011</v>
      </c>
      <c r="AV30">
        <v>0.67770172541299778</v>
      </c>
      <c r="AW30">
        <v>0</v>
      </c>
      <c r="AX30">
        <v>1.1180187787748261</v>
      </c>
      <c r="AY30">
        <v>1.0895625893213874</v>
      </c>
      <c r="AZ30">
        <v>40</v>
      </c>
      <c r="BB30">
        <v>0</v>
      </c>
      <c r="BC30">
        <v>0</v>
      </c>
      <c r="BD30">
        <v>0</v>
      </c>
      <c r="BE30">
        <v>0</v>
      </c>
      <c r="BF30">
        <v>0</v>
      </c>
      <c r="BJ30">
        <f t="shared" si="0"/>
        <v>0.11154220481303821</v>
      </c>
      <c r="BK30">
        <f t="shared" si="1"/>
        <v>0.3879425597668234</v>
      </c>
      <c r="BL30">
        <f t="shared" si="2"/>
        <v>84.111548181306389</v>
      </c>
      <c r="BM30">
        <f t="shared" si="3"/>
        <v>4.4264107969823913E-2</v>
      </c>
      <c r="BO30">
        <f t="shared" si="4"/>
        <v>1.0508590852510546E-2</v>
      </c>
      <c r="BP30">
        <f t="shared" si="5"/>
        <v>1.8041932046761041E-3</v>
      </c>
    </row>
    <row r="31" spans="1:68" x14ac:dyDescent="0.2">
      <c r="A31" t="s">
        <v>213</v>
      </c>
      <c r="B31">
        <v>332</v>
      </c>
      <c r="C31">
        <v>5.9405766451377622E-3</v>
      </c>
      <c r="D31">
        <v>7.9381792646304419E-5</v>
      </c>
      <c r="E31">
        <v>9.5423132454207187E-3</v>
      </c>
      <c r="F31">
        <v>6.8478581784967333E-5</v>
      </c>
      <c r="G31">
        <v>2.1346397183895904</v>
      </c>
      <c r="H31">
        <v>2.9445872727355419E-3</v>
      </c>
      <c r="I31">
        <v>1.1038406186997369E-3</v>
      </c>
      <c r="J31">
        <v>3.8212713142353709E-5</v>
      </c>
      <c r="K31">
        <v>1</v>
      </c>
      <c r="L31">
        <v>0</v>
      </c>
      <c r="M31">
        <v>2.3358000476668772E-4</v>
      </c>
      <c r="N31">
        <v>1.119922816115529E-5</v>
      </c>
      <c r="O31">
        <v>5.716972983590419E-5</v>
      </c>
      <c r="P31">
        <v>6.7623089275546257E-6</v>
      </c>
      <c r="Q31">
        <v>311.64999999999998</v>
      </c>
      <c r="R31">
        <v>4.1632951271546288</v>
      </c>
      <c r="S31">
        <v>500.6</v>
      </c>
      <c r="T31">
        <v>3.6094904145365976</v>
      </c>
      <c r="U31">
        <v>111983.6</v>
      </c>
      <c r="V31">
        <v>86.603616066475382</v>
      </c>
      <c r="W31">
        <v>57.9</v>
      </c>
      <c r="X31">
        <v>1.990635973488718</v>
      </c>
      <c r="Y31">
        <v>52461.5</v>
      </c>
      <c r="Z31">
        <v>60.438724950847615</v>
      </c>
      <c r="AA31">
        <v>12.25</v>
      </c>
      <c r="AB31">
        <v>0.58433497963159164</v>
      </c>
      <c r="AC31">
        <v>3</v>
      </c>
      <c r="AD31">
        <v>0.35540932665545538</v>
      </c>
      <c r="AE31">
        <v>-994.05942335486225</v>
      </c>
      <c r="AF31">
        <v>7.9381792646304419E-2</v>
      </c>
      <c r="AG31">
        <v>-133.9341763096098</v>
      </c>
      <c r="AH31">
        <v>6.2151553625855263</v>
      </c>
      <c r="AI31">
        <v>5574218.6543815043</v>
      </c>
      <c r="AJ31">
        <v>7690.6270182186117</v>
      </c>
      <c r="AK31">
        <v>-996.69353544756302</v>
      </c>
      <c r="AL31">
        <v>0.11446306587853834</v>
      </c>
      <c r="AM31">
        <v>1993.7062116829245</v>
      </c>
      <c r="AN31">
        <v>0</v>
      </c>
      <c r="AO31">
        <v>-999.3011295759037</v>
      </c>
      <c r="AP31">
        <v>3.3508045101531984E-2</v>
      </c>
      <c r="AQ31">
        <v>-999.82894840088818</v>
      </c>
      <c r="AR31">
        <v>2.0232800803266969E-2</v>
      </c>
      <c r="AS31">
        <v>1.1179728888081917</v>
      </c>
      <c r="AT31">
        <v>0.75958403648859207</v>
      </c>
      <c r="AU31">
        <v>1.2393058650780984</v>
      </c>
      <c r="AV31">
        <v>1.2513904130838587</v>
      </c>
      <c r="AW31">
        <v>0</v>
      </c>
      <c r="AX31">
        <v>0.79755628091392572</v>
      </c>
      <c r="AY31">
        <v>0.97379747003109807</v>
      </c>
      <c r="AZ31">
        <v>40</v>
      </c>
      <c r="BB31">
        <v>0</v>
      </c>
      <c r="BC31">
        <v>0</v>
      </c>
      <c r="BD31">
        <v>0</v>
      </c>
      <c r="BE31">
        <v>0</v>
      </c>
      <c r="BF31">
        <v>0</v>
      </c>
      <c r="BJ31">
        <f t="shared" si="0"/>
        <v>0.23762306580551049</v>
      </c>
      <c r="BK31">
        <f t="shared" si="1"/>
        <v>0.38169252981682877</v>
      </c>
      <c r="BL31">
        <f t="shared" si="2"/>
        <v>85.38558873558361</v>
      </c>
      <c r="BM31">
        <f t="shared" si="3"/>
        <v>4.4153624747989478E-2</v>
      </c>
      <c r="BO31">
        <f t="shared" si="4"/>
        <v>9.343200190667509E-3</v>
      </c>
      <c r="BP31">
        <f t="shared" si="5"/>
        <v>2.2867891934361677E-3</v>
      </c>
    </row>
    <row r="32" spans="1:68" x14ac:dyDescent="0.2">
      <c r="A32" t="s">
        <v>214</v>
      </c>
      <c r="B32">
        <v>548</v>
      </c>
      <c r="C32">
        <v>1.6713733968917156E-2</v>
      </c>
      <c r="D32">
        <v>1.6932158118048021E-4</v>
      </c>
      <c r="E32">
        <v>1.351929770630331</v>
      </c>
      <c r="F32">
        <v>2.1562480075889164E-3</v>
      </c>
      <c r="G32">
        <v>2.0108864994896183</v>
      </c>
      <c r="H32">
        <v>3.384305825562468E-3</v>
      </c>
      <c r="I32">
        <v>0.24036487421134792</v>
      </c>
      <c r="J32">
        <v>8.1152702129349099E-4</v>
      </c>
      <c r="K32">
        <v>1</v>
      </c>
      <c r="L32">
        <v>0</v>
      </c>
      <c r="M32">
        <v>0.82739350296549607</v>
      </c>
      <c r="N32">
        <v>2.2182303313987668E-3</v>
      </c>
      <c r="O32">
        <v>0.11147800725999288</v>
      </c>
      <c r="P32">
        <v>4.0629303459349978E-4</v>
      </c>
      <c r="Q32">
        <v>538.29999999999995</v>
      </c>
      <c r="R32">
        <v>5.4464377542138784</v>
      </c>
      <c r="S32">
        <v>43564.9</v>
      </c>
      <c r="T32">
        <v>331.80762419462906</v>
      </c>
      <c r="U32">
        <v>64789.1</v>
      </c>
      <c r="V32">
        <v>415.18866922476525</v>
      </c>
      <c r="W32">
        <v>7746.15</v>
      </c>
      <c r="X32">
        <v>66.808850461596776</v>
      </c>
      <c r="Y32">
        <v>32222.6</v>
      </c>
      <c r="Z32">
        <v>227.56964694468002</v>
      </c>
      <c r="AA32">
        <v>26667.35</v>
      </c>
      <c r="AB32">
        <v>244.48398155470659</v>
      </c>
      <c r="AC32">
        <v>3593.3</v>
      </c>
      <c r="AD32">
        <v>36.0401165369925</v>
      </c>
      <c r="AE32">
        <v>-983.28626603108285</v>
      </c>
      <c r="AF32">
        <v>0.16932158118048021</v>
      </c>
      <c r="AG32">
        <v>121701.92145855246</v>
      </c>
      <c r="AH32">
        <v>195.70230600734402</v>
      </c>
      <c r="AI32">
        <v>5251001.9313874282</v>
      </c>
      <c r="AJ32">
        <v>8839.0770621669144</v>
      </c>
      <c r="AK32">
        <v>-280.00662163802991</v>
      </c>
      <c r="AL32">
        <v>2.4308630102889706</v>
      </c>
      <c r="AM32">
        <v>1993.7062116829245</v>
      </c>
      <c r="AN32">
        <v>0</v>
      </c>
      <c r="AO32">
        <v>1475.5579951701238</v>
      </c>
      <c r="AP32">
        <v>6.6369361281437218</v>
      </c>
      <c r="AQ32">
        <v>-666.45825575256299</v>
      </c>
      <c r="AR32">
        <v>1.2156271067695512</v>
      </c>
      <c r="AS32">
        <v>1.1080132723007925</v>
      </c>
      <c r="AT32">
        <v>1.0317773840350981</v>
      </c>
      <c r="AU32">
        <v>1.1735262639903714</v>
      </c>
      <c r="AV32">
        <v>1.2681963696619563</v>
      </c>
      <c r="AW32">
        <v>0</v>
      </c>
      <c r="AX32">
        <v>1.5393441492391762</v>
      </c>
      <c r="AY32">
        <v>0.98498777193053955</v>
      </c>
      <c r="AZ32">
        <v>50</v>
      </c>
      <c r="BB32">
        <v>78</v>
      </c>
      <c r="BC32">
        <v>10000</v>
      </c>
      <c r="BD32">
        <v>155</v>
      </c>
      <c r="BE32">
        <v>937</v>
      </c>
      <c r="BF32">
        <v>241</v>
      </c>
      <c r="BJ32">
        <f t="shared" si="0"/>
        <v>0.83568669844585786</v>
      </c>
      <c r="BK32">
        <f t="shared" si="1"/>
        <v>67.596488531516556</v>
      </c>
      <c r="BL32">
        <f t="shared" si="2"/>
        <v>100.54432497448092</v>
      </c>
      <c r="BM32">
        <f t="shared" si="3"/>
        <v>12.018243710567395</v>
      </c>
      <c r="BO32">
        <f t="shared" si="4"/>
        <v>41.369675148274801</v>
      </c>
      <c r="BP32">
        <f t="shared" si="5"/>
        <v>5.5739003629996438</v>
      </c>
    </row>
    <row r="33" spans="1:68" x14ac:dyDescent="0.2">
      <c r="A33" t="s">
        <v>215</v>
      </c>
      <c r="B33">
        <v>416</v>
      </c>
      <c r="C33">
        <v>1.7394790140888631E-2</v>
      </c>
      <c r="D33">
        <v>1.8141120430337061E-4</v>
      </c>
      <c r="E33">
        <v>1.6936039704515138</v>
      </c>
      <c r="F33">
        <v>4.2463185483669038E-3</v>
      </c>
      <c r="G33">
        <v>2.2678865271528017</v>
      </c>
      <c r="H33">
        <v>3.6837094538025952E-3</v>
      </c>
      <c r="I33">
        <v>0.28808682492506948</v>
      </c>
      <c r="J33">
        <v>7.1121260644703909E-4</v>
      </c>
      <c r="K33">
        <v>1</v>
      </c>
      <c r="L33">
        <v>0</v>
      </c>
      <c r="M33">
        <v>0.92968867845453818</v>
      </c>
      <c r="N33">
        <v>2.9721846202956535E-3</v>
      </c>
      <c r="O33">
        <v>0.12917986245765201</v>
      </c>
      <c r="P33">
        <v>6.0469219203825345E-4</v>
      </c>
      <c r="Q33">
        <v>426.85</v>
      </c>
      <c r="R33">
        <v>4.9727017965985789</v>
      </c>
      <c r="S33">
        <v>41548.85</v>
      </c>
      <c r="T33">
        <v>111.50495091675243</v>
      </c>
      <c r="U33">
        <v>55637.5</v>
      </c>
      <c r="V33">
        <v>102.14781601086472</v>
      </c>
      <c r="W33">
        <v>7067.65</v>
      </c>
      <c r="X33">
        <v>20.102929218347626</v>
      </c>
      <c r="Y33">
        <v>24534.25</v>
      </c>
      <c r="Z33">
        <v>65.837634214386597</v>
      </c>
      <c r="AA33">
        <v>22808.65</v>
      </c>
      <c r="AB33">
        <v>87.372923512710145</v>
      </c>
      <c r="AC33">
        <v>3169.1</v>
      </c>
      <c r="AD33">
        <v>14.654781867327378</v>
      </c>
      <c r="AE33">
        <v>-982.60520985911137</v>
      </c>
      <c r="AF33">
        <v>0.1814112043033706</v>
      </c>
      <c r="AG33">
        <v>152712.46782097602</v>
      </c>
      <c r="AH33">
        <v>385.39830716708144</v>
      </c>
      <c r="AI33">
        <v>5922230.5870058555</v>
      </c>
      <c r="AJ33">
        <v>9621.0547790498204</v>
      </c>
      <c r="AK33">
        <v>-137.059410115833</v>
      </c>
      <c r="AL33">
        <v>2.1303793615001112</v>
      </c>
      <c r="AM33">
        <v>1993.7062116829245</v>
      </c>
      <c r="AN33">
        <v>0</v>
      </c>
      <c r="AO33">
        <v>1781.624744113147</v>
      </c>
      <c r="AP33">
        <v>8.8927642935593845</v>
      </c>
      <c r="AQ33">
        <v>-613.49437700944418</v>
      </c>
      <c r="AR33">
        <v>1.8092365787886444</v>
      </c>
      <c r="AS33">
        <v>1.0153801133729741</v>
      </c>
      <c r="AT33">
        <v>1.4801746609216866</v>
      </c>
      <c r="AU33">
        <v>1.0074305747188756</v>
      </c>
      <c r="AV33">
        <v>0.86923043979390358</v>
      </c>
      <c r="AW33">
        <v>0</v>
      </c>
      <c r="AX33">
        <v>1.6521084782300888</v>
      </c>
      <c r="AY33">
        <v>1.1787435466365901</v>
      </c>
      <c r="AZ33">
        <v>50</v>
      </c>
      <c r="BB33">
        <v>78</v>
      </c>
      <c r="BC33">
        <v>10000</v>
      </c>
      <c r="BD33">
        <v>155</v>
      </c>
      <c r="BE33">
        <v>937</v>
      </c>
      <c r="BF33">
        <v>241</v>
      </c>
      <c r="BJ33">
        <f t="shared" si="0"/>
        <v>0.86973950704443159</v>
      </c>
      <c r="BK33">
        <f t="shared" si="1"/>
        <v>84.680198522575694</v>
      </c>
      <c r="BL33">
        <f t="shared" si="2"/>
        <v>113.39432635764008</v>
      </c>
      <c r="BM33">
        <f t="shared" si="3"/>
        <v>14.404341246253475</v>
      </c>
      <c r="BO33">
        <f t="shared" si="4"/>
        <v>46.484433922726907</v>
      </c>
      <c r="BP33">
        <f t="shared" si="5"/>
        <v>6.4589931228826005</v>
      </c>
    </row>
    <row r="269" spans="1:3" x14ac:dyDescent="0.2">
      <c r="B269" s="22"/>
    </row>
    <row r="270" spans="1:3" x14ac:dyDescent="0.2">
      <c r="A270" s="20"/>
      <c r="B270" s="23"/>
      <c r="C270" s="20"/>
    </row>
    <row r="271" spans="1:3" x14ac:dyDescent="0.2">
      <c r="B271" s="22"/>
    </row>
    <row r="272" spans="1:3" x14ac:dyDescent="0.2">
      <c r="B272" s="22"/>
    </row>
    <row r="273" spans="1:3" x14ac:dyDescent="0.2">
      <c r="B273" s="22"/>
    </row>
    <row r="274" spans="1:3" x14ac:dyDescent="0.2">
      <c r="B274" s="22"/>
    </row>
    <row r="275" spans="1:3" x14ac:dyDescent="0.2">
      <c r="B275" s="22"/>
    </row>
    <row r="276" spans="1:3" x14ac:dyDescent="0.2">
      <c r="B276" s="22"/>
    </row>
    <row r="277" spans="1:3" x14ac:dyDescent="0.2">
      <c r="B277" s="22"/>
    </row>
    <row r="278" spans="1:3" x14ac:dyDescent="0.2">
      <c r="B278" s="22"/>
    </row>
    <row r="279" spans="1:3" x14ac:dyDescent="0.2">
      <c r="B279" s="22"/>
    </row>
    <row r="280" spans="1:3" x14ac:dyDescent="0.2">
      <c r="B280" s="22"/>
    </row>
    <row r="281" spans="1:3" x14ac:dyDescent="0.2">
      <c r="B281" s="22"/>
    </row>
    <row r="282" spans="1:3" x14ac:dyDescent="0.2">
      <c r="B282" s="22"/>
    </row>
    <row r="283" spans="1:3" x14ac:dyDescent="0.2">
      <c r="B283" s="22"/>
    </row>
    <row r="284" spans="1:3" x14ac:dyDescent="0.2">
      <c r="B284" s="22"/>
    </row>
    <row r="285" spans="1:3" x14ac:dyDescent="0.2">
      <c r="B285" s="22"/>
    </row>
    <row r="286" spans="1:3" x14ac:dyDescent="0.2">
      <c r="B286" s="22"/>
    </row>
    <row r="287" spans="1:3" x14ac:dyDescent="0.2">
      <c r="A287" s="20"/>
      <c r="B287" s="20"/>
      <c r="C287" s="20"/>
    </row>
    <row r="288" spans="1:3" x14ac:dyDescent="0.2">
      <c r="B288" s="22"/>
    </row>
    <row r="289" spans="1:3" x14ac:dyDescent="0.2">
      <c r="B289" s="22"/>
    </row>
    <row r="290" spans="1:3" x14ac:dyDescent="0.2">
      <c r="B290" s="22"/>
    </row>
    <row r="291" spans="1:3" x14ac:dyDescent="0.2">
      <c r="B291" s="22"/>
    </row>
    <row r="292" spans="1:3" x14ac:dyDescent="0.2">
      <c r="A292" s="9"/>
      <c r="B292" s="22"/>
      <c r="C292" s="9"/>
    </row>
    <row r="293" spans="1:3" x14ac:dyDescent="0.2">
      <c r="B293" s="22"/>
    </row>
    <row r="294" spans="1:3" x14ac:dyDescent="0.2">
      <c r="B294" s="22"/>
    </row>
    <row r="295" spans="1:3" x14ac:dyDescent="0.2">
      <c r="B295" s="22"/>
    </row>
    <row r="296" spans="1:3" x14ac:dyDescent="0.2">
      <c r="B296" s="22"/>
    </row>
    <row r="297" spans="1:3" x14ac:dyDescent="0.2">
      <c r="B297" s="22"/>
    </row>
    <row r="298" spans="1:3" x14ac:dyDescent="0.2">
      <c r="B298" s="22"/>
    </row>
    <row r="299" spans="1:3" x14ac:dyDescent="0.2">
      <c r="B299" s="22"/>
    </row>
    <row r="300" spans="1:3" x14ac:dyDescent="0.2">
      <c r="B300" s="22"/>
    </row>
    <row r="301" spans="1:3" x14ac:dyDescent="0.2">
      <c r="B301" s="22"/>
    </row>
    <row r="302" spans="1:3" x14ac:dyDescent="0.2">
      <c r="B302" s="22"/>
    </row>
    <row r="303" spans="1:3" x14ac:dyDescent="0.2">
      <c r="B303" s="22"/>
    </row>
    <row r="304" spans="1:3" x14ac:dyDescent="0.2">
      <c r="B304" s="22"/>
    </row>
    <row r="305" spans="2:2" x14ac:dyDescent="0.2">
      <c r="B305" s="22"/>
    </row>
    <row r="306" spans="2:2" x14ac:dyDescent="0.2">
      <c r="B306" s="22"/>
    </row>
    <row r="307" spans="2:2" x14ac:dyDescent="0.2">
      <c r="B307" s="22"/>
    </row>
    <row r="308" spans="2:2" x14ac:dyDescent="0.2">
      <c r="B308" s="22"/>
    </row>
    <row r="309" spans="2:2" x14ac:dyDescent="0.2">
      <c r="B309" s="22"/>
    </row>
    <row r="310" spans="2:2" x14ac:dyDescent="0.2">
      <c r="B310" s="22"/>
    </row>
    <row r="311" spans="2:2" x14ac:dyDescent="0.2">
      <c r="B311" s="22"/>
    </row>
    <row r="312" spans="2:2" x14ac:dyDescent="0.2">
      <c r="B312" s="22"/>
    </row>
    <row r="313" spans="2:2" x14ac:dyDescent="0.2">
      <c r="B313" s="22"/>
    </row>
    <row r="314" spans="2:2" x14ac:dyDescent="0.2">
      <c r="B314" s="22"/>
    </row>
    <row r="315" spans="2:2" x14ac:dyDescent="0.2">
      <c r="B315" s="22"/>
    </row>
    <row r="316" spans="2:2" x14ac:dyDescent="0.2">
      <c r="B316" s="22"/>
    </row>
    <row r="317" spans="2:2" x14ac:dyDescent="0.2">
      <c r="B317" s="22"/>
    </row>
    <row r="318" spans="2:2" x14ac:dyDescent="0.2">
      <c r="B318" s="22"/>
    </row>
    <row r="319" spans="2:2" x14ac:dyDescent="0.2">
      <c r="B319" s="22"/>
    </row>
    <row r="320" spans="2:2" x14ac:dyDescent="0.2">
      <c r="B320" s="22"/>
    </row>
    <row r="321" spans="2:2" x14ac:dyDescent="0.2">
      <c r="B321" s="22"/>
    </row>
    <row r="322" spans="2:2" x14ac:dyDescent="0.2">
      <c r="B322" s="22"/>
    </row>
    <row r="323" spans="2:2" x14ac:dyDescent="0.2">
      <c r="B323" s="22"/>
    </row>
    <row r="324" spans="2:2" x14ac:dyDescent="0.2">
      <c r="B324" s="22"/>
    </row>
    <row r="325" spans="2:2" x14ac:dyDescent="0.2">
      <c r="B325" s="22"/>
    </row>
    <row r="326" spans="2:2" x14ac:dyDescent="0.2">
      <c r="B326" s="22"/>
    </row>
    <row r="327" spans="2:2" x14ac:dyDescent="0.2">
      <c r="B327" s="22"/>
    </row>
    <row r="328" spans="2:2" x14ac:dyDescent="0.2">
      <c r="B328" s="22"/>
    </row>
    <row r="329" spans="2:2" x14ac:dyDescent="0.2">
      <c r="B329" s="22"/>
    </row>
    <row r="330" spans="2:2" x14ac:dyDescent="0.2">
      <c r="B330" s="22"/>
    </row>
    <row r="331" spans="2:2" x14ac:dyDescent="0.2">
      <c r="B331" s="22"/>
    </row>
    <row r="332" spans="2:2" x14ac:dyDescent="0.2">
      <c r="B332" s="22"/>
    </row>
    <row r="333" spans="2:2" x14ac:dyDescent="0.2">
      <c r="B333" s="22"/>
    </row>
    <row r="334" spans="2:2" x14ac:dyDescent="0.2">
      <c r="B334" s="22"/>
    </row>
    <row r="335" spans="2:2" x14ac:dyDescent="0.2">
      <c r="B335" s="22"/>
    </row>
    <row r="336" spans="2:2" x14ac:dyDescent="0.2">
      <c r="B336" s="22"/>
    </row>
    <row r="337" spans="2:2" x14ac:dyDescent="0.2">
      <c r="B337" s="22"/>
    </row>
    <row r="338" spans="2:2" x14ac:dyDescent="0.2">
      <c r="B338" s="22"/>
    </row>
    <row r="339" spans="2:2" x14ac:dyDescent="0.2">
      <c r="B339" s="22"/>
    </row>
    <row r="340" spans="2:2" x14ac:dyDescent="0.2">
      <c r="B340" s="22"/>
    </row>
    <row r="341" spans="2:2" x14ac:dyDescent="0.2">
      <c r="B341" s="22"/>
    </row>
    <row r="342" spans="2:2" x14ac:dyDescent="0.2">
      <c r="B342" s="22"/>
    </row>
    <row r="343" spans="2:2" x14ac:dyDescent="0.2">
      <c r="B343" s="22"/>
    </row>
    <row r="344" spans="2:2" x14ac:dyDescent="0.2">
      <c r="B344" s="22"/>
    </row>
    <row r="345" spans="2:2" x14ac:dyDescent="0.2">
      <c r="B345" s="22"/>
    </row>
    <row r="346" spans="2:2" x14ac:dyDescent="0.2">
      <c r="B346" s="22"/>
    </row>
    <row r="347" spans="2:2" x14ac:dyDescent="0.2">
      <c r="B347" s="22"/>
    </row>
    <row r="348" spans="2:2" x14ac:dyDescent="0.2">
      <c r="B348" s="22"/>
    </row>
    <row r="349" spans="2:2" x14ac:dyDescent="0.2">
      <c r="B349" s="22"/>
    </row>
    <row r="350" spans="2:2" x14ac:dyDescent="0.2">
      <c r="B350" s="22"/>
    </row>
    <row r="351" spans="2:2" x14ac:dyDescent="0.2">
      <c r="B351" s="22"/>
    </row>
    <row r="352" spans="2:2" x14ac:dyDescent="0.2">
      <c r="B352" s="22"/>
    </row>
    <row r="353" spans="1:3" x14ac:dyDescent="0.2">
      <c r="B353" s="22"/>
    </row>
    <row r="354" spans="1:3" x14ac:dyDescent="0.2">
      <c r="B354" s="22"/>
    </row>
    <row r="355" spans="1:3" x14ac:dyDescent="0.2">
      <c r="A355" s="9"/>
      <c r="B355" s="9"/>
      <c r="C355" s="9"/>
    </row>
    <row r="356" spans="1:3" x14ac:dyDescent="0.2">
      <c r="B356" s="22"/>
    </row>
    <row r="357" spans="1:3" x14ac:dyDescent="0.2">
      <c r="B357" s="22"/>
    </row>
    <row r="358" spans="1:3" x14ac:dyDescent="0.2">
      <c r="B358" s="22"/>
    </row>
    <row r="359" spans="1:3" x14ac:dyDescent="0.2">
      <c r="B359" s="22"/>
    </row>
    <row r="360" spans="1:3" x14ac:dyDescent="0.2">
      <c r="B360" s="22"/>
    </row>
    <row r="361" spans="1:3" x14ac:dyDescent="0.2">
      <c r="B361" s="22"/>
    </row>
    <row r="362" spans="1:3" x14ac:dyDescent="0.2">
      <c r="B362" s="22"/>
    </row>
    <row r="363" spans="1:3" x14ac:dyDescent="0.2">
      <c r="B363" s="22"/>
    </row>
    <row r="364" spans="1:3" x14ac:dyDescent="0.2">
      <c r="B364" s="22"/>
    </row>
    <row r="365" spans="1:3" x14ac:dyDescent="0.2">
      <c r="B365" s="22"/>
    </row>
    <row r="366" spans="1:3" x14ac:dyDescent="0.2">
      <c r="B366" s="22"/>
    </row>
    <row r="367" spans="1:3" x14ac:dyDescent="0.2">
      <c r="B367" s="22"/>
    </row>
    <row r="368" spans="1:3" x14ac:dyDescent="0.2">
      <c r="B368" s="22"/>
    </row>
    <row r="369" spans="2:2" x14ac:dyDescent="0.2">
      <c r="B369" s="22"/>
    </row>
    <row r="370" spans="2:2" x14ac:dyDescent="0.2">
      <c r="B370" s="22"/>
    </row>
    <row r="371" spans="2:2" x14ac:dyDescent="0.2">
      <c r="B371" s="22"/>
    </row>
    <row r="372" spans="2:2" x14ac:dyDescent="0.2">
      <c r="B372" s="22"/>
    </row>
    <row r="373" spans="2:2" x14ac:dyDescent="0.2">
      <c r="B373" s="22"/>
    </row>
    <row r="374" spans="2:2" x14ac:dyDescent="0.2">
      <c r="B374" s="22"/>
    </row>
    <row r="375" spans="2:2" x14ac:dyDescent="0.2">
      <c r="B375" s="22"/>
    </row>
    <row r="376" spans="2:2" x14ac:dyDescent="0.2">
      <c r="B376" s="22"/>
    </row>
    <row r="377" spans="2:2" x14ac:dyDescent="0.2">
      <c r="B377" s="22"/>
    </row>
    <row r="378" spans="2:2" x14ac:dyDescent="0.2">
      <c r="B378" s="22"/>
    </row>
    <row r="379" spans="2:2" x14ac:dyDescent="0.2">
      <c r="B379" s="22"/>
    </row>
    <row r="380" spans="2:2" x14ac:dyDescent="0.2">
      <c r="B380" s="22"/>
    </row>
    <row r="381" spans="2:2" x14ac:dyDescent="0.2">
      <c r="B381" s="22"/>
    </row>
    <row r="382" spans="2:2" x14ac:dyDescent="0.2">
      <c r="B382" s="22"/>
    </row>
    <row r="383" spans="2:2" x14ac:dyDescent="0.2">
      <c r="B383" s="22"/>
    </row>
    <row r="384" spans="2:2" x14ac:dyDescent="0.2">
      <c r="B384" s="22"/>
    </row>
    <row r="385" spans="2:2" x14ac:dyDescent="0.2">
      <c r="B385" s="22"/>
    </row>
    <row r="386" spans="2:2" x14ac:dyDescent="0.2">
      <c r="B386" s="22"/>
    </row>
    <row r="387" spans="2:2" x14ac:dyDescent="0.2">
      <c r="B387" s="22"/>
    </row>
    <row r="388" spans="2:2" x14ac:dyDescent="0.2">
      <c r="B388" s="22"/>
    </row>
    <row r="389" spans="2:2" x14ac:dyDescent="0.2">
      <c r="B389" s="22"/>
    </row>
    <row r="390" spans="2:2" x14ac:dyDescent="0.2">
      <c r="B390" s="22"/>
    </row>
    <row r="391" spans="2:2" x14ac:dyDescent="0.2">
      <c r="B391" s="22"/>
    </row>
    <row r="392" spans="2:2" x14ac:dyDescent="0.2">
      <c r="B392" s="22"/>
    </row>
    <row r="393" spans="2:2" x14ac:dyDescent="0.2">
      <c r="B393" s="22"/>
    </row>
    <row r="394" spans="2:2" x14ac:dyDescent="0.2">
      <c r="B394" s="22"/>
    </row>
    <row r="395" spans="2:2" x14ac:dyDescent="0.2">
      <c r="B395" s="22"/>
    </row>
    <row r="396" spans="2:2" x14ac:dyDescent="0.2">
      <c r="B396" s="22"/>
    </row>
    <row r="397" spans="2:2" x14ac:dyDescent="0.2">
      <c r="B397" s="22"/>
    </row>
    <row r="398" spans="2:2" x14ac:dyDescent="0.2">
      <c r="B398" s="22"/>
    </row>
    <row r="399" spans="2:2" x14ac:dyDescent="0.2">
      <c r="B399" s="22"/>
    </row>
    <row r="400" spans="2:2" x14ac:dyDescent="0.2">
      <c r="B400" s="22"/>
    </row>
    <row r="401" spans="2:2" x14ac:dyDescent="0.2">
      <c r="B401" s="22"/>
    </row>
    <row r="402" spans="2:2" x14ac:dyDescent="0.2">
      <c r="B402" s="22"/>
    </row>
    <row r="403" spans="2:2" x14ac:dyDescent="0.2">
      <c r="B403" s="22"/>
    </row>
    <row r="404" spans="2:2" x14ac:dyDescent="0.2">
      <c r="B404" s="22"/>
    </row>
    <row r="405" spans="2:2" x14ac:dyDescent="0.2">
      <c r="B405" s="22"/>
    </row>
    <row r="406" spans="2:2" x14ac:dyDescent="0.2">
      <c r="B406" s="22"/>
    </row>
    <row r="407" spans="2:2" x14ac:dyDescent="0.2">
      <c r="B407" s="22"/>
    </row>
    <row r="408" spans="2:2" x14ac:dyDescent="0.2">
      <c r="B408" s="22"/>
    </row>
    <row r="409" spans="2:2" x14ac:dyDescent="0.2">
      <c r="B409" s="22"/>
    </row>
    <row r="410" spans="2:2" x14ac:dyDescent="0.2">
      <c r="B410" s="22"/>
    </row>
    <row r="411" spans="2:2" x14ac:dyDescent="0.2">
      <c r="B411" s="22"/>
    </row>
    <row r="412" spans="2:2" x14ac:dyDescent="0.2">
      <c r="B412" s="22"/>
    </row>
    <row r="413" spans="2:2" x14ac:dyDescent="0.2">
      <c r="B413" s="22"/>
    </row>
    <row r="414" spans="2:2" x14ac:dyDescent="0.2">
      <c r="B414" s="22"/>
    </row>
    <row r="415" spans="2:2" x14ac:dyDescent="0.2">
      <c r="B415" s="22"/>
    </row>
    <row r="416" spans="2:2" x14ac:dyDescent="0.2">
      <c r="B416" s="22"/>
    </row>
    <row r="417" spans="2:2" x14ac:dyDescent="0.2">
      <c r="B417" s="22"/>
    </row>
    <row r="418" spans="2:2" x14ac:dyDescent="0.2">
      <c r="B418" s="22"/>
    </row>
    <row r="419" spans="2:2" x14ac:dyDescent="0.2">
      <c r="B419" s="22"/>
    </row>
    <row r="420" spans="2:2" x14ac:dyDescent="0.2">
      <c r="B420" s="22"/>
    </row>
    <row r="421" spans="2:2" x14ac:dyDescent="0.2">
      <c r="B421" s="22"/>
    </row>
    <row r="422" spans="2:2" x14ac:dyDescent="0.2">
      <c r="B422" s="22"/>
    </row>
    <row r="423" spans="2:2" x14ac:dyDescent="0.2">
      <c r="B423" s="22"/>
    </row>
    <row r="424" spans="2:2" x14ac:dyDescent="0.2">
      <c r="B424" s="22"/>
    </row>
    <row r="425" spans="2:2" x14ac:dyDescent="0.2">
      <c r="B425" s="22"/>
    </row>
    <row r="426" spans="2:2" x14ac:dyDescent="0.2">
      <c r="B426" s="22"/>
    </row>
    <row r="427" spans="2:2" x14ac:dyDescent="0.2">
      <c r="B427" s="22"/>
    </row>
    <row r="428" spans="2:2" x14ac:dyDescent="0.2">
      <c r="B428" s="22"/>
    </row>
    <row r="429" spans="2:2" x14ac:dyDescent="0.2">
      <c r="B429" s="22"/>
    </row>
    <row r="430" spans="2:2" x14ac:dyDescent="0.2">
      <c r="B430" s="22"/>
    </row>
    <row r="431" spans="2:2" x14ac:dyDescent="0.2">
      <c r="B431" s="22"/>
    </row>
    <row r="432" spans="2:2" x14ac:dyDescent="0.2">
      <c r="B432" s="22"/>
    </row>
    <row r="433" spans="2:2" x14ac:dyDescent="0.2">
      <c r="B433" s="22"/>
    </row>
    <row r="434" spans="2:2" x14ac:dyDescent="0.2">
      <c r="B434" s="22"/>
    </row>
    <row r="435" spans="2:2" x14ac:dyDescent="0.2">
      <c r="B435" s="22"/>
    </row>
    <row r="436" spans="2:2" x14ac:dyDescent="0.2">
      <c r="B436" s="22"/>
    </row>
    <row r="437" spans="2:2" x14ac:dyDescent="0.2">
      <c r="B437" s="22"/>
    </row>
    <row r="438" spans="2:2" x14ac:dyDescent="0.2">
      <c r="B438" s="22"/>
    </row>
    <row r="439" spans="2:2" x14ac:dyDescent="0.2">
      <c r="B439" s="22"/>
    </row>
    <row r="440" spans="2:2" x14ac:dyDescent="0.2">
      <c r="B440" s="22"/>
    </row>
    <row r="441" spans="2:2" x14ac:dyDescent="0.2">
      <c r="B441" s="22"/>
    </row>
    <row r="442" spans="2:2" x14ac:dyDescent="0.2">
      <c r="B442" s="22"/>
    </row>
    <row r="443" spans="2:2" x14ac:dyDescent="0.2">
      <c r="B443" s="22"/>
    </row>
    <row r="444" spans="2:2" x14ac:dyDescent="0.2">
      <c r="B444" s="22"/>
    </row>
    <row r="445" spans="2:2" x14ac:dyDescent="0.2">
      <c r="B445" s="22"/>
    </row>
    <row r="446" spans="2:2" x14ac:dyDescent="0.2">
      <c r="B446" s="22"/>
    </row>
    <row r="447" spans="2:2" x14ac:dyDescent="0.2">
      <c r="B447" s="22"/>
    </row>
    <row r="448" spans="2:2" x14ac:dyDescent="0.2">
      <c r="B448" s="22"/>
    </row>
    <row r="449" spans="2:2" x14ac:dyDescent="0.2">
      <c r="B449" s="22"/>
    </row>
    <row r="450" spans="2:2" x14ac:dyDescent="0.2">
      <c r="B450" s="22"/>
    </row>
    <row r="451" spans="2:2" x14ac:dyDescent="0.2">
      <c r="B451" s="22"/>
    </row>
    <row r="452" spans="2:2" x14ac:dyDescent="0.2">
      <c r="B452" s="22"/>
    </row>
    <row r="453" spans="2:2" x14ac:dyDescent="0.2">
      <c r="B453" s="22"/>
    </row>
    <row r="454" spans="2:2" x14ac:dyDescent="0.2">
      <c r="B454" s="22"/>
    </row>
    <row r="455" spans="2:2" x14ac:dyDescent="0.2">
      <c r="B455" s="22"/>
    </row>
    <row r="456" spans="2:2" x14ac:dyDescent="0.2">
      <c r="B456" s="22"/>
    </row>
    <row r="457" spans="2:2" x14ac:dyDescent="0.2">
      <c r="B457" s="22"/>
    </row>
    <row r="458" spans="2:2" x14ac:dyDescent="0.2">
      <c r="B458" s="22"/>
    </row>
    <row r="459" spans="2:2" x14ac:dyDescent="0.2">
      <c r="B459" s="22"/>
    </row>
    <row r="460" spans="2:2" x14ac:dyDescent="0.2">
      <c r="B460" s="22"/>
    </row>
    <row r="461" spans="2:2" x14ac:dyDescent="0.2">
      <c r="B461" s="22"/>
    </row>
    <row r="462" spans="2:2" x14ac:dyDescent="0.2">
      <c r="B462" s="22"/>
    </row>
    <row r="463" spans="2:2" x14ac:dyDescent="0.2">
      <c r="B463" s="22"/>
    </row>
    <row r="464" spans="2:2" x14ac:dyDescent="0.2">
      <c r="B464" s="22"/>
    </row>
    <row r="465" spans="2:2" x14ac:dyDescent="0.2">
      <c r="B465" s="22"/>
    </row>
    <row r="466" spans="2:2" x14ac:dyDescent="0.2">
      <c r="B466" s="22"/>
    </row>
    <row r="467" spans="2:2" x14ac:dyDescent="0.2">
      <c r="B467" s="22"/>
    </row>
    <row r="468" spans="2:2" x14ac:dyDescent="0.2">
      <c r="B468" s="22"/>
    </row>
    <row r="469" spans="2:2" x14ac:dyDescent="0.2">
      <c r="B469" s="22"/>
    </row>
    <row r="470" spans="2:2" x14ac:dyDescent="0.2">
      <c r="B470" s="22"/>
    </row>
    <row r="471" spans="2:2" x14ac:dyDescent="0.2">
      <c r="B471" s="22"/>
    </row>
    <row r="472" spans="2:2" x14ac:dyDescent="0.2">
      <c r="B472" s="22"/>
    </row>
    <row r="473" spans="2:2" x14ac:dyDescent="0.2">
      <c r="B473" s="22"/>
    </row>
    <row r="474" spans="2:2" x14ac:dyDescent="0.2">
      <c r="B474" s="22"/>
    </row>
    <row r="475" spans="2:2" x14ac:dyDescent="0.2">
      <c r="B475" s="22"/>
    </row>
    <row r="476" spans="2:2" x14ac:dyDescent="0.2">
      <c r="B476" s="22"/>
    </row>
    <row r="477" spans="2:2" x14ac:dyDescent="0.2">
      <c r="B477" s="22"/>
    </row>
    <row r="478" spans="2:2" x14ac:dyDescent="0.2">
      <c r="B478" s="22"/>
    </row>
    <row r="479" spans="2:2" x14ac:dyDescent="0.2">
      <c r="B479" s="22"/>
    </row>
    <row r="480" spans="2:2" x14ac:dyDescent="0.2">
      <c r="B480" s="22"/>
    </row>
    <row r="481" spans="2:2" x14ac:dyDescent="0.2">
      <c r="B481" s="22"/>
    </row>
    <row r="482" spans="2:2" x14ac:dyDescent="0.2">
      <c r="B482" s="22"/>
    </row>
    <row r="483" spans="2:2" x14ac:dyDescent="0.2">
      <c r="B483" s="22"/>
    </row>
    <row r="484" spans="2:2" x14ac:dyDescent="0.2">
      <c r="B484" s="22"/>
    </row>
    <row r="485" spans="2:2" x14ac:dyDescent="0.2">
      <c r="B485" s="22"/>
    </row>
    <row r="486" spans="2:2" x14ac:dyDescent="0.2">
      <c r="B486" s="22"/>
    </row>
    <row r="487" spans="2:2" x14ac:dyDescent="0.2">
      <c r="B487" s="22"/>
    </row>
    <row r="488" spans="2:2" x14ac:dyDescent="0.2">
      <c r="B488" s="22"/>
    </row>
    <row r="489" spans="2:2" x14ac:dyDescent="0.2">
      <c r="B489" s="22"/>
    </row>
    <row r="490" spans="2:2" x14ac:dyDescent="0.2">
      <c r="B490" s="22"/>
    </row>
    <row r="491" spans="2:2" x14ac:dyDescent="0.2">
      <c r="B491" s="22"/>
    </row>
    <row r="492" spans="2:2" x14ac:dyDescent="0.2">
      <c r="B492" s="22"/>
    </row>
    <row r="493" spans="2:2" x14ac:dyDescent="0.2">
      <c r="B493" s="22"/>
    </row>
    <row r="494" spans="2:2" x14ac:dyDescent="0.2">
      <c r="B494" s="22"/>
    </row>
    <row r="495" spans="2:2" x14ac:dyDescent="0.2">
      <c r="B495" s="22"/>
    </row>
    <row r="496" spans="2:2" x14ac:dyDescent="0.2">
      <c r="B496" s="22"/>
    </row>
    <row r="497" spans="2:2" x14ac:dyDescent="0.2">
      <c r="B497" s="22"/>
    </row>
    <row r="498" spans="2:2" x14ac:dyDescent="0.2">
      <c r="B498" s="22"/>
    </row>
    <row r="499" spans="2:2" x14ac:dyDescent="0.2">
      <c r="B499" s="22"/>
    </row>
    <row r="500" spans="2:2" x14ac:dyDescent="0.2">
      <c r="B500" s="22"/>
    </row>
    <row r="501" spans="2:2" x14ac:dyDescent="0.2">
      <c r="B501" s="22"/>
    </row>
    <row r="502" spans="2:2" x14ac:dyDescent="0.2">
      <c r="B502" s="22"/>
    </row>
    <row r="503" spans="2:2" x14ac:dyDescent="0.2">
      <c r="B503" s="22"/>
    </row>
    <row r="504" spans="2:2" x14ac:dyDescent="0.2">
      <c r="B504" s="22"/>
    </row>
    <row r="505" spans="2:2" x14ac:dyDescent="0.2">
      <c r="B505" s="22"/>
    </row>
    <row r="506" spans="2:2" x14ac:dyDescent="0.2">
      <c r="B506" s="22"/>
    </row>
    <row r="507" spans="2:2" x14ac:dyDescent="0.2">
      <c r="B507" s="22"/>
    </row>
    <row r="508" spans="2:2" x14ac:dyDescent="0.2">
      <c r="B508" s="22"/>
    </row>
    <row r="509" spans="2:2" x14ac:dyDescent="0.2">
      <c r="B509" s="22"/>
    </row>
    <row r="510" spans="2:2" x14ac:dyDescent="0.2">
      <c r="B510" s="22"/>
    </row>
    <row r="511" spans="2:2" x14ac:dyDescent="0.2">
      <c r="B511" s="22"/>
    </row>
    <row r="512" spans="2:2" x14ac:dyDescent="0.2">
      <c r="B512" s="22"/>
    </row>
    <row r="513" spans="2:2" x14ac:dyDescent="0.2">
      <c r="B513" s="22"/>
    </row>
    <row r="514" spans="2:2" x14ac:dyDescent="0.2">
      <c r="B514" s="22"/>
    </row>
    <row r="515" spans="2:2" x14ac:dyDescent="0.2">
      <c r="B515" s="22"/>
    </row>
    <row r="516" spans="2:2" x14ac:dyDescent="0.2">
      <c r="B516" s="22"/>
    </row>
    <row r="517" spans="2:2" x14ac:dyDescent="0.2">
      <c r="B517" s="22"/>
    </row>
    <row r="518" spans="2:2" x14ac:dyDescent="0.2">
      <c r="B518" s="22"/>
    </row>
    <row r="519" spans="2:2" x14ac:dyDescent="0.2">
      <c r="B519" s="22"/>
    </row>
    <row r="520" spans="2:2" x14ac:dyDescent="0.2">
      <c r="B520" s="22"/>
    </row>
    <row r="521" spans="2:2" x14ac:dyDescent="0.2">
      <c r="B521" s="22"/>
    </row>
    <row r="522" spans="2:2" x14ac:dyDescent="0.2">
      <c r="B522" s="22"/>
    </row>
    <row r="523" spans="2:2" x14ac:dyDescent="0.2">
      <c r="B523" s="22"/>
    </row>
    <row r="524" spans="2:2" x14ac:dyDescent="0.2">
      <c r="B524" s="22"/>
    </row>
    <row r="525" spans="2:2" x14ac:dyDescent="0.2">
      <c r="B525" s="22"/>
    </row>
    <row r="526" spans="2:2" x14ac:dyDescent="0.2">
      <c r="B526" s="22"/>
    </row>
    <row r="527" spans="2:2" x14ac:dyDescent="0.2">
      <c r="B527" s="22"/>
    </row>
    <row r="528" spans="2:2" x14ac:dyDescent="0.2">
      <c r="B528" s="22"/>
    </row>
    <row r="529" spans="2:2" x14ac:dyDescent="0.2">
      <c r="B529" s="22"/>
    </row>
    <row r="530" spans="2:2" x14ac:dyDescent="0.2">
      <c r="B530" s="22"/>
    </row>
    <row r="531" spans="2:2" x14ac:dyDescent="0.2">
      <c r="B531" s="22"/>
    </row>
    <row r="532" spans="2:2" x14ac:dyDescent="0.2">
      <c r="B532" s="22"/>
    </row>
    <row r="533" spans="2:2" x14ac:dyDescent="0.2">
      <c r="B533" s="22"/>
    </row>
    <row r="534" spans="2:2" x14ac:dyDescent="0.2">
      <c r="B534" s="22"/>
    </row>
    <row r="535" spans="2:2" x14ac:dyDescent="0.2">
      <c r="B535" s="22"/>
    </row>
    <row r="536" spans="2:2" x14ac:dyDescent="0.2">
      <c r="B536" s="22"/>
    </row>
    <row r="537" spans="2:2" x14ac:dyDescent="0.2">
      <c r="B537" s="22"/>
    </row>
    <row r="538" spans="2:2" x14ac:dyDescent="0.2">
      <c r="B538" s="22"/>
    </row>
    <row r="539" spans="2:2" x14ac:dyDescent="0.2">
      <c r="B539" s="22"/>
    </row>
    <row r="540" spans="2:2" x14ac:dyDescent="0.2">
      <c r="B540" s="22"/>
    </row>
    <row r="541" spans="2:2" x14ac:dyDescent="0.2">
      <c r="B541" s="22"/>
    </row>
    <row r="542" spans="2:2" x14ac:dyDescent="0.2">
      <c r="B542" s="22"/>
    </row>
    <row r="543" spans="2:2" x14ac:dyDescent="0.2">
      <c r="B543" s="22"/>
    </row>
    <row r="544" spans="2:2" x14ac:dyDescent="0.2">
      <c r="B544" s="22"/>
    </row>
    <row r="545" spans="2:2" x14ac:dyDescent="0.2">
      <c r="B545" s="22"/>
    </row>
    <row r="546" spans="2:2" x14ac:dyDescent="0.2">
      <c r="B546" s="22"/>
    </row>
    <row r="547" spans="2:2" x14ac:dyDescent="0.2">
      <c r="B547" s="22"/>
    </row>
    <row r="548" spans="2:2" x14ac:dyDescent="0.2">
      <c r="B548" s="22"/>
    </row>
    <row r="549" spans="2:2" x14ac:dyDescent="0.2">
      <c r="B549" s="22"/>
    </row>
    <row r="550" spans="2:2" x14ac:dyDescent="0.2">
      <c r="B550" s="22"/>
    </row>
    <row r="551" spans="2:2" x14ac:dyDescent="0.2">
      <c r="B551" s="22"/>
    </row>
    <row r="552" spans="2:2" x14ac:dyDescent="0.2">
      <c r="B552" s="22"/>
    </row>
    <row r="553" spans="2:2" x14ac:dyDescent="0.2">
      <c r="B553" s="22"/>
    </row>
    <row r="554" spans="2:2" x14ac:dyDescent="0.2">
      <c r="B554" s="22"/>
    </row>
    <row r="555" spans="2:2" x14ac:dyDescent="0.2">
      <c r="B555" s="22"/>
    </row>
    <row r="556" spans="2:2" x14ac:dyDescent="0.2">
      <c r="B556" s="22"/>
    </row>
    <row r="557" spans="2:2" x14ac:dyDescent="0.2">
      <c r="B557" s="22"/>
    </row>
    <row r="558" spans="2:2" x14ac:dyDescent="0.2">
      <c r="B558" s="22"/>
    </row>
    <row r="559" spans="2:2" x14ac:dyDescent="0.2">
      <c r="B559" s="22"/>
    </row>
    <row r="560" spans="2:2" x14ac:dyDescent="0.2">
      <c r="B560" s="22"/>
    </row>
    <row r="561" spans="2:2" x14ac:dyDescent="0.2">
      <c r="B561" s="22"/>
    </row>
    <row r="562" spans="2:2" x14ac:dyDescent="0.2">
      <c r="B562" s="22"/>
    </row>
    <row r="563" spans="2:2" x14ac:dyDescent="0.2">
      <c r="B563" s="22"/>
    </row>
    <row r="564" spans="2:2" x14ac:dyDescent="0.2">
      <c r="B564" s="22"/>
    </row>
    <row r="565" spans="2:2" x14ac:dyDescent="0.2">
      <c r="B565" s="22"/>
    </row>
    <row r="566" spans="2:2" x14ac:dyDescent="0.2">
      <c r="B566" s="22"/>
    </row>
    <row r="567" spans="2:2" x14ac:dyDescent="0.2">
      <c r="B567" s="22"/>
    </row>
    <row r="568" spans="2:2" x14ac:dyDescent="0.2">
      <c r="B568" s="22"/>
    </row>
    <row r="569" spans="2:2" x14ac:dyDescent="0.2">
      <c r="B569" s="22"/>
    </row>
    <row r="570" spans="2:2" x14ac:dyDescent="0.2">
      <c r="B570" s="22"/>
    </row>
    <row r="571" spans="2:2" x14ac:dyDescent="0.2">
      <c r="B571" s="22"/>
    </row>
    <row r="572" spans="2:2" x14ac:dyDescent="0.2">
      <c r="B572" s="22"/>
    </row>
    <row r="573" spans="2:2" x14ac:dyDescent="0.2">
      <c r="B573" s="22"/>
    </row>
    <row r="574" spans="2:2" x14ac:dyDescent="0.2">
      <c r="B574" s="22"/>
    </row>
    <row r="575" spans="2:2" x14ac:dyDescent="0.2">
      <c r="B575" s="22"/>
    </row>
    <row r="576" spans="2:2" x14ac:dyDescent="0.2">
      <c r="B576" s="22"/>
    </row>
    <row r="577" spans="2:2" x14ac:dyDescent="0.2">
      <c r="B577" s="22"/>
    </row>
    <row r="578" spans="2:2" x14ac:dyDescent="0.2">
      <c r="B578" s="22"/>
    </row>
    <row r="579" spans="2:2" x14ac:dyDescent="0.2">
      <c r="B579" s="22"/>
    </row>
    <row r="580" spans="2:2" x14ac:dyDescent="0.2">
      <c r="B580" s="22"/>
    </row>
    <row r="581" spans="2:2" x14ac:dyDescent="0.2">
      <c r="B581" s="22"/>
    </row>
    <row r="582" spans="2:2" x14ac:dyDescent="0.2">
      <c r="B582" s="22"/>
    </row>
    <row r="583" spans="2:2" x14ac:dyDescent="0.2">
      <c r="B583" s="22"/>
    </row>
    <row r="584" spans="2:2" x14ac:dyDescent="0.2">
      <c r="B584" s="22"/>
    </row>
    <row r="585" spans="2:2" x14ac:dyDescent="0.2">
      <c r="B585" s="22"/>
    </row>
    <row r="586" spans="2:2" x14ac:dyDescent="0.2">
      <c r="B586" s="22"/>
    </row>
    <row r="587" spans="2:2" x14ac:dyDescent="0.2">
      <c r="B587" s="22"/>
    </row>
    <row r="588" spans="2:2" x14ac:dyDescent="0.2">
      <c r="B588" s="22"/>
    </row>
    <row r="589" spans="2:2" x14ac:dyDescent="0.2">
      <c r="B589" s="22"/>
    </row>
    <row r="590" spans="2:2" x14ac:dyDescent="0.2">
      <c r="B590" s="22"/>
    </row>
    <row r="591" spans="2:2" x14ac:dyDescent="0.2">
      <c r="B591" s="22"/>
    </row>
    <row r="592" spans="2:2" x14ac:dyDescent="0.2">
      <c r="B592" s="22"/>
    </row>
    <row r="593" spans="2:2" x14ac:dyDescent="0.2">
      <c r="B593" s="22"/>
    </row>
    <row r="594" spans="2:2" x14ac:dyDescent="0.2">
      <c r="B594" s="22"/>
    </row>
    <row r="595" spans="2:2" x14ac:dyDescent="0.2">
      <c r="B595" s="22"/>
    </row>
    <row r="596" spans="2:2" x14ac:dyDescent="0.2">
      <c r="B596" s="22"/>
    </row>
    <row r="597" spans="2:2" x14ac:dyDescent="0.2">
      <c r="B597" s="22"/>
    </row>
    <row r="598" spans="2:2" x14ac:dyDescent="0.2">
      <c r="B598" s="22"/>
    </row>
    <row r="599" spans="2:2" x14ac:dyDescent="0.2">
      <c r="B599" s="22"/>
    </row>
    <row r="600" spans="2:2" x14ac:dyDescent="0.2">
      <c r="B600" s="22"/>
    </row>
    <row r="601" spans="2:2" x14ac:dyDescent="0.2">
      <c r="B601" s="22"/>
    </row>
    <row r="602" spans="2:2" x14ac:dyDescent="0.2">
      <c r="B602" s="22"/>
    </row>
    <row r="603" spans="2:2" x14ac:dyDescent="0.2">
      <c r="B603" s="22"/>
    </row>
    <row r="604" spans="2:2" x14ac:dyDescent="0.2">
      <c r="B604" s="22"/>
    </row>
    <row r="605" spans="2:2" x14ac:dyDescent="0.2">
      <c r="B605" s="22"/>
    </row>
    <row r="606" spans="2:2" x14ac:dyDescent="0.2">
      <c r="B606" s="22"/>
    </row>
    <row r="607" spans="2:2" x14ac:dyDescent="0.2">
      <c r="B607" s="22"/>
    </row>
    <row r="608" spans="2:2" x14ac:dyDescent="0.2">
      <c r="B608" s="22"/>
    </row>
    <row r="609" spans="2:2" x14ac:dyDescent="0.2">
      <c r="B609" s="22"/>
    </row>
    <row r="610" spans="2:2" x14ac:dyDescent="0.2">
      <c r="B610" s="22"/>
    </row>
    <row r="611" spans="2:2" x14ac:dyDescent="0.2">
      <c r="B611" s="22"/>
    </row>
    <row r="612" spans="2:2" x14ac:dyDescent="0.2">
      <c r="B612" s="22"/>
    </row>
    <row r="613" spans="2:2" x14ac:dyDescent="0.2">
      <c r="B613" s="22"/>
    </row>
    <row r="614" spans="2:2" x14ac:dyDescent="0.2">
      <c r="B614" s="22"/>
    </row>
    <row r="615" spans="2:2" x14ac:dyDescent="0.2">
      <c r="B615" s="22"/>
    </row>
    <row r="616" spans="2:2" x14ac:dyDescent="0.2">
      <c r="B616" s="22"/>
    </row>
    <row r="617" spans="2:2" x14ac:dyDescent="0.2">
      <c r="B617" s="22"/>
    </row>
    <row r="618" spans="2:2" x14ac:dyDescent="0.2">
      <c r="B618" s="22"/>
    </row>
    <row r="619" spans="2:2" x14ac:dyDescent="0.2">
      <c r="B619" s="22"/>
    </row>
    <row r="620" spans="2:2" x14ac:dyDescent="0.2">
      <c r="B620" s="22"/>
    </row>
    <row r="621" spans="2:2" x14ac:dyDescent="0.2">
      <c r="B621" s="22"/>
    </row>
    <row r="622" spans="2:2" x14ac:dyDescent="0.2">
      <c r="B622" s="22"/>
    </row>
    <row r="623" spans="2:2" x14ac:dyDescent="0.2">
      <c r="B623" s="22"/>
    </row>
    <row r="624" spans="2:2" x14ac:dyDescent="0.2">
      <c r="B624" s="22"/>
    </row>
    <row r="625" spans="2:2" x14ac:dyDescent="0.2">
      <c r="B625" s="22"/>
    </row>
    <row r="626" spans="2:2" x14ac:dyDescent="0.2">
      <c r="B626" s="22"/>
    </row>
    <row r="627" spans="2:2" x14ac:dyDescent="0.2">
      <c r="B627" s="22"/>
    </row>
    <row r="628" spans="2:2" x14ac:dyDescent="0.2">
      <c r="B628" s="22"/>
    </row>
    <row r="629" spans="2:2" x14ac:dyDescent="0.2">
      <c r="B629" s="22"/>
    </row>
    <row r="630" spans="2:2" x14ac:dyDescent="0.2">
      <c r="B630" s="22"/>
    </row>
    <row r="631" spans="2:2" x14ac:dyDescent="0.2">
      <c r="B631" s="22"/>
    </row>
    <row r="632" spans="2:2" x14ac:dyDescent="0.2">
      <c r="B632" s="22"/>
    </row>
    <row r="633" spans="2:2" x14ac:dyDescent="0.2">
      <c r="B633" s="22"/>
    </row>
    <row r="634" spans="2:2" x14ac:dyDescent="0.2">
      <c r="B634" s="22"/>
    </row>
    <row r="635" spans="2:2" x14ac:dyDescent="0.2">
      <c r="B635" s="22"/>
    </row>
    <row r="636" spans="2:2" x14ac:dyDescent="0.2">
      <c r="B636" s="22"/>
    </row>
    <row r="637" spans="2:2" x14ac:dyDescent="0.2">
      <c r="B637" s="22"/>
    </row>
    <row r="638" spans="2:2" x14ac:dyDescent="0.2">
      <c r="B638" s="22"/>
    </row>
    <row r="639" spans="2:2" x14ac:dyDescent="0.2">
      <c r="B639" s="22"/>
    </row>
    <row r="640" spans="2:2" x14ac:dyDescent="0.2">
      <c r="B640" s="22"/>
    </row>
    <row r="641" spans="2:2" x14ac:dyDescent="0.2">
      <c r="B641" s="22"/>
    </row>
    <row r="642" spans="2:2" x14ac:dyDescent="0.2">
      <c r="B642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728E3-B767-944C-BD87-028D23F9FF75}">
  <dimension ref="A1:I152"/>
  <sheetViews>
    <sheetView topLeftCell="I1" workbookViewId="0">
      <selection activeCell="A4" sqref="A4"/>
    </sheetView>
  </sheetViews>
  <sheetFormatPr baseColWidth="10" defaultRowHeight="16" x14ac:dyDescent="0.2"/>
  <cols>
    <col min="1" max="1" width="17.1640625" customWidth="1"/>
    <col min="2" max="2" width="32.33203125" customWidth="1"/>
    <col min="3" max="3" width="17.1640625" customWidth="1"/>
    <col min="9" max="9" width="10.83203125" style="33"/>
  </cols>
  <sheetData>
    <row r="1" spans="1:9" ht="32" x14ac:dyDescent="0.2">
      <c r="A1" s="30" t="s">
        <v>2</v>
      </c>
      <c r="B1" s="30" t="s">
        <v>20</v>
      </c>
      <c r="C1" s="30" t="s">
        <v>251</v>
      </c>
      <c r="D1" s="31" t="s">
        <v>1</v>
      </c>
      <c r="E1" s="31" t="s">
        <v>252</v>
      </c>
      <c r="F1" s="31" t="s">
        <v>219</v>
      </c>
      <c r="H1" s="30" t="s">
        <v>27</v>
      </c>
      <c r="I1" s="32" t="s">
        <v>260</v>
      </c>
    </row>
    <row r="2" spans="1:9" x14ac:dyDescent="0.2">
      <c r="A2">
        <v>8.6065176418996091E-3</v>
      </c>
      <c r="B2" t="s">
        <v>122</v>
      </c>
      <c r="C2" t="s">
        <v>122</v>
      </c>
      <c r="D2">
        <v>49.7</v>
      </c>
      <c r="E2">
        <f>D2*A2</f>
        <v>0.42774392680241058</v>
      </c>
      <c r="F2">
        <v>65</v>
      </c>
      <c r="H2">
        <v>1.832847233657706</v>
      </c>
      <c r="I2" s="33">
        <f>A2/H2</f>
        <v>4.6957092134318722E-3</v>
      </c>
    </row>
    <row r="3" spans="1:9" x14ac:dyDescent="0.2">
      <c r="A3">
        <v>1.5885606458159889E-2</v>
      </c>
      <c r="B3" t="s">
        <v>122</v>
      </c>
      <c r="C3" t="s">
        <v>122</v>
      </c>
      <c r="D3">
        <v>49.7</v>
      </c>
      <c r="E3">
        <f t="shared" ref="E3:E60" si="0">D3*A3</f>
        <v>0.78951464097054647</v>
      </c>
      <c r="F3">
        <v>65</v>
      </c>
      <c r="H3">
        <v>1.869085558446226</v>
      </c>
      <c r="I3" s="33">
        <f t="shared" ref="I3:I62" si="1">A3/H3</f>
        <v>8.4991328440660683E-3</v>
      </c>
    </row>
    <row r="4" spans="1:9" x14ac:dyDescent="0.2">
      <c r="A4">
        <v>1.4769104105712741E-2</v>
      </c>
      <c r="B4" t="s">
        <v>253</v>
      </c>
      <c r="C4" t="s">
        <v>254</v>
      </c>
      <c r="D4" s="13">
        <v>48.7</v>
      </c>
      <c r="E4">
        <f t="shared" si="0"/>
        <v>0.71925536994821049</v>
      </c>
      <c r="F4">
        <v>165</v>
      </c>
      <c r="H4">
        <v>1.7749488622318139</v>
      </c>
      <c r="I4" s="33">
        <f t="shared" si="1"/>
        <v>8.3208617554998889E-3</v>
      </c>
    </row>
    <row r="5" spans="1:9" x14ac:dyDescent="0.2">
      <c r="A5">
        <v>1.4761511864927079E-2</v>
      </c>
      <c r="B5" t="s">
        <v>253</v>
      </c>
      <c r="C5" t="s">
        <v>254</v>
      </c>
      <c r="D5" s="13">
        <v>48.7</v>
      </c>
      <c r="E5">
        <f t="shared" si="0"/>
        <v>0.71888562782194876</v>
      </c>
      <c r="F5">
        <v>165</v>
      </c>
      <c r="H5">
        <v>1.7005451466522381</v>
      </c>
      <c r="I5" s="33">
        <f t="shared" si="1"/>
        <v>8.6804586717307616E-3</v>
      </c>
    </row>
    <row r="6" spans="1:9" x14ac:dyDescent="0.2">
      <c r="A6">
        <v>3.7201053587364611E-3</v>
      </c>
      <c r="B6" t="s">
        <v>125</v>
      </c>
      <c r="C6" t="s">
        <v>125</v>
      </c>
      <c r="D6">
        <v>100</v>
      </c>
      <c r="E6">
        <f t="shared" si="0"/>
        <v>0.37201053587364613</v>
      </c>
      <c r="F6">
        <v>0</v>
      </c>
      <c r="H6">
        <v>1.4858612047292299</v>
      </c>
      <c r="I6" s="33">
        <f t="shared" si="1"/>
        <v>2.5036694860166163E-3</v>
      </c>
    </row>
    <row r="7" spans="1:9" x14ac:dyDescent="0.2">
      <c r="A7">
        <v>6.1873697116421982E-3</v>
      </c>
      <c r="B7" t="s">
        <v>125</v>
      </c>
      <c r="C7" t="s">
        <v>125</v>
      </c>
      <c r="D7">
        <v>100</v>
      </c>
      <c r="E7">
        <f t="shared" si="0"/>
        <v>0.61873697116421977</v>
      </c>
      <c r="F7">
        <v>0</v>
      </c>
      <c r="H7">
        <v>1.4865021584278451</v>
      </c>
      <c r="I7" s="33">
        <f t="shared" si="1"/>
        <v>4.1623684678575145E-3</v>
      </c>
    </row>
    <row r="8" spans="1:9" x14ac:dyDescent="0.2">
      <c r="A8">
        <v>1.9704044773064958E-3</v>
      </c>
      <c r="B8" t="s">
        <v>129</v>
      </c>
      <c r="C8" t="s">
        <v>129</v>
      </c>
      <c r="D8">
        <v>100</v>
      </c>
      <c r="E8">
        <f t="shared" si="0"/>
        <v>0.19704044773064958</v>
      </c>
      <c r="F8">
        <v>0</v>
      </c>
      <c r="H8">
        <v>1.4940492505264531</v>
      </c>
      <c r="I8" s="33">
        <f t="shared" si="1"/>
        <v>1.3188350227492107E-3</v>
      </c>
    </row>
    <row r="9" spans="1:9" x14ac:dyDescent="0.2">
      <c r="A9">
        <v>2.0552029116002869E-3</v>
      </c>
      <c r="B9" t="s">
        <v>129</v>
      </c>
      <c r="C9" t="s">
        <v>129</v>
      </c>
      <c r="D9">
        <v>100</v>
      </c>
      <c r="E9">
        <f t="shared" si="0"/>
        <v>0.20552029116002868</v>
      </c>
      <c r="F9">
        <v>0</v>
      </c>
      <c r="H9">
        <v>1.5148346380960021</v>
      </c>
      <c r="I9" s="33">
        <f t="shared" si="1"/>
        <v>1.3567176640372275E-3</v>
      </c>
    </row>
    <row r="10" spans="1:9" x14ac:dyDescent="0.2">
      <c r="A10">
        <v>2.134842350639253E-2</v>
      </c>
      <c r="H10">
        <v>1.7653523306833869</v>
      </c>
      <c r="I10" s="33">
        <f t="shared" si="1"/>
        <v>1.2093010066794046E-2</v>
      </c>
    </row>
    <row r="11" spans="1:9" x14ac:dyDescent="0.2">
      <c r="A11">
        <v>5.8606210716795207E-3</v>
      </c>
      <c r="H11">
        <v>1.51419046869563</v>
      </c>
      <c r="I11" s="33">
        <f t="shared" si="1"/>
        <v>3.8704649070523071E-3</v>
      </c>
    </row>
    <row r="12" spans="1:9" x14ac:dyDescent="0.2">
      <c r="A12">
        <v>1.4736637460555429E-3</v>
      </c>
      <c r="H12">
        <v>1.4896947134801191</v>
      </c>
      <c r="I12" s="33">
        <f t="shared" si="1"/>
        <v>9.8923875658582039E-4</v>
      </c>
    </row>
    <row r="13" spans="1:9" x14ac:dyDescent="0.2">
      <c r="A13">
        <v>3.1995176874253968E-3</v>
      </c>
      <c r="H13">
        <v>1.5520625966452311</v>
      </c>
      <c r="I13" s="33">
        <f t="shared" si="1"/>
        <v>2.061461756981403E-3</v>
      </c>
    </row>
    <row r="14" spans="1:9" x14ac:dyDescent="0.2">
      <c r="A14">
        <v>1.6507380168970579E-2</v>
      </c>
      <c r="B14" t="s">
        <v>253</v>
      </c>
      <c r="C14" t="s">
        <v>253</v>
      </c>
      <c r="D14" s="13">
        <v>48.7</v>
      </c>
      <c r="E14">
        <f t="shared" si="0"/>
        <v>0.8039094142288673</v>
      </c>
      <c r="F14">
        <v>165</v>
      </c>
      <c r="H14">
        <v>1.8702540750500121</v>
      </c>
      <c r="I14" s="33">
        <f t="shared" si="1"/>
        <v>8.8262768086893005E-3</v>
      </c>
    </row>
    <row r="15" spans="1:9" x14ac:dyDescent="0.2">
      <c r="A15">
        <v>1.8145721168493952E-2</v>
      </c>
      <c r="B15" t="s">
        <v>253</v>
      </c>
      <c r="C15" t="s">
        <v>253</v>
      </c>
      <c r="D15" s="13">
        <v>48.7</v>
      </c>
      <c r="E15">
        <f t="shared" si="0"/>
        <v>0.88369662090565548</v>
      </c>
      <c r="F15">
        <v>165</v>
      </c>
      <c r="H15">
        <v>1.8575479836314199</v>
      </c>
      <c r="I15" s="33">
        <f t="shared" si="1"/>
        <v>9.7686419561662744E-3</v>
      </c>
    </row>
    <row r="16" spans="1:9" x14ac:dyDescent="0.2">
      <c r="A16">
        <v>3.958997431672006E-3</v>
      </c>
      <c r="B16" t="s">
        <v>125</v>
      </c>
      <c r="C16" t="s">
        <v>125</v>
      </c>
      <c r="D16">
        <v>100</v>
      </c>
      <c r="E16">
        <f t="shared" si="0"/>
        <v>0.39589974316720061</v>
      </c>
      <c r="F16">
        <v>0</v>
      </c>
      <c r="H16">
        <v>1.4868157238043149</v>
      </c>
      <c r="I16" s="33">
        <f t="shared" si="1"/>
        <v>2.6627357837877316E-3</v>
      </c>
    </row>
    <row r="17" spans="1:9" x14ac:dyDescent="0.2">
      <c r="A17">
        <v>2.6895210643060959E-3</v>
      </c>
      <c r="B17" t="s">
        <v>125</v>
      </c>
      <c r="C17" t="s">
        <v>125</v>
      </c>
      <c r="D17">
        <v>100</v>
      </c>
      <c r="E17">
        <f t="shared" si="0"/>
        <v>0.26895210643060957</v>
      </c>
      <c r="F17">
        <v>0</v>
      </c>
      <c r="H17">
        <v>1.511595200502833</v>
      </c>
      <c r="I17" s="33">
        <f t="shared" si="1"/>
        <v>1.7792601242789241E-3</v>
      </c>
    </row>
    <row r="18" spans="1:9" x14ac:dyDescent="0.2">
      <c r="A18">
        <v>9.1965118442074024E-4</v>
      </c>
      <c r="B18" t="s">
        <v>129</v>
      </c>
      <c r="C18" t="s">
        <v>129</v>
      </c>
      <c r="D18">
        <v>100</v>
      </c>
      <c r="E18">
        <f t="shared" si="0"/>
        <v>9.1965118442074029E-2</v>
      </c>
      <c r="F18">
        <v>0</v>
      </c>
      <c r="H18">
        <v>1.53855949518428</v>
      </c>
      <c r="I18" s="33">
        <f t="shared" si="1"/>
        <v>5.9773521095496515E-4</v>
      </c>
    </row>
    <row r="19" spans="1:9" x14ac:dyDescent="0.2">
      <c r="A19">
        <v>1.253716292211721E-3</v>
      </c>
      <c r="B19" t="s">
        <v>129</v>
      </c>
      <c r="C19" t="s">
        <v>129</v>
      </c>
      <c r="D19">
        <v>100</v>
      </c>
      <c r="E19">
        <f t="shared" si="0"/>
        <v>0.12537162922117209</v>
      </c>
      <c r="F19">
        <v>0</v>
      </c>
      <c r="H19">
        <v>1.528613554937992</v>
      </c>
      <c r="I19" s="33">
        <f t="shared" si="1"/>
        <v>8.2016562535491703E-4</v>
      </c>
    </row>
    <row r="20" spans="1:9" x14ac:dyDescent="0.2">
      <c r="A20">
        <v>1.5012768915476069E-2</v>
      </c>
      <c r="B20" t="s">
        <v>254</v>
      </c>
      <c r="C20" t="s">
        <v>254</v>
      </c>
      <c r="D20" s="13">
        <v>48.7</v>
      </c>
      <c r="E20">
        <f t="shared" si="0"/>
        <v>0.73112184618368459</v>
      </c>
      <c r="F20">
        <v>165</v>
      </c>
      <c r="H20">
        <v>1.7076689835094589</v>
      </c>
      <c r="I20" s="33">
        <f t="shared" si="1"/>
        <v>8.7913811519976653E-3</v>
      </c>
    </row>
    <row r="21" spans="1:9" x14ac:dyDescent="0.2">
      <c r="A21">
        <v>1.3499667702829919E-2</v>
      </c>
      <c r="B21" t="s">
        <v>254</v>
      </c>
      <c r="C21" t="s">
        <v>254</v>
      </c>
      <c r="D21" s="13">
        <v>48.7</v>
      </c>
      <c r="E21">
        <f t="shared" si="0"/>
        <v>0.65743381712781712</v>
      </c>
      <c r="F21">
        <v>165</v>
      </c>
      <c r="H21">
        <v>1.6134519842474211</v>
      </c>
      <c r="I21" s="33">
        <f t="shared" si="1"/>
        <v>8.3669472873261277E-3</v>
      </c>
    </row>
    <row r="22" spans="1:9" x14ac:dyDescent="0.2">
      <c r="A22">
        <v>2.4580268519091872E-3</v>
      </c>
      <c r="B22" t="s">
        <v>125</v>
      </c>
      <c r="C22" t="s">
        <v>125</v>
      </c>
      <c r="D22">
        <v>100</v>
      </c>
      <c r="E22">
        <f t="shared" si="0"/>
        <v>0.24580268519091872</v>
      </c>
      <c r="F22">
        <v>0</v>
      </c>
      <c r="H22">
        <v>1.5155769643436661</v>
      </c>
      <c r="I22" s="33">
        <f t="shared" si="1"/>
        <v>1.6218423146683661E-3</v>
      </c>
    </row>
    <row r="23" spans="1:9" x14ac:dyDescent="0.2">
      <c r="A23">
        <v>2.9393732506701751E-3</v>
      </c>
      <c r="B23" t="s">
        <v>125</v>
      </c>
      <c r="C23" t="s">
        <v>125</v>
      </c>
      <c r="D23">
        <v>100</v>
      </c>
      <c r="E23">
        <f t="shared" si="0"/>
        <v>0.29393732506701753</v>
      </c>
      <c r="F23">
        <v>0</v>
      </c>
      <c r="H23">
        <v>1.52925851374685</v>
      </c>
      <c r="I23" s="33">
        <f t="shared" si="1"/>
        <v>1.9220904930379562E-3</v>
      </c>
    </row>
    <row r="24" spans="1:9" x14ac:dyDescent="0.2">
      <c r="A24">
        <v>1.1303822141590469E-3</v>
      </c>
      <c r="B24" t="s">
        <v>129</v>
      </c>
      <c r="C24" t="s">
        <v>129</v>
      </c>
      <c r="D24">
        <v>100</v>
      </c>
      <c r="E24">
        <f t="shared" si="0"/>
        <v>0.11303822141590469</v>
      </c>
      <c r="F24">
        <v>0</v>
      </c>
      <c r="H24">
        <v>1.5305249878121041</v>
      </c>
      <c r="I24" s="33">
        <f t="shared" si="1"/>
        <v>7.38558483631774E-4</v>
      </c>
    </row>
    <row r="25" spans="1:9" x14ac:dyDescent="0.2">
      <c r="A25">
        <v>1.225880929872869E-3</v>
      </c>
      <c r="B25" t="s">
        <v>129</v>
      </c>
      <c r="C25" t="s">
        <v>129</v>
      </c>
      <c r="D25">
        <v>100</v>
      </c>
      <c r="E25">
        <f t="shared" si="0"/>
        <v>0.1225880929872869</v>
      </c>
      <c r="F25">
        <v>0</v>
      </c>
      <c r="H25">
        <v>1.545403627659367</v>
      </c>
      <c r="I25" s="33">
        <f t="shared" si="1"/>
        <v>7.9324320710283315E-4</v>
      </c>
    </row>
    <row r="26" spans="1:9" x14ac:dyDescent="0.2">
      <c r="A26">
        <v>1.7407254624146619E-3</v>
      </c>
      <c r="B26" t="s">
        <v>206</v>
      </c>
      <c r="C26" t="s">
        <v>129</v>
      </c>
      <c r="D26">
        <v>100</v>
      </c>
      <c r="E26">
        <f t="shared" si="0"/>
        <v>0.1740725462414662</v>
      </c>
      <c r="F26">
        <v>0</v>
      </c>
      <c r="H26">
        <v>1.495301400386633</v>
      </c>
      <c r="I26" s="33">
        <f t="shared" si="1"/>
        <v>1.1641301626311397E-3</v>
      </c>
    </row>
    <row r="27" spans="1:9" x14ac:dyDescent="0.2">
      <c r="A27">
        <v>2.2716783867823441E-3</v>
      </c>
      <c r="B27" t="s">
        <v>207</v>
      </c>
      <c r="C27" t="s">
        <v>129</v>
      </c>
      <c r="D27">
        <v>100</v>
      </c>
      <c r="E27">
        <f t="shared" si="0"/>
        <v>0.2271678386782344</v>
      </c>
      <c r="F27">
        <v>0</v>
      </c>
      <c r="H27">
        <v>1.4832094520224881</v>
      </c>
      <c r="I27" s="33">
        <f t="shared" si="1"/>
        <v>1.531596487390711E-3</v>
      </c>
    </row>
    <row r="28" spans="1:9" x14ac:dyDescent="0.2">
      <c r="A28">
        <v>2.562987483327268E-3</v>
      </c>
      <c r="B28" t="s">
        <v>204</v>
      </c>
      <c r="C28" t="s">
        <v>125</v>
      </c>
      <c r="D28">
        <v>100</v>
      </c>
      <c r="E28">
        <f t="shared" si="0"/>
        <v>0.25629874833272681</v>
      </c>
      <c r="F28">
        <v>0</v>
      </c>
      <c r="H28">
        <v>1.481482911511242</v>
      </c>
      <c r="I28" s="33">
        <f t="shared" si="1"/>
        <v>1.7300148813142887E-3</v>
      </c>
    </row>
    <row r="29" spans="1:9" x14ac:dyDescent="0.2">
      <c r="A29">
        <v>1.443933868102905E-2</v>
      </c>
      <c r="B29" t="s">
        <v>205</v>
      </c>
      <c r="C29" t="s">
        <v>125</v>
      </c>
      <c r="D29">
        <v>100</v>
      </c>
      <c r="E29">
        <f t="shared" si="0"/>
        <v>1.443933868102905</v>
      </c>
      <c r="F29">
        <v>0</v>
      </c>
      <c r="H29">
        <v>1.501666943508565</v>
      </c>
      <c r="I29" s="33">
        <f t="shared" si="1"/>
        <v>9.6155400792750367E-3</v>
      </c>
    </row>
    <row r="30" spans="1:9" x14ac:dyDescent="0.2">
      <c r="A30">
        <v>1.469304471864781E-2</v>
      </c>
      <c r="B30" t="s">
        <v>255</v>
      </c>
      <c r="C30" t="s">
        <v>122</v>
      </c>
      <c r="D30">
        <v>49.7</v>
      </c>
      <c r="E30">
        <f t="shared" si="0"/>
        <v>0.73024432251679616</v>
      </c>
      <c r="F30">
        <v>65</v>
      </c>
      <c r="H30">
        <v>1.8543731054000681</v>
      </c>
      <c r="I30" s="33">
        <f t="shared" si="1"/>
        <v>7.923456544888732E-3</v>
      </c>
    </row>
    <row r="31" spans="1:9" x14ac:dyDescent="0.2">
      <c r="A31">
        <v>1.6537476664681951E-2</v>
      </c>
      <c r="B31" t="s">
        <v>256</v>
      </c>
      <c r="C31" t="s">
        <v>122</v>
      </c>
      <c r="D31">
        <v>49.7</v>
      </c>
      <c r="E31">
        <f t="shared" si="0"/>
        <v>0.82191259023469299</v>
      </c>
      <c r="F31">
        <v>65</v>
      </c>
      <c r="H31">
        <v>1.846626135243824</v>
      </c>
      <c r="I31" s="33">
        <f t="shared" si="1"/>
        <v>8.9555088325977712E-3</v>
      </c>
    </row>
    <row r="32" spans="1:9" x14ac:dyDescent="0.2">
      <c r="A32">
        <v>1.505293307495773E-2</v>
      </c>
      <c r="B32" t="s">
        <v>257</v>
      </c>
      <c r="C32" t="s">
        <v>254</v>
      </c>
      <c r="D32" s="13">
        <v>48.7</v>
      </c>
      <c r="E32">
        <f t="shared" si="0"/>
        <v>0.73307784075044147</v>
      </c>
      <c r="F32">
        <v>165</v>
      </c>
      <c r="H32">
        <v>1.9196260218070429</v>
      </c>
      <c r="I32" s="33">
        <f t="shared" si="1"/>
        <v>7.8415966985004859E-3</v>
      </c>
    </row>
    <row r="33" spans="1:9" x14ac:dyDescent="0.2">
      <c r="A33">
        <v>1.5877218218803849E-2</v>
      </c>
      <c r="B33" t="s">
        <v>258</v>
      </c>
      <c r="C33" t="s">
        <v>254</v>
      </c>
      <c r="D33" s="13">
        <v>48.7</v>
      </c>
      <c r="E33">
        <f t="shared" si="0"/>
        <v>0.77322052725574741</v>
      </c>
      <c r="F33">
        <v>165</v>
      </c>
      <c r="H33">
        <v>1.8988428085621969</v>
      </c>
      <c r="I33" s="33">
        <f t="shared" si="1"/>
        <v>8.3615232115111585E-3</v>
      </c>
    </row>
    <row r="34" spans="1:9" x14ac:dyDescent="0.2">
      <c r="A34">
        <v>1.4290335161252511E-2</v>
      </c>
      <c r="B34" t="s">
        <v>254</v>
      </c>
      <c r="C34" t="s">
        <v>254</v>
      </c>
      <c r="D34" s="13">
        <v>48.7</v>
      </c>
      <c r="E34">
        <f t="shared" si="0"/>
        <v>0.69593932235299727</v>
      </c>
      <c r="F34">
        <v>165</v>
      </c>
      <c r="H34">
        <v>1.8832527978801541</v>
      </c>
      <c r="I34" s="33">
        <f t="shared" si="1"/>
        <v>7.5881130655099209E-3</v>
      </c>
    </row>
    <row r="35" spans="1:9" x14ac:dyDescent="0.2">
      <c r="A35">
        <v>1.5295080724861529E-2</v>
      </c>
      <c r="B35" t="s">
        <v>254</v>
      </c>
      <c r="C35" t="s">
        <v>254</v>
      </c>
      <c r="D35" s="13">
        <v>48.7</v>
      </c>
      <c r="E35">
        <f t="shared" si="0"/>
        <v>0.74487043130075647</v>
      </c>
      <c r="F35">
        <v>165</v>
      </c>
      <c r="H35">
        <v>1.8694274659353951</v>
      </c>
      <c r="I35" s="33">
        <f t="shared" si="1"/>
        <v>8.1816925254216341E-3</v>
      </c>
    </row>
    <row r="36" spans="1:9" x14ac:dyDescent="0.2">
      <c r="A36">
        <v>5.6929652764567693E-3</v>
      </c>
      <c r="B36" t="s">
        <v>125</v>
      </c>
      <c r="C36" t="s">
        <v>125</v>
      </c>
      <c r="D36">
        <v>100</v>
      </c>
      <c r="E36">
        <f t="shared" si="0"/>
        <v>0.56929652764567695</v>
      </c>
      <c r="F36">
        <v>0</v>
      </c>
      <c r="H36">
        <v>1.54004422863725</v>
      </c>
      <c r="I36" s="33">
        <f t="shared" si="1"/>
        <v>3.6966245323319996E-3</v>
      </c>
    </row>
    <row r="37" spans="1:9" x14ac:dyDescent="0.2">
      <c r="A37">
        <v>2.8648154819166799E-3</v>
      </c>
      <c r="B37" t="s">
        <v>125</v>
      </c>
      <c r="C37" t="s">
        <v>125</v>
      </c>
      <c r="D37">
        <v>100</v>
      </c>
      <c r="E37">
        <f t="shared" si="0"/>
        <v>0.28648154819166799</v>
      </c>
      <c r="F37">
        <v>0</v>
      </c>
      <c r="H37">
        <v>1.522883938232418</v>
      </c>
      <c r="I37" s="33">
        <f t="shared" si="1"/>
        <v>1.8811778166376986E-3</v>
      </c>
    </row>
    <row r="38" spans="1:9" x14ac:dyDescent="0.2">
      <c r="A38">
        <v>1.376256685136564E-2</v>
      </c>
      <c r="B38" t="s">
        <v>122</v>
      </c>
      <c r="C38" t="s">
        <v>122</v>
      </c>
      <c r="D38">
        <v>49.7</v>
      </c>
      <c r="E38">
        <f t="shared" si="0"/>
        <v>0.68399957251287236</v>
      </c>
      <c r="F38">
        <v>65</v>
      </c>
      <c r="H38">
        <v>1.9170941601931279</v>
      </c>
      <c r="I38" s="33">
        <f t="shared" si="1"/>
        <v>7.1788684860315888E-3</v>
      </c>
    </row>
    <row r="39" spans="1:9" x14ac:dyDescent="0.2">
      <c r="A39">
        <v>1.462884145454357E-2</v>
      </c>
      <c r="B39" t="s">
        <v>122</v>
      </c>
      <c r="C39" t="s">
        <v>122</v>
      </c>
      <c r="D39">
        <v>49.7</v>
      </c>
      <c r="E39">
        <f t="shared" si="0"/>
        <v>0.72705342029081543</v>
      </c>
      <c r="F39">
        <v>65</v>
      </c>
      <c r="H39">
        <v>1.9153749737081169</v>
      </c>
      <c r="I39" s="33">
        <f t="shared" si="1"/>
        <v>7.6375861934869635E-3</v>
      </c>
    </row>
    <row r="40" spans="1:9" x14ac:dyDescent="0.2">
      <c r="A40">
        <v>3.9595289059669121E-3</v>
      </c>
      <c r="B40" t="s">
        <v>129</v>
      </c>
      <c r="C40" t="s">
        <v>129</v>
      </c>
      <c r="D40">
        <v>100</v>
      </c>
      <c r="E40">
        <f t="shared" si="0"/>
        <v>0.3959528905966912</v>
      </c>
      <c r="F40">
        <v>0</v>
      </c>
      <c r="H40">
        <v>1.520363361527856</v>
      </c>
      <c r="I40" s="33">
        <f t="shared" si="1"/>
        <v>2.6043306528959432E-3</v>
      </c>
    </row>
    <row r="41" spans="1:9" x14ac:dyDescent="0.2">
      <c r="A41">
        <v>3.9983224463984897E-3</v>
      </c>
      <c r="B41" t="s">
        <v>129</v>
      </c>
      <c r="C41" t="s">
        <v>129</v>
      </c>
      <c r="D41">
        <v>100</v>
      </c>
      <c r="E41">
        <f t="shared" si="0"/>
        <v>0.39983224463984895</v>
      </c>
      <c r="F41">
        <v>0</v>
      </c>
      <c r="H41">
        <v>1.5458230452135051</v>
      </c>
      <c r="I41" s="33">
        <f t="shared" si="1"/>
        <v>2.586533082670049E-3</v>
      </c>
    </row>
    <row r="42" spans="1:9" x14ac:dyDescent="0.2">
      <c r="A42">
        <v>8.1642220161284793E-3</v>
      </c>
      <c r="H42">
        <v>1.558771846720449</v>
      </c>
      <c r="I42" s="33">
        <f t="shared" si="1"/>
        <v>5.2375990965614705E-3</v>
      </c>
    </row>
    <row r="43" spans="1:9" x14ac:dyDescent="0.2">
      <c r="A43">
        <v>1.46731593096072E-3</v>
      </c>
      <c r="H43">
        <v>1.4191822769298821</v>
      </c>
      <c r="I43" s="33">
        <f t="shared" si="1"/>
        <v>1.0339164706417879E-3</v>
      </c>
    </row>
    <row r="44" spans="1:9" x14ac:dyDescent="0.2">
      <c r="A44">
        <v>2.4458618694743871E-3</v>
      </c>
      <c r="H44">
        <v>1.4366367973914269</v>
      </c>
      <c r="I44" s="33">
        <f t="shared" si="1"/>
        <v>1.7024914535917919E-3</v>
      </c>
    </row>
    <row r="45" spans="1:9" x14ac:dyDescent="0.2">
      <c r="A45">
        <v>2.0789042711964038E-3</v>
      </c>
      <c r="B45" t="s">
        <v>129</v>
      </c>
      <c r="C45" t="s">
        <v>129</v>
      </c>
      <c r="D45">
        <v>100</v>
      </c>
      <c r="E45">
        <f t="shared" si="0"/>
        <v>0.20789042711964037</v>
      </c>
      <c r="F45">
        <v>0</v>
      </c>
      <c r="H45">
        <v>1.5627925669953211</v>
      </c>
      <c r="I45" s="33">
        <f t="shared" si="1"/>
        <v>1.3302496537933865E-3</v>
      </c>
    </row>
    <row r="46" spans="1:9" x14ac:dyDescent="0.2">
      <c r="A46">
        <v>1.892562332798911E-3</v>
      </c>
      <c r="B46" t="s">
        <v>129</v>
      </c>
      <c r="C46" t="s">
        <v>129</v>
      </c>
      <c r="D46">
        <v>100</v>
      </c>
      <c r="E46">
        <f t="shared" si="0"/>
        <v>0.18925623327989111</v>
      </c>
      <c r="F46">
        <v>0</v>
      </c>
      <c r="H46">
        <v>1.5241822325160559</v>
      </c>
      <c r="I46" s="33">
        <f t="shared" si="1"/>
        <v>1.2416903257524191E-3</v>
      </c>
    </row>
    <row r="47" spans="1:9" x14ac:dyDescent="0.2">
      <c r="A47">
        <v>3.667636029206139E-3</v>
      </c>
      <c r="B47" t="s">
        <v>125</v>
      </c>
      <c r="C47" t="s">
        <v>125</v>
      </c>
      <c r="D47">
        <v>100</v>
      </c>
      <c r="E47">
        <f t="shared" si="0"/>
        <v>0.36676360292061388</v>
      </c>
      <c r="F47">
        <v>0</v>
      </c>
      <c r="H47">
        <v>1.4985169460349499</v>
      </c>
      <c r="I47" s="33">
        <f t="shared" si="1"/>
        <v>2.4475105462842053E-3</v>
      </c>
    </row>
    <row r="48" spans="1:9" x14ac:dyDescent="0.2">
      <c r="A48">
        <v>8.9023365379363537E-3</v>
      </c>
      <c r="B48" t="s">
        <v>125</v>
      </c>
      <c r="C48" t="s">
        <v>125</v>
      </c>
      <c r="D48">
        <v>100</v>
      </c>
      <c r="E48">
        <f t="shared" si="0"/>
        <v>0.89023365379363539</v>
      </c>
      <c r="F48">
        <v>0</v>
      </c>
      <c r="H48">
        <v>1.4767027088168121</v>
      </c>
      <c r="I48" s="33">
        <f t="shared" si="1"/>
        <v>6.0285231988700212E-3</v>
      </c>
    </row>
    <row r="49" spans="1:9" x14ac:dyDescent="0.2">
      <c r="A49">
        <v>1.4857058181743059E-2</v>
      </c>
      <c r="B49" t="s">
        <v>254</v>
      </c>
      <c r="C49" t="s">
        <v>254</v>
      </c>
      <c r="D49" s="13">
        <v>48.7</v>
      </c>
      <c r="E49">
        <f t="shared" si="0"/>
        <v>0.72353873345088704</v>
      </c>
      <c r="F49">
        <v>165</v>
      </c>
      <c r="H49">
        <v>1.702638753729683</v>
      </c>
      <c r="I49" s="33">
        <f t="shared" si="1"/>
        <v>8.7259015743640349E-3</v>
      </c>
    </row>
    <row r="50" spans="1:9" x14ac:dyDescent="0.2">
      <c r="A50">
        <v>1.3142584098943311E-2</v>
      </c>
      <c r="B50" t="s">
        <v>254</v>
      </c>
      <c r="C50" t="s">
        <v>254</v>
      </c>
      <c r="D50" s="13">
        <v>48.7</v>
      </c>
      <c r="E50">
        <f t="shared" si="0"/>
        <v>0.64004384561853922</v>
      </c>
      <c r="F50">
        <v>165</v>
      </c>
      <c r="H50">
        <v>1.679536444753668</v>
      </c>
      <c r="I50" s="33">
        <f t="shared" si="1"/>
        <v>7.8251258792249017E-3</v>
      </c>
    </row>
    <row r="51" spans="1:9" x14ac:dyDescent="0.2">
      <c r="A51">
        <v>1.3632956138317311E-2</v>
      </c>
      <c r="B51" t="s">
        <v>122</v>
      </c>
      <c r="C51" t="s">
        <v>122</v>
      </c>
      <c r="D51">
        <v>49.7</v>
      </c>
      <c r="E51">
        <f t="shared" si="0"/>
        <v>0.67755792007437032</v>
      </c>
      <c r="F51">
        <v>65</v>
      </c>
      <c r="H51">
        <v>1.748051489859062</v>
      </c>
      <c r="I51" s="33">
        <f t="shared" si="1"/>
        <v>7.7989442630299628E-3</v>
      </c>
    </row>
    <row r="52" spans="1:9" x14ac:dyDescent="0.2">
      <c r="A52">
        <v>1.351963017010188E-2</v>
      </c>
      <c r="B52" t="s">
        <v>122</v>
      </c>
      <c r="C52" t="s">
        <v>122</v>
      </c>
      <c r="D52">
        <v>49.7</v>
      </c>
      <c r="E52">
        <f t="shared" si="0"/>
        <v>0.67192561945406348</v>
      </c>
      <c r="F52">
        <v>65</v>
      </c>
      <c r="H52">
        <v>1.698875008498814</v>
      </c>
      <c r="I52" s="33">
        <f t="shared" si="1"/>
        <v>7.9579899065372103E-3</v>
      </c>
    </row>
    <row r="53" spans="1:9" x14ac:dyDescent="0.2">
      <c r="A53">
        <v>1.202573419935946E-3</v>
      </c>
      <c r="B53" t="s">
        <v>129</v>
      </c>
      <c r="C53" t="s">
        <v>129</v>
      </c>
      <c r="D53">
        <v>100</v>
      </c>
      <c r="E53">
        <f t="shared" si="0"/>
        <v>0.1202573419935946</v>
      </c>
      <c r="F53">
        <v>0</v>
      </c>
      <c r="H53">
        <v>1.4742051573198749</v>
      </c>
      <c r="I53" s="33">
        <f t="shared" si="1"/>
        <v>8.1574359848410848E-4</v>
      </c>
    </row>
    <row r="54" spans="1:9" x14ac:dyDescent="0.2">
      <c r="A54">
        <v>1.181241671514786E-3</v>
      </c>
      <c r="B54" t="s">
        <v>129</v>
      </c>
      <c r="C54" t="s">
        <v>129</v>
      </c>
      <c r="D54">
        <v>100</v>
      </c>
      <c r="E54">
        <f t="shared" si="0"/>
        <v>0.11812416715147861</v>
      </c>
      <c r="F54">
        <v>0</v>
      </c>
      <c r="H54">
        <v>1.49894318286349</v>
      </c>
      <c r="I54" s="33">
        <f t="shared" si="1"/>
        <v>7.8804966393603633E-4</v>
      </c>
    </row>
    <row r="55" spans="1:9" x14ac:dyDescent="0.2">
      <c r="A55">
        <v>6.8444654272637904E-3</v>
      </c>
      <c r="B55" t="s">
        <v>125</v>
      </c>
      <c r="C55" t="s">
        <v>125</v>
      </c>
      <c r="D55">
        <v>100</v>
      </c>
      <c r="E55">
        <f t="shared" si="0"/>
        <v>0.68444654272637906</v>
      </c>
      <c r="F55">
        <v>0</v>
      </c>
      <c r="H55">
        <v>1.4589410783800869</v>
      </c>
      <c r="I55" s="33">
        <f t="shared" si="1"/>
        <v>4.6913926331167803E-3</v>
      </c>
    </row>
    <row r="56" spans="1:9" x14ac:dyDescent="0.2">
      <c r="A56">
        <v>3.6540712851452E-3</v>
      </c>
      <c r="B56" t="s">
        <v>125</v>
      </c>
      <c r="C56" t="s">
        <v>125</v>
      </c>
      <c r="D56">
        <v>100</v>
      </c>
      <c r="E56">
        <f t="shared" si="0"/>
        <v>0.36540712851452001</v>
      </c>
      <c r="F56">
        <v>0</v>
      </c>
      <c r="H56">
        <v>1.4763013445170581</v>
      </c>
      <c r="I56" s="33">
        <f t="shared" si="1"/>
        <v>2.4751527177810403E-3</v>
      </c>
    </row>
    <row r="57" spans="1:9" x14ac:dyDescent="0.2">
      <c r="A57">
        <v>1.2481131463625891E-2</v>
      </c>
      <c r="B57" t="s">
        <v>122</v>
      </c>
      <c r="C57" t="s">
        <v>122</v>
      </c>
      <c r="D57">
        <v>49.7</v>
      </c>
      <c r="E57">
        <f t="shared" si="0"/>
        <v>0.62031223374220679</v>
      </c>
      <c r="F57">
        <v>65</v>
      </c>
      <c r="H57">
        <v>1.5365317515141901</v>
      </c>
      <c r="I57" s="33">
        <f t="shared" si="1"/>
        <v>8.1229245352894518E-3</v>
      </c>
    </row>
    <row r="58" spans="1:9" x14ac:dyDescent="0.2">
      <c r="A58">
        <v>1.293591000034012E-2</v>
      </c>
      <c r="B58" t="s">
        <v>122</v>
      </c>
      <c r="C58" t="s">
        <v>122</v>
      </c>
      <c r="D58">
        <v>49.7</v>
      </c>
      <c r="E58">
        <f t="shared" si="0"/>
        <v>0.642914727016904</v>
      </c>
      <c r="F58">
        <v>65</v>
      </c>
      <c r="H58">
        <v>1.6719555812938931</v>
      </c>
      <c r="I58" s="33">
        <f t="shared" si="1"/>
        <v>7.7369938203318044E-3</v>
      </c>
    </row>
    <row r="59" spans="1:9" x14ac:dyDescent="0.2">
      <c r="A59">
        <v>1.821148648947098E-2</v>
      </c>
      <c r="B59" t="s">
        <v>254</v>
      </c>
      <c r="C59" t="s">
        <v>254</v>
      </c>
      <c r="D59" s="13">
        <v>48.7</v>
      </c>
      <c r="E59">
        <f t="shared" si="0"/>
        <v>0.88689939203723678</v>
      </c>
      <c r="F59">
        <v>165</v>
      </c>
      <c r="H59">
        <v>1.6339102178199001</v>
      </c>
      <c r="I59" s="33">
        <f t="shared" si="1"/>
        <v>1.1145952997203402E-2</v>
      </c>
    </row>
    <row r="60" spans="1:9" x14ac:dyDescent="0.2">
      <c r="A60">
        <v>1.5922053963797811E-2</v>
      </c>
      <c r="B60" t="s">
        <v>254</v>
      </c>
      <c r="C60" t="s">
        <v>254</v>
      </c>
      <c r="D60" s="13">
        <v>48.7</v>
      </c>
      <c r="E60">
        <f t="shared" si="0"/>
        <v>0.77540402803695341</v>
      </c>
      <c r="F60">
        <v>165</v>
      </c>
      <c r="H60">
        <v>1.6861504455881391</v>
      </c>
      <c r="I60" s="33">
        <f t="shared" si="1"/>
        <v>9.4428430188174019E-3</v>
      </c>
    </row>
    <row r="61" spans="1:9" x14ac:dyDescent="0.2">
      <c r="D61" s="13"/>
    </row>
    <row r="62" spans="1:9" x14ac:dyDescent="0.2">
      <c r="B62" t="s">
        <v>261</v>
      </c>
      <c r="H62" s="30" t="s">
        <v>27</v>
      </c>
      <c r="I62" s="33" t="e">
        <f t="shared" si="1"/>
        <v>#VALUE!</v>
      </c>
    </row>
    <row r="63" spans="1:9" x14ac:dyDescent="0.2">
      <c r="A63">
        <v>1.8590495018736192E-2</v>
      </c>
      <c r="B63" t="s">
        <v>262</v>
      </c>
      <c r="H63">
        <v>1.9227979019448911</v>
      </c>
    </row>
    <row r="64" spans="1:9" x14ac:dyDescent="0.2">
      <c r="A64">
        <v>3.0792314806035351E-2</v>
      </c>
      <c r="B64" t="s">
        <v>263</v>
      </c>
      <c r="H64">
        <v>8.8163104249145494</v>
      </c>
    </row>
    <row r="65" spans="1:9" x14ac:dyDescent="0.2">
      <c r="A65">
        <v>2.155660296612075E-2</v>
      </c>
      <c r="B65" t="s">
        <v>264</v>
      </c>
      <c r="H65">
        <v>1.932272308566223</v>
      </c>
    </row>
    <row r="66" spans="1:9" x14ac:dyDescent="0.2">
      <c r="A66">
        <v>2.959844047051444E-2</v>
      </c>
      <c r="B66" t="s">
        <v>265</v>
      </c>
      <c r="H66">
        <v>1.91115777349278</v>
      </c>
    </row>
    <row r="67" spans="1:9" x14ac:dyDescent="0.2">
      <c r="A67">
        <v>4.4103167887201998E-2</v>
      </c>
      <c r="B67" t="s">
        <v>266</v>
      </c>
      <c r="H67">
        <v>1.9677450482650789</v>
      </c>
    </row>
    <row r="68" spans="1:9" x14ac:dyDescent="0.2">
      <c r="A68">
        <v>6.3919097501513561E-2</v>
      </c>
      <c r="B68" t="s">
        <v>267</v>
      </c>
      <c r="H68">
        <v>2.0756083756896411</v>
      </c>
    </row>
    <row r="69" spans="1:9" x14ac:dyDescent="0.2">
      <c r="A69">
        <v>7.110514306677726E-2</v>
      </c>
      <c r="B69" t="s">
        <v>268</v>
      </c>
      <c r="H69">
        <v>1.9166813592588019</v>
      </c>
    </row>
    <row r="70" spans="1:9" x14ac:dyDescent="0.2">
      <c r="A70">
        <v>7.7518895924984843E-2</v>
      </c>
      <c r="B70" t="s">
        <v>269</v>
      </c>
      <c r="H70">
        <v>1.91900406993829</v>
      </c>
    </row>
    <row r="71" spans="1:9" x14ac:dyDescent="0.2">
      <c r="A71">
        <v>7.9237406062625512E-2</v>
      </c>
      <c r="B71" t="s">
        <v>270</v>
      </c>
      <c r="H71">
        <v>1.944726359884543</v>
      </c>
    </row>
    <row r="72" spans="1:9" x14ac:dyDescent="0.2">
      <c r="A72">
        <v>7.9720012331595549E-2</v>
      </c>
      <c r="B72" t="s">
        <v>271</v>
      </c>
      <c r="H72">
        <v>2.0546972704176629</v>
      </c>
    </row>
    <row r="73" spans="1:9" x14ac:dyDescent="0.2">
      <c r="A73">
        <v>6.5981157405556129E-2</v>
      </c>
      <c r="B73" t="s">
        <v>272</v>
      </c>
      <c r="H73">
        <v>2.018625921143157</v>
      </c>
    </row>
    <row r="74" spans="1:9" x14ac:dyDescent="0.2">
      <c r="A74">
        <v>0.37129018836901528</v>
      </c>
      <c r="B74" t="s">
        <v>273</v>
      </c>
      <c r="H74">
        <v>1.714580985696655</v>
      </c>
    </row>
    <row r="75" spans="1:9" x14ac:dyDescent="0.2">
      <c r="A75">
        <v>0.15925251840049379</v>
      </c>
      <c r="B75" t="s">
        <v>17</v>
      </c>
      <c r="H75">
        <v>1.9762360251965949</v>
      </c>
    </row>
    <row r="76" spans="1:9" x14ac:dyDescent="0.2">
      <c r="A76">
        <v>1.558001398374504E-3</v>
      </c>
      <c r="B76" t="s">
        <v>274</v>
      </c>
      <c r="F76">
        <v>0</v>
      </c>
      <c r="H76">
        <v>1.61111739319696</v>
      </c>
      <c r="I76" s="33">
        <f t="shared" ref="I76:I139" si="2">A76/H76</f>
        <v>9.6703158004082042E-4</v>
      </c>
    </row>
    <row r="77" spans="1:9" x14ac:dyDescent="0.2">
      <c r="A77">
        <v>2.0606477198192238E-3</v>
      </c>
      <c r="B77" t="s">
        <v>275</v>
      </c>
      <c r="F77">
        <v>0</v>
      </c>
      <c r="H77">
        <v>1.6220847320821901</v>
      </c>
      <c r="I77" s="33">
        <f t="shared" si="2"/>
        <v>1.2703699622239044E-3</v>
      </c>
    </row>
    <row r="78" spans="1:9" x14ac:dyDescent="0.2">
      <c r="A78">
        <v>2.7648106417332671E-3</v>
      </c>
      <c r="B78" t="s">
        <v>276</v>
      </c>
      <c r="F78">
        <v>0</v>
      </c>
      <c r="H78">
        <v>1.666363785923564</v>
      </c>
      <c r="I78" s="33">
        <f t="shared" si="2"/>
        <v>1.6591879066796334E-3</v>
      </c>
    </row>
    <row r="79" spans="1:9" x14ac:dyDescent="0.2">
      <c r="A79">
        <v>1.4968324172604411E-3</v>
      </c>
      <c r="B79" t="s">
        <v>277</v>
      </c>
      <c r="F79">
        <v>0</v>
      </c>
      <c r="H79">
        <v>1.634191289006645</v>
      </c>
      <c r="I79" s="33">
        <f t="shared" si="2"/>
        <v>9.1594688291987008E-4</v>
      </c>
    </row>
    <row r="80" spans="1:9" x14ac:dyDescent="0.2">
      <c r="A80">
        <v>2.2843061912689111E-3</v>
      </c>
      <c r="B80" t="s">
        <v>278</v>
      </c>
      <c r="F80">
        <v>0</v>
      </c>
      <c r="H80">
        <v>1.783070706595574</v>
      </c>
      <c r="I80" s="33">
        <f t="shared" si="2"/>
        <v>1.2811080249477871E-3</v>
      </c>
    </row>
    <row r="81" spans="1:9" x14ac:dyDescent="0.2">
      <c r="A81">
        <v>2.13119678896971E-3</v>
      </c>
      <c r="B81" t="s">
        <v>279</v>
      </c>
      <c r="F81">
        <v>0</v>
      </c>
      <c r="H81">
        <v>1.9028206001643</v>
      </c>
      <c r="I81" s="33">
        <f t="shared" si="2"/>
        <v>1.1200198215142777E-3</v>
      </c>
    </row>
    <row r="82" spans="1:9" x14ac:dyDescent="0.2">
      <c r="A82">
        <v>4.065480123548678E-3</v>
      </c>
      <c r="B82" t="s">
        <v>280</v>
      </c>
      <c r="F82">
        <v>0</v>
      </c>
      <c r="H82">
        <v>1.72776178299806</v>
      </c>
      <c r="I82" s="33">
        <f t="shared" si="2"/>
        <v>2.35303278701659E-3</v>
      </c>
    </row>
    <row r="83" spans="1:9" x14ac:dyDescent="0.2">
      <c r="A83">
        <v>1.4600298187920221E-3</v>
      </c>
      <c r="B83" t="s">
        <v>281</v>
      </c>
      <c r="F83">
        <v>0</v>
      </c>
      <c r="H83">
        <v>1.7147341719215989</v>
      </c>
      <c r="I83" s="33">
        <f t="shared" si="2"/>
        <v>8.5146131843623026E-4</v>
      </c>
    </row>
    <row r="84" spans="1:9" x14ac:dyDescent="0.2">
      <c r="A84">
        <v>4.0419605512934664E-3</v>
      </c>
      <c r="B84" t="s">
        <v>282</v>
      </c>
      <c r="F84">
        <v>0</v>
      </c>
      <c r="H84">
        <v>1.73940736833503</v>
      </c>
      <c r="I84" s="33">
        <f t="shared" si="2"/>
        <v>2.3237572893361103E-3</v>
      </c>
    </row>
    <row r="85" spans="1:9" x14ac:dyDescent="0.2">
      <c r="A85">
        <v>1.4554036026580329E-3</v>
      </c>
      <c r="B85" t="s">
        <v>283</v>
      </c>
      <c r="F85">
        <v>0</v>
      </c>
      <c r="H85">
        <v>1.742274817336257</v>
      </c>
      <c r="I85" s="33">
        <f t="shared" si="2"/>
        <v>8.3534674792762147E-4</v>
      </c>
    </row>
    <row r="86" spans="1:9" x14ac:dyDescent="0.2">
      <c r="A86">
        <v>1.241505456425976E-3</v>
      </c>
      <c r="B86" t="s">
        <v>284</v>
      </c>
      <c r="F86">
        <v>0</v>
      </c>
      <c r="H86">
        <v>1.7717323762735711</v>
      </c>
      <c r="I86" s="33">
        <f t="shared" si="2"/>
        <v>7.0072967737779641E-4</v>
      </c>
    </row>
    <row r="87" spans="1:9" x14ac:dyDescent="0.2">
      <c r="A87">
        <v>1.58506792494384E-3</v>
      </c>
      <c r="B87" t="s">
        <v>285</v>
      </c>
      <c r="F87">
        <v>0</v>
      </c>
      <c r="H87">
        <v>1.725788931380575</v>
      </c>
      <c r="I87" s="33">
        <f t="shared" si="2"/>
        <v>9.1845989745445705E-4</v>
      </c>
    </row>
    <row r="88" spans="1:9" x14ac:dyDescent="0.2">
      <c r="A88">
        <v>1.5084139665042841E-3</v>
      </c>
      <c r="B88" t="s">
        <v>286</v>
      </c>
      <c r="F88">
        <v>0</v>
      </c>
      <c r="H88">
        <v>1.768427452938991</v>
      </c>
      <c r="I88" s="33">
        <f t="shared" si="2"/>
        <v>8.5296909635587009E-4</v>
      </c>
    </row>
    <row r="89" spans="1:9" x14ac:dyDescent="0.2">
      <c r="A89">
        <v>1.5029094580677391E-3</v>
      </c>
      <c r="B89" t="s">
        <v>287</v>
      </c>
      <c r="F89">
        <v>0</v>
      </c>
      <c r="H89">
        <v>1.779067627875331</v>
      </c>
      <c r="I89" s="33">
        <f t="shared" si="2"/>
        <v>8.4477365251291962E-4</v>
      </c>
    </row>
    <row r="90" spans="1:9" x14ac:dyDescent="0.2">
      <c r="A90">
        <v>1.5252788404851549E-3</v>
      </c>
      <c r="B90" t="s">
        <v>288</v>
      </c>
      <c r="F90">
        <v>0</v>
      </c>
      <c r="H90">
        <v>1.7979105766136401</v>
      </c>
      <c r="I90" s="33">
        <f t="shared" si="2"/>
        <v>8.4836190427113102E-4</v>
      </c>
    </row>
    <row r="91" spans="1:9" x14ac:dyDescent="0.2">
      <c r="A91">
        <v>1.5192547456113049E-3</v>
      </c>
      <c r="B91" t="s">
        <v>289</v>
      </c>
      <c r="F91">
        <v>0</v>
      </c>
      <c r="H91">
        <v>1.718136655312664</v>
      </c>
      <c r="I91" s="33">
        <f t="shared" si="2"/>
        <v>8.8424558134744715E-4</v>
      </c>
    </row>
    <row r="92" spans="1:9" x14ac:dyDescent="0.2">
      <c r="A92">
        <v>1.579575682900845E-3</v>
      </c>
      <c r="B92" t="s">
        <v>290</v>
      </c>
      <c r="F92">
        <v>0</v>
      </c>
      <c r="H92">
        <v>1.930108028291373</v>
      </c>
      <c r="I92" s="33">
        <f t="shared" si="2"/>
        <v>8.1838718856537963E-4</v>
      </c>
    </row>
    <row r="93" spans="1:9" x14ac:dyDescent="0.2">
      <c r="A93">
        <v>1.4366728731726719E-3</v>
      </c>
      <c r="B93" t="s">
        <v>291</v>
      </c>
      <c r="F93">
        <v>0</v>
      </c>
      <c r="H93">
        <v>1.8537295154389981</v>
      </c>
      <c r="I93" s="33">
        <f t="shared" si="2"/>
        <v>7.7501753152613563E-4</v>
      </c>
    </row>
    <row r="94" spans="1:9" x14ac:dyDescent="0.2">
      <c r="A94">
        <v>2.4084535218166282E-3</v>
      </c>
      <c r="B94" t="s">
        <v>292</v>
      </c>
      <c r="F94">
        <v>0</v>
      </c>
      <c r="H94">
        <v>1.8150417701662189</v>
      </c>
      <c r="I94" s="33">
        <f t="shared" si="2"/>
        <v>1.3269410993203012E-3</v>
      </c>
    </row>
    <row r="95" spans="1:9" x14ac:dyDescent="0.2">
      <c r="A95">
        <v>2.1064114078877629E-3</v>
      </c>
      <c r="B95" t="s">
        <v>293</v>
      </c>
      <c r="F95">
        <v>0</v>
      </c>
      <c r="H95">
        <v>1.832191907407057</v>
      </c>
      <c r="I95" s="33">
        <f t="shared" si="2"/>
        <v>1.1496674553424838E-3</v>
      </c>
    </row>
    <row r="96" spans="1:9" x14ac:dyDescent="0.2">
      <c r="A96">
        <v>4.5879269304278429E-2</v>
      </c>
      <c r="B96" t="s">
        <v>294</v>
      </c>
      <c r="F96">
        <v>0</v>
      </c>
      <c r="H96">
        <v>1.813976144488151</v>
      </c>
      <c r="I96" s="33">
        <f t="shared" si="2"/>
        <v>2.5292101797305701E-2</v>
      </c>
    </row>
    <row r="97" spans="1:9" x14ac:dyDescent="0.2">
      <c r="A97">
        <v>1.488465869061494E-3</v>
      </c>
      <c r="B97" t="s">
        <v>295</v>
      </c>
      <c r="F97">
        <v>0</v>
      </c>
      <c r="H97">
        <v>1.7996531893557799</v>
      </c>
      <c r="I97" s="33">
        <f t="shared" si="2"/>
        <v>8.2708483938192482E-4</v>
      </c>
    </row>
    <row r="98" spans="1:9" x14ac:dyDescent="0.2">
      <c r="A98">
        <v>1.53471863729765E-3</v>
      </c>
      <c r="B98" t="s">
        <v>296</v>
      </c>
      <c r="F98">
        <v>0</v>
      </c>
      <c r="H98">
        <v>1.791134361206344</v>
      </c>
      <c r="I98" s="33">
        <f t="shared" si="2"/>
        <v>8.5684171469079754E-4</v>
      </c>
    </row>
    <row r="99" spans="1:9" x14ac:dyDescent="0.2">
      <c r="A99">
        <v>2.3172576927832631E-3</v>
      </c>
      <c r="B99" t="s">
        <v>297</v>
      </c>
      <c r="F99">
        <v>0</v>
      </c>
      <c r="H99">
        <v>1.788248700826246</v>
      </c>
      <c r="I99" s="33">
        <f t="shared" si="2"/>
        <v>1.2958251789656511E-3</v>
      </c>
    </row>
    <row r="100" spans="1:9" x14ac:dyDescent="0.2">
      <c r="A100">
        <v>1.2756156406053319E-3</v>
      </c>
      <c r="B100" t="s">
        <v>298</v>
      </c>
      <c r="F100">
        <v>0</v>
      </c>
      <c r="H100">
        <v>1.799851694485223</v>
      </c>
      <c r="I100" s="33">
        <f t="shared" si="2"/>
        <v>7.0873374984941283E-4</v>
      </c>
    </row>
    <row r="101" spans="1:9" x14ac:dyDescent="0.2">
      <c r="A101">
        <v>1.32294811307768E-3</v>
      </c>
      <c r="B101" t="s">
        <v>299</v>
      </c>
      <c r="F101">
        <v>0</v>
      </c>
      <c r="H101">
        <v>1.806612079710112</v>
      </c>
      <c r="I101" s="33">
        <f t="shared" si="2"/>
        <v>7.3228122845827508E-4</v>
      </c>
    </row>
    <row r="102" spans="1:9" x14ac:dyDescent="0.2">
      <c r="A102">
        <v>1.288322748564976E-3</v>
      </c>
      <c r="B102" t="s">
        <v>300</v>
      </c>
      <c r="F102">
        <v>0</v>
      </c>
      <c r="H102">
        <v>1.830232835029366</v>
      </c>
      <c r="I102" s="33">
        <f t="shared" si="2"/>
        <v>7.0391194164337297E-4</v>
      </c>
    </row>
    <row r="103" spans="1:9" x14ac:dyDescent="0.2">
      <c r="A103">
        <v>1.2276610277900479E-3</v>
      </c>
      <c r="B103" t="s">
        <v>301</v>
      </c>
      <c r="F103">
        <v>0</v>
      </c>
      <c r="H103">
        <v>1.8385393248819739</v>
      </c>
      <c r="I103" s="33">
        <f t="shared" si="2"/>
        <v>6.6773716024206241E-4</v>
      </c>
    </row>
    <row r="104" spans="1:9" x14ac:dyDescent="0.2">
      <c r="A104">
        <v>3.8520523491575392E-3</v>
      </c>
      <c r="B104" t="s">
        <v>302</v>
      </c>
      <c r="F104">
        <v>0</v>
      </c>
      <c r="H104">
        <v>2.0828652712757512</v>
      </c>
      <c r="I104" s="33">
        <f t="shared" si="2"/>
        <v>1.84940063204288E-3</v>
      </c>
    </row>
    <row r="105" spans="1:9" x14ac:dyDescent="0.2">
      <c r="A105">
        <v>2.0191700069864911E-3</v>
      </c>
      <c r="B105" t="s">
        <v>303</v>
      </c>
      <c r="F105">
        <v>0</v>
      </c>
      <c r="H105">
        <v>1.981687907604583</v>
      </c>
      <c r="I105" s="33">
        <f t="shared" si="2"/>
        <v>1.0189142292477405E-3</v>
      </c>
    </row>
    <row r="106" spans="1:9" x14ac:dyDescent="0.2">
      <c r="A106">
        <v>1.617254407367373E-3</v>
      </c>
      <c r="B106" t="s">
        <v>304</v>
      </c>
      <c r="F106">
        <v>0</v>
      </c>
      <c r="H106">
        <v>1.9016959743287349</v>
      </c>
      <c r="I106" s="33">
        <f t="shared" si="2"/>
        <v>8.5042742330999313E-4</v>
      </c>
    </row>
    <row r="107" spans="1:9" x14ac:dyDescent="0.2">
      <c r="A107">
        <v>1.6401783751248721E-3</v>
      </c>
      <c r="B107" t="s">
        <v>305</v>
      </c>
      <c r="F107">
        <v>0</v>
      </c>
      <c r="H107">
        <v>1.8713811534420171</v>
      </c>
      <c r="I107" s="33">
        <f t="shared" si="2"/>
        <v>8.7645340026434729E-4</v>
      </c>
    </row>
    <row r="108" spans="1:9" x14ac:dyDescent="0.2">
      <c r="A108">
        <v>1.648940783339335E-3</v>
      </c>
      <c r="B108" t="s">
        <v>306</v>
      </c>
      <c r="F108">
        <v>0</v>
      </c>
      <c r="H108">
        <v>1.868312990991966</v>
      </c>
      <c r="I108" s="33">
        <f t="shared" si="2"/>
        <v>8.8258273174230989E-4</v>
      </c>
    </row>
    <row r="109" spans="1:9" x14ac:dyDescent="0.2">
      <c r="A109">
        <v>1.8504307891177049E-3</v>
      </c>
      <c r="B109" t="s">
        <v>307</v>
      </c>
      <c r="F109">
        <v>0</v>
      </c>
      <c r="H109">
        <v>1.9044480149176719</v>
      </c>
      <c r="I109" s="33">
        <f t="shared" si="2"/>
        <v>9.7163628233648471E-4</v>
      </c>
    </row>
    <row r="110" spans="1:9" x14ac:dyDescent="0.2">
      <c r="A110">
        <v>1.7844137085539309E-3</v>
      </c>
      <c r="B110" t="s">
        <v>308</v>
      </c>
      <c r="F110">
        <v>0</v>
      </c>
      <c r="H110">
        <v>1.950326580068972</v>
      </c>
      <c r="I110" s="33">
        <f t="shared" si="2"/>
        <v>9.1493072328985346E-4</v>
      </c>
    </row>
    <row r="111" spans="1:9" x14ac:dyDescent="0.2">
      <c r="A111">
        <v>6.5979246705839212E-2</v>
      </c>
      <c r="B111" t="s">
        <v>309</v>
      </c>
      <c r="H111">
        <v>1.781765443569151</v>
      </c>
    </row>
    <row r="112" spans="1:9" x14ac:dyDescent="0.2">
      <c r="A112">
        <v>5.8353873091326121E-2</v>
      </c>
      <c r="B112" t="s">
        <v>310</v>
      </c>
      <c r="H112">
        <v>1.8559547121535589</v>
      </c>
    </row>
    <row r="113" spans="1:9" x14ac:dyDescent="0.2">
      <c r="A113">
        <v>7.3170322638733548E-2</v>
      </c>
      <c r="B113" t="s">
        <v>311</v>
      </c>
      <c r="H113">
        <v>1.853345104464291</v>
      </c>
    </row>
    <row r="114" spans="1:9" x14ac:dyDescent="0.2">
      <c r="A114">
        <v>1.1718776788661071E-2</v>
      </c>
      <c r="B114" t="s">
        <v>312</v>
      </c>
      <c r="F114">
        <v>0</v>
      </c>
      <c r="H114">
        <v>1.7085369930319001</v>
      </c>
      <c r="I114" s="33">
        <f t="shared" si="2"/>
        <v>6.8589540855450879E-3</v>
      </c>
    </row>
    <row r="115" spans="1:9" x14ac:dyDescent="0.2">
      <c r="A115">
        <v>1.463152923113925E-3</v>
      </c>
      <c r="B115" t="s">
        <v>313</v>
      </c>
      <c r="F115">
        <v>0</v>
      </c>
      <c r="H115">
        <v>1.6516754666109019</v>
      </c>
      <c r="I115" s="33">
        <f t="shared" si="2"/>
        <v>8.8585981489220202E-4</v>
      </c>
    </row>
    <row r="116" spans="1:9" x14ac:dyDescent="0.2">
      <c r="A116">
        <v>3.0269311879679689E-3</v>
      </c>
      <c r="B116" t="s">
        <v>314</v>
      </c>
      <c r="F116">
        <v>0</v>
      </c>
      <c r="H116">
        <v>1.6201979530320061</v>
      </c>
      <c r="I116" s="33">
        <f t="shared" si="2"/>
        <v>1.8682477547286307E-3</v>
      </c>
    </row>
    <row r="117" spans="1:9" x14ac:dyDescent="0.2">
      <c r="A117">
        <v>2.2067767431458718E-3</v>
      </c>
      <c r="B117" t="s">
        <v>315</v>
      </c>
      <c r="F117">
        <v>0</v>
      </c>
      <c r="H117">
        <v>1.6137442452708921</v>
      </c>
      <c r="I117" s="33">
        <f t="shared" si="2"/>
        <v>1.3674885283791857E-3</v>
      </c>
    </row>
    <row r="118" spans="1:9" x14ac:dyDescent="0.2">
      <c r="A118">
        <v>0.57576075072426247</v>
      </c>
      <c r="B118" t="s">
        <v>316</v>
      </c>
      <c r="H118">
        <v>1.8902201032163159</v>
      </c>
    </row>
    <row r="119" spans="1:9" x14ac:dyDescent="0.2">
      <c r="A119">
        <v>4.0145540303527603E-3</v>
      </c>
      <c r="B119" t="s">
        <v>317</v>
      </c>
      <c r="F119">
        <v>0</v>
      </c>
      <c r="H119">
        <v>1.8247199079313781</v>
      </c>
      <c r="I119" s="33">
        <f t="shared" si="2"/>
        <v>2.2000932926215079E-3</v>
      </c>
    </row>
    <row r="120" spans="1:9" x14ac:dyDescent="0.2">
      <c r="A120">
        <v>1.776990394244455E-3</v>
      </c>
      <c r="B120" t="s">
        <v>318</v>
      </c>
      <c r="F120">
        <v>0</v>
      </c>
      <c r="H120">
        <v>1.834711625517585</v>
      </c>
      <c r="I120" s="33">
        <f t="shared" si="2"/>
        <v>9.6853934401988293E-4</v>
      </c>
    </row>
    <row r="121" spans="1:9" x14ac:dyDescent="0.2">
      <c r="A121">
        <v>5.9897970441287083E-3</v>
      </c>
      <c r="B121" t="s">
        <v>319</v>
      </c>
      <c r="F121">
        <v>0</v>
      </c>
      <c r="H121">
        <v>1.821220907571282</v>
      </c>
      <c r="I121" s="33">
        <f t="shared" si="2"/>
        <v>3.2888909957202814E-3</v>
      </c>
    </row>
    <row r="122" spans="1:9" x14ac:dyDescent="0.2">
      <c r="A122">
        <v>1.3110023864486211E-3</v>
      </c>
      <c r="B122" t="s">
        <v>320</v>
      </c>
      <c r="F122">
        <v>0</v>
      </c>
      <c r="H122">
        <v>1.815108049663402</v>
      </c>
      <c r="I122" s="33">
        <f t="shared" si="2"/>
        <v>7.2227236648073729E-4</v>
      </c>
    </row>
    <row r="123" spans="1:9" x14ac:dyDescent="0.2">
      <c r="A123">
        <v>1.351654912103441E-3</v>
      </c>
      <c r="B123" t="s">
        <v>321</v>
      </c>
      <c r="F123">
        <v>0</v>
      </c>
      <c r="H123">
        <v>1.8429245467771109</v>
      </c>
      <c r="I123" s="33">
        <f t="shared" si="2"/>
        <v>7.3342932811177892E-4</v>
      </c>
    </row>
    <row r="124" spans="1:9" x14ac:dyDescent="0.2">
      <c r="A124">
        <v>1.295311011805826E-3</v>
      </c>
      <c r="B124" t="s">
        <v>322</v>
      </c>
      <c r="F124">
        <v>0</v>
      </c>
      <c r="H124">
        <v>1.8300543290645039</v>
      </c>
      <c r="I124" s="33">
        <f t="shared" si="2"/>
        <v>7.0779921187802625E-4</v>
      </c>
    </row>
    <row r="125" spans="1:9" x14ac:dyDescent="0.2">
      <c r="A125">
        <v>4.1705475853449817E-2</v>
      </c>
      <c r="B125" t="s">
        <v>323</v>
      </c>
      <c r="F125">
        <v>0</v>
      </c>
      <c r="H125">
        <v>1.8065923331145159</v>
      </c>
      <c r="I125" s="33">
        <f t="shared" si="2"/>
        <v>2.3085161543639848E-2</v>
      </c>
    </row>
    <row r="126" spans="1:9" x14ac:dyDescent="0.2">
      <c r="A126">
        <v>2.732000937603174E-2</v>
      </c>
      <c r="B126" t="s">
        <v>324</v>
      </c>
      <c r="F126">
        <v>0</v>
      </c>
      <c r="H126">
        <v>1.8378513396883409</v>
      </c>
      <c r="I126" s="33">
        <f t="shared" si="2"/>
        <v>1.4865190010778897E-2</v>
      </c>
    </row>
    <row r="127" spans="1:9" x14ac:dyDescent="0.2">
      <c r="A127">
        <v>1.4826693432951801E-3</v>
      </c>
      <c r="B127" t="s">
        <v>325</v>
      </c>
      <c r="F127">
        <v>0</v>
      </c>
      <c r="H127">
        <v>1.843742324968767</v>
      </c>
      <c r="I127" s="33">
        <f t="shared" si="2"/>
        <v>8.0416299133356198E-4</v>
      </c>
    </row>
    <row r="128" spans="1:9" x14ac:dyDescent="0.2">
      <c r="A128">
        <v>1.4958482071581931E-3</v>
      </c>
      <c r="B128" t="s">
        <v>326</v>
      </c>
      <c r="F128">
        <v>0</v>
      </c>
      <c r="H128">
        <v>1.8235293664043211</v>
      </c>
      <c r="I128" s="33">
        <f t="shared" si="2"/>
        <v>8.2030387594346369E-4</v>
      </c>
    </row>
    <row r="129" spans="1:9" x14ac:dyDescent="0.2">
      <c r="A129">
        <v>1.3837632396000851E-3</v>
      </c>
      <c r="B129" t="s">
        <v>327</v>
      </c>
      <c r="F129">
        <v>0</v>
      </c>
      <c r="H129">
        <v>1.8143205045237409</v>
      </c>
      <c r="I129" s="33">
        <f t="shared" si="2"/>
        <v>7.6268952268900415E-4</v>
      </c>
    </row>
    <row r="130" spans="1:9" x14ac:dyDescent="0.2">
      <c r="A130">
        <v>1.3537992234087079E-3</v>
      </c>
      <c r="B130" t="s">
        <v>328</v>
      </c>
      <c r="F130">
        <v>0</v>
      </c>
      <c r="H130">
        <v>1.8166904814752209</v>
      </c>
      <c r="I130" s="33">
        <f t="shared" si="2"/>
        <v>7.4520081280404576E-4</v>
      </c>
    </row>
    <row r="131" spans="1:9" x14ac:dyDescent="0.2">
      <c r="A131">
        <v>1.576810514128862E-3</v>
      </c>
      <c r="B131" t="s">
        <v>329</v>
      </c>
      <c r="F131">
        <v>0</v>
      </c>
      <c r="H131">
        <v>1.810255187033317</v>
      </c>
      <c r="I131" s="33">
        <f t="shared" si="2"/>
        <v>8.7104322386335543E-4</v>
      </c>
    </row>
    <row r="132" spans="1:9" x14ac:dyDescent="0.2">
      <c r="A132">
        <v>4.7668592471113002E-3</v>
      </c>
      <c r="B132" t="s">
        <v>330</v>
      </c>
      <c r="F132">
        <v>0</v>
      </c>
      <c r="H132">
        <v>2.127583032463463</v>
      </c>
      <c r="I132" s="33">
        <f t="shared" si="2"/>
        <v>2.2405044477121537E-3</v>
      </c>
    </row>
    <row r="133" spans="1:9" x14ac:dyDescent="0.2">
      <c r="A133">
        <v>2.135251990188272E-3</v>
      </c>
      <c r="B133" t="s">
        <v>331</v>
      </c>
      <c r="F133">
        <v>0</v>
      </c>
      <c r="H133">
        <v>2.050542495058052</v>
      </c>
      <c r="I133" s="33">
        <f t="shared" si="2"/>
        <v>1.0413107728000643E-3</v>
      </c>
    </row>
    <row r="134" spans="1:9" x14ac:dyDescent="0.2">
      <c r="A134">
        <v>1.891740843604064E-3</v>
      </c>
      <c r="B134" t="s">
        <v>332</v>
      </c>
      <c r="F134">
        <v>0</v>
      </c>
      <c r="H134">
        <v>2.032205826444017</v>
      </c>
      <c r="I134" s="33">
        <f t="shared" si="2"/>
        <v>9.3088053335338547E-4</v>
      </c>
    </row>
    <row r="135" spans="1:9" x14ac:dyDescent="0.2">
      <c r="A135">
        <v>3.8520631949746872E-3</v>
      </c>
      <c r="B135" t="s">
        <v>333</v>
      </c>
      <c r="F135">
        <v>0</v>
      </c>
      <c r="H135">
        <v>2.0931071679569051</v>
      </c>
      <c r="I135" s="33">
        <f t="shared" si="2"/>
        <v>1.8403564107683556E-3</v>
      </c>
    </row>
    <row r="136" spans="1:9" x14ac:dyDescent="0.2">
      <c r="A136">
        <v>2.9668601006048079E-3</v>
      </c>
      <c r="B136" t="s">
        <v>334</v>
      </c>
      <c r="F136">
        <v>0</v>
      </c>
      <c r="H136">
        <v>1.921747426673682</v>
      </c>
      <c r="I136" s="33">
        <f t="shared" si="2"/>
        <v>1.5438345640145295E-3</v>
      </c>
    </row>
    <row r="137" spans="1:9" x14ac:dyDescent="0.2">
      <c r="A137">
        <v>3.7940412530662452E-3</v>
      </c>
      <c r="B137" t="s">
        <v>335</v>
      </c>
      <c r="F137">
        <v>0</v>
      </c>
      <c r="H137">
        <v>2.233707651456883</v>
      </c>
      <c r="I137" s="33">
        <f t="shared" si="2"/>
        <v>1.6985397576946436E-3</v>
      </c>
    </row>
    <row r="138" spans="1:9" x14ac:dyDescent="0.2">
      <c r="A138">
        <v>2.235036868752652E-3</v>
      </c>
      <c r="B138" t="s">
        <v>336</v>
      </c>
      <c r="F138">
        <v>0</v>
      </c>
      <c r="H138">
        <v>2.0575868302816089</v>
      </c>
      <c r="I138" s="33">
        <f t="shared" si="2"/>
        <v>1.0862418226339234E-3</v>
      </c>
    </row>
    <row r="139" spans="1:9" x14ac:dyDescent="0.2">
      <c r="A139">
        <v>5.7980305130202201E-3</v>
      </c>
      <c r="B139" t="s">
        <v>337</v>
      </c>
      <c r="F139">
        <v>0</v>
      </c>
      <c r="H139">
        <v>1.977040084190379</v>
      </c>
      <c r="I139" s="33">
        <f t="shared" si="2"/>
        <v>2.9326823261626388E-3</v>
      </c>
    </row>
    <row r="140" spans="1:9" x14ac:dyDescent="0.2">
      <c r="A140">
        <v>3.0051570774705218E-3</v>
      </c>
      <c r="B140" t="s">
        <v>338</v>
      </c>
      <c r="F140">
        <v>0</v>
      </c>
      <c r="H140">
        <v>2.0594249475934339</v>
      </c>
      <c r="I140" s="33">
        <f t="shared" ref="I140:I152" si="3">A140/H140</f>
        <v>1.4592214593604077E-3</v>
      </c>
    </row>
    <row r="141" spans="1:9" x14ac:dyDescent="0.2">
      <c r="A141">
        <v>2.6899007593409242E-3</v>
      </c>
      <c r="B141" t="s">
        <v>339</v>
      </c>
      <c r="F141">
        <v>0</v>
      </c>
      <c r="H141">
        <v>2.079097827859461</v>
      </c>
      <c r="I141" s="33">
        <f t="shared" si="3"/>
        <v>1.2937826798223903E-3</v>
      </c>
    </row>
    <row r="142" spans="1:9" x14ac:dyDescent="0.2">
      <c r="A142">
        <v>3.098763514880149E-3</v>
      </c>
      <c r="B142" t="s">
        <v>340</v>
      </c>
      <c r="F142">
        <v>0</v>
      </c>
      <c r="H142">
        <v>2.0195578617612302</v>
      </c>
      <c r="I142" s="33">
        <f t="shared" si="3"/>
        <v>1.5343771889643992E-3</v>
      </c>
    </row>
    <row r="143" spans="1:9" x14ac:dyDescent="0.2">
      <c r="A143">
        <v>4.4715877291580724E-3</v>
      </c>
      <c r="B143" t="s">
        <v>341</v>
      </c>
      <c r="F143">
        <v>0</v>
      </c>
      <c r="H143">
        <v>1.5760839845097949</v>
      </c>
      <c r="I143" s="33">
        <f t="shared" si="3"/>
        <v>2.8371506677982378E-3</v>
      </c>
    </row>
    <row r="144" spans="1:9" x14ac:dyDescent="0.2">
      <c r="A144">
        <v>2.7710494879290581E-3</v>
      </c>
      <c r="B144" t="s">
        <v>342</v>
      </c>
      <c r="F144">
        <v>0</v>
      </c>
      <c r="H144">
        <v>1.5731200269263279</v>
      </c>
      <c r="I144" s="33">
        <f t="shared" si="3"/>
        <v>1.7614990849384384E-3</v>
      </c>
    </row>
    <row r="145" spans="1:9" x14ac:dyDescent="0.2">
      <c r="A145">
        <v>2.3005051771119302E-3</v>
      </c>
      <c r="B145" t="s">
        <v>343</v>
      </c>
      <c r="F145">
        <v>0</v>
      </c>
      <c r="H145">
        <v>1.5814221282769609</v>
      </c>
      <c r="I145" s="33">
        <f t="shared" si="3"/>
        <v>1.4547065808535552E-3</v>
      </c>
    </row>
    <row r="146" spans="1:9" x14ac:dyDescent="0.2">
      <c r="A146">
        <v>2.5132247377810698E-3</v>
      </c>
      <c r="B146" t="s">
        <v>344</v>
      </c>
      <c r="F146">
        <v>0</v>
      </c>
      <c r="H146">
        <v>1.5651700436280289</v>
      </c>
      <c r="I146" s="33">
        <f t="shared" si="3"/>
        <v>1.6057199331233503E-3</v>
      </c>
    </row>
    <row r="147" spans="1:9" x14ac:dyDescent="0.2">
      <c r="A147">
        <v>2.278602486429279E-3</v>
      </c>
      <c r="B147" t="s">
        <v>345</v>
      </c>
      <c r="F147">
        <v>0</v>
      </c>
      <c r="H147">
        <v>1.5573399445181371</v>
      </c>
      <c r="I147" s="33">
        <f t="shared" si="3"/>
        <v>1.463137508576723E-3</v>
      </c>
    </row>
    <row r="148" spans="1:9" x14ac:dyDescent="0.2">
      <c r="A148">
        <v>3.7156149015819501E-3</v>
      </c>
      <c r="B148" t="s">
        <v>346</v>
      </c>
      <c r="F148">
        <v>0</v>
      </c>
      <c r="H148">
        <v>1.5803379646402631</v>
      </c>
      <c r="I148" s="33">
        <f t="shared" si="3"/>
        <v>2.3511520856412168E-3</v>
      </c>
    </row>
    <row r="149" spans="1:9" x14ac:dyDescent="0.2">
      <c r="A149">
        <v>2.4906942868792871E-3</v>
      </c>
      <c r="B149" t="s">
        <v>347</v>
      </c>
      <c r="F149">
        <v>0</v>
      </c>
      <c r="H149">
        <v>1.6372289153617059</v>
      </c>
      <c r="I149" s="33">
        <f t="shared" si="3"/>
        <v>1.5212865247551707E-3</v>
      </c>
    </row>
    <row r="150" spans="1:9" x14ac:dyDescent="0.2">
      <c r="A150">
        <v>2.1643671313434439E-3</v>
      </c>
      <c r="B150" t="s">
        <v>348</v>
      </c>
      <c r="F150">
        <v>0</v>
      </c>
      <c r="H150">
        <v>1.5834102894948361</v>
      </c>
      <c r="I150" s="33">
        <f t="shared" si="3"/>
        <v>1.3669022777627355E-3</v>
      </c>
    </row>
    <row r="151" spans="1:9" x14ac:dyDescent="0.2">
      <c r="A151" s="34">
        <v>2.8700000000000002E-3</v>
      </c>
      <c r="B151" s="35" t="s">
        <v>349</v>
      </c>
      <c r="F151">
        <v>0</v>
      </c>
      <c r="H151" s="36">
        <v>1.65595</v>
      </c>
      <c r="I151" s="33">
        <f t="shared" si="3"/>
        <v>1.7331441166701894E-3</v>
      </c>
    </row>
    <row r="152" spans="1:9" x14ac:dyDescent="0.2">
      <c r="A152" s="36">
        <v>1.85888E-3</v>
      </c>
      <c r="B152" s="35" t="s">
        <v>350</v>
      </c>
      <c r="F152">
        <v>0</v>
      </c>
      <c r="H152" s="36">
        <v>1.6522399999999999</v>
      </c>
      <c r="I152" s="33">
        <f t="shared" si="3"/>
        <v>1.125066576284317E-3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6B0EE-0AD8-7A43-B985-6C967CF42E4D}">
  <dimension ref="A2:BR27"/>
  <sheetViews>
    <sheetView workbookViewId="0">
      <selection activeCell="G27" sqref="G27"/>
    </sheetView>
  </sheetViews>
  <sheetFormatPr baseColWidth="10" defaultRowHeight="16" x14ac:dyDescent="0.2"/>
  <cols>
    <col min="1" max="1" width="14.83203125" customWidth="1"/>
    <col min="2" max="2" width="26.5" customWidth="1"/>
  </cols>
  <sheetData>
    <row r="2" spans="1:70" x14ac:dyDescent="0.2">
      <c r="F2" t="s">
        <v>232</v>
      </c>
      <c r="G2" t="s">
        <v>233</v>
      </c>
    </row>
    <row r="3" spans="1:70" s="1" customFormat="1" x14ac:dyDescent="0.2">
      <c r="A3" s="1" t="s">
        <v>0</v>
      </c>
      <c r="C3" s="1" t="s">
        <v>23</v>
      </c>
      <c r="D3" s="1" t="s">
        <v>234</v>
      </c>
      <c r="E3" s="28" t="s">
        <v>144</v>
      </c>
      <c r="F3" s="28"/>
      <c r="G3" s="28"/>
      <c r="H3" s="28"/>
      <c r="I3" s="1" t="s">
        <v>25</v>
      </c>
      <c r="J3" s="28" t="s">
        <v>144</v>
      </c>
      <c r="K3" s="1" t="s">
        <v>27</v>
      </c>
      <c r="L3" s="28" t="s">
        <v>144</v>
      </c>
      <c r="M3" s="1" t="s">
        <v>5</v>
      </c>
      <c r="N3" s="28" t="s">
        <v>144</v>
      </c>
      <c r="O3" s="1" t="s">
        <v>30</v>
      </c>
      <c r="P3" s="28" t="s">
        <v>144</v>
      </c>
      <c r="Q3" s="1" t="s">
        <v>235</v>
      </c>
      <c r="R3" s="28" t="s">
        <v>144</v>
      </c>
      <c r="S3" s="1" t="s">
        <v>34</v>
      </c>
      <c r="T3" s="28" t="s">
        <v>144</v>
      </c>
      <c r="U3" s="28"/>
      <c r="V3" s="28"/>
      <c r="W3" s="1" t="s">
        <v>36</v>
      </c>
      <c r="X3" s="28" t="s">
        <v>144</v>
      </c>
      <c r="Y3" s="1" t="s">
        <v>38</v>
      </c>
      <c r="Z3" s="28" t="s">
        <v>144</v>
      </c>
      <c r="AA3" s="1" t="s">
        <v>40</v>
      </c>
      <c r="AB3" s="28" t="s">
        <v>144</v>
      </c>
      <c r="AC3" s="1" t="s">
        <v>42</v>
      </c>
      <c r="AD3" s="28" t="s">
        <v>144</v>
      </c>
      <c r="AE3" s="1" t="s">
        <v>44</v>
      </c>
      <c r="AF3" s="28" t="s">
        <v>144</v>
      </c>
      <c r="AG3" s="1" t="s">
        <v>236</v>
      </c>
      <c r="AH3" s="28" t="s">
        <v>144</v>
      </c>
      <c r="AI3" s="1" t="s">
        <v>48</v>
      </c>
      <c r="AJ3" s="28" t="s">
        <v>144</v>
      </c>
      <c r="AL3" s="28" t="s">
        <v>164</v>
      </c>
      <c r="AM3" s="28" t="s">
        <v>165</v>
      </c>
      <c r="AN3" s="28" t="s">
        <v>166</v>
      </c>
      <c r="AO3" s="28" t="s">
        <v>167</v>
      </c>
      <c r="AP3" s="28" t="s">
        <v>168</v>
      </c>
      <c r="AQ3" s="28" t="s">
        <v>169</v>
      </c>
      <c r="AR3" s="28" t="s">
        <v>170</v>
      </c>
      <c r="AU3" s="28"/>
      <c r="AW3" s="28"/>
      <c r="AY3" s="28"/>
      <c r="BA3" s="28"/>
      <c r="BC3" s="28"/>
      <c r="BE3" s="28"/>
      <c r="BG3" s="28"/>
      <c r="BH3" s="28"/>
      <c r="BK3"/>
      <c r="BL3"/>
      <c r="BM3"/>
      <c r="BN3"/>
      <c r="BO3"/>
      <c r="BP3"/>
      <c r="BQ3"/>
      <c r="BR3"/>
    </row>
    <row r="4" spans="1:70" x14ac:dyDescent="0.2">
      <c r="A4" s="18" t="s">
        <v>237</v>
      </c>
      <c r="B4" s="18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</row>
    <row r="5" spans="1:70" x14ac:dyDescent="0.2">
      <c r="A5" t="s">
        <v>238</v>
      </c>
      <c r="B5" s="13">
        <v>49.7</v>
      </c>
      <c r="C5">
        <v>900</v>
      </c>
      <c r="D5">
        <v>8.6065176418996091E-3</v>
      </c>
      <c r="E5">
        <v>8.8304546658518515E-5</v>
      </c>
      <c r="F5">
        <f>B5*D5</f>
        <v>0.42774392680241058</v>
      </c>
      <c r="G5">
        <v>65</v>
      </c>
      <c r="I5">
        <v>1.497646182220651</v>
      </c>
      <c r="J5">
        <v>1.4824567467183621E-3</v>
      </c>
      <c r="K5">
        <v>1.8328472336577064</v>
      </c>
      <c r="L5">
        <v>1.6623366594465754E-3</v>
      </c>
      <c r="M5">
        <v>0.27673589644461416</v>
      </c>
      <c r="N5">
        <v>4.4121708690558357E-4</v>
      </c>
      <c r="O5">
        <v>1</v>
      </c>
      <c r="P5">
        <v>0</v>
      </c>
      <c r="Q5">
        <v>1.0953391179448981</v>
      </c>
      <c r="R5">
        <v>1.4236001579610745E-3</v>
      </c>
      <c r="S5">
        <v>0.16911585042284955</v>
      </c>
      <c r="T5">
        <v>3.8020786837253471E-4</v>
      </c>
      <c r="W5">
        <v>855.35</v>
      </c>
      <c r="X5">
        <v>8.6512168295320713</v>
      </c>
      <c r="Y5">
        <v>148851.45000000001</v>
      </c>
      <c r="Z5">
        <v>312.57489607755559</v>
      </c>
      <c r="AA5">
        <v>182163.4</v>
      </c>
      <c r="AB5">
        <v>265.45650253260345</v>
      </c>
      <c r="AC5">
        <v>27504.75</v>
      </c>
      <c r="AD5">
        <v>65.03055455949756</v>
      </c>
      <c r="AE5">
        <v>99390.8</v>
      </c>
      <c r="AF5">
        <v>199.23332790316087</v>
      </c>
      <c r="AG5">
        <v>108867.9</v>
      </c>
      <c r="AH5">
        <v>285.269539208097</v>
      </c>
      <c r="AI5">
        <v>16809.099999999999</v>
      </c>
      <c r="AJ5">
        <v>58.788420807609988</v>
      </c>
      <c r="AL5">
        <v>1.4202288755076589</v>
      </c>
      <c r="AM5">
        <v>1.1486194078942893</v>
      </c>
      <c r="AN5">
        <v>1.0932183892759115</v>
      </c>
      <c r="AO5">
        <v>1.1123261275210579</v>
      </c>
      <c r="AP5">
        <v>0</v>
      </c>
      <c r="AQ5">
        <v>1.4081613938638342</v>
      </c>
      <c r="AR5">
        <v>1.281358922570762</v>
      </c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</row>
    <row r="6" spans="1:70" x14ac:dyDescent="0.2">
      <c r="A6" t="s">
        <v>214</v>
      </c>
      <c r="B6" s="13">
        <v>49.7</v>
      </c>
      <c r="C6">
        <v>1414</v>
      </c>
      <c r="D6">
        <v>1.5885606458159889E-2</v>
      </c>
      <c r="E6">
        <v>1.259880470033912E-4</v>
      </c>
      <c r="F6">
        <f t="shared" ref="F6:F26" si="0">B6*D6</f>
        <v>0.78951464097054647</v>
      </c>
      <c r="G6">
        <v>65</v>
      </c>
      <c r="I6">
        <v>1.4735837400701419</v>
      </c>
      <c r="J6">
        <v>1.5596734093216427E-3</v>
      </c>
      <c r="K6">
        <v>1.8690855584462263</v>
      </c>
      <c r="L6">
        <v>1.518618586392372E-3</v>
      </c>
      <c r="M6">
        <v>0.27483189025795851</v>
      </c>
      <c r="N6">
        <v>4.8786615980151213E-4</v>
      </c>
      <c r="O6">
        <v>1</v>
      </c>
      <c r="P6">
        <v>0</v>
      </c>
      <c r="Q6">
        <v>1.0868020999416113</v>
      </c>
      <c r="R6">
        <v>1.6816722042769159E-3</v>
      </c>
      <c r="S6">
        <v>0.16553523817019658</v>
      </c>
      <c r="T6">
        <v>4.4662412203291606E-4</v>
      </c>
      <c r="W6">
        <v>1387.55</v>
      </c>
      <c r="X6">
        <v>10.794363782719397</v>
      </c>
      <c r="Y6">
        <v>128716.35</v>
      </c>
      <c r="Z6">
        <v>192.02471434961862</v>
      </c>
      <c r="AA6">
        <v>163263.1</v>
      </c>
      <c r="AB6">
        <v>216.98261996856118</v>
      </c>
      <c r="AC6">
        <v>24006.35</v>
      </c>
      <c r="AD6">
        <v>49.803840213381136</v>
      </c>
      <c r="AE6">
        <v>87349.5</v>
      </c>
      <c r="AF6">
        <v>106.49031337218076</v>
      </c>
      <c r="AG6">
        <v>94932.65</v>
      </c>
      <c r="AH6">
        <v>212.43893580831275</v>
      </c>
      <c r="AI6">
        <v>14459.7</v>
      </c>
      <c r="AJ6">
        <v>47.435945730726402</v>
      </c>
      <c r="AL6">
        <v>1.3932182288083406</v>
      </c>
      <c r="AM6">
        <v>1.147636668828212</v>
      </c>
      <c r="AN6">
        <v>0.92126351785439065</v>
      </c>
      <c r="AO6">
        <v>1.1578755792776141</v>
      </c>
      <c r="AP6">
        <v>0</v>
      </c>
      <c r="AQ6">
        <v>1.5687306580191926</v>
      </c>
      <c r="AR6">
        <v>1.428432170287357</v>
      </c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</row>
    <row r="7" spans="1:70" x14ac:dyDescent="0.2">
      <c r="A7" t="s">
        <v>239</v>
      </c>
      <c r="B7" s="13">
        <v>48.7</v>
      </c>
      <c r="C7">
        <v>1641</v>
      </c>
      <c r="D7">
        <v>1.4769104105712744E-2</v>
      </c>
      <c r="E7">
        <v>9.2557652060970392E-5</v>
      </c>
      <c r="F7">
        <f t="shared" si="0"/>
        <v>0.71925536994821071</v>
      </c>
      <c r="G7" s="13">
        <v>165</v>
      </c>
      <c r="I7">
        <v>0.29048848988900333</v>
      </c>
      <c r="J7">
        <v>4.7883793104691889E-4</v>
      </c>
      <c r="K7">
        <v>1.7749488622318139</v>
      </c>
      <c r="L7">
        <v>1.7092445614276741E-3</v>
      </c>
      <c r="M7">
        <v>0.20799610976048927</v>
      </c>
      <c r="N7">
        <v>3.6953977311261906E-4</v>
      </c>
      <c r="O7">
        <v>1</v>
      </c>
      <c r="P7">
        <v>0</v>
      </c>
      <c r="Q7">
        <v>1.1277786063430941</v>
      </c>
      <c r="R7">
        <v>1.3227994207255696E-3</v>
      </c>
      <c r="S7">
        <v>4.12925494934668E-2</v>
      </c>
      <c r="T7">
        <v>1.9066278479465027E-4</v>
      </c>
      <c r="W7">
        <v>1608.1</v>
      </c>
      <c r="X7">
        <v>9.5479124199453871</v>
      </c>
      <c r="Y7">
        <v>31630.7</v>
      </c>
      <c r="Z7">
        <v>61.918796567932844</v>
      </c>
      <c r="AA7">
        <v>193268.75</v>
      </c>
      <c r="AB7">
        <v>200.36898692425589</v>
      </c>
      <c r="AC7">
        <v>22648.1</v>
      </c>
      <c r="AD7">
        <v>42.222711523788384</v>
      </c>
      <c r="AE7">
        <v>108888</v>
      </c>
      <c r="AF7">
        <v>117.64471491473137</v>
      </c>
      <c r="AG7">
        <v>122801.2</v>
      </c>
      <c r="AH7">
        <v>183.562245286815</v>
      </c>
      <c r="AI7">
        <v>4496.3999999999996</v>
      </c>
      <c r="AJ7">
        <v>22.740457802177854</v>
      </c>
      <c r="AL7">
        <v>1.1858310110230046</v>
      </c>
      <c r="AM7">
        <v>1.2266722245354464</v>
      </c>
      <c r="AN7">
        <v>1.2079935214544237</v>
      </c>
      <c r="AO7">
        <v>1.1563277737174082</v>
      </c>
      <c r="AP7">
        <v>0</v>
      </c>
      <c r="AQ7">
        <v>1.3393686504905806</v>
      </c>
      <c r="AR7">
        <v>1.4422203705502075</v>
      </c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</row>
    <row r="8" spans="1:70" x14ac:dyDescent="0.2">
      <c r="A8" t="s">
        <v>240</v>
      </c>
      <c r="B8" s="13">
        <v>48.7</v>
      </c>
      <c r="C8">
        <v>1935</v>
      </c>
      <c r="D8">
        <v>1.4761511864927076E-2</v>
      </c>
      <c r="E8">
        <v>7.7543573570310685E-5</v>
      </c>
      <c r="F8">
        <f t="shared" si="0"/>
        <v>0.71888562782194865</v>
      </c>
      <c r="G8" s="13">
        <v>165</v>
      </c>
      <c r="I8">
        <v>0.28827819413121453</v>
      </c>
      <c r="J8">
        <v>3.8771548570264782E-4</v>
      </c>
      <c r="K8">
        <v>1.7005451466522381</v>
      </c>
      <c r="L8">
        <v>1.2041230459231762E-3</v>
      </c>
      <c r="M8">
        <v>0.20439582019282015</v>
      </c>
      <c r="N8">
        <v>2.1211646990150539E-4</v>
      </c>
      <c r="O8">
        <v>1</v>
      </c>
      <c r="P8">
        <v>0</v>
      </c>
      <c r="Q8">
        <v>1.1211798336231342</v>
      </c>
      <c r="R8">
        <v>1.1243132457535981E-3</v>
      </c>
      <c r="S8">
        <v>4.1860818049851332E-2</v>
      </c>
      <c r="T8">
        <v>1.5016588877005143E-4</v>
      </c>
      <c r="W8">
        <v>1887.7</v>
      </c>
      <c r="X8">
        <v>9.6496795692641371</v>
      </c>
      <c r="Y8">
        <v>36865.599999999999</v>
      </c>
      <c r="Z8">
        <v>53.178765053652562</v>
      </c>
      <c r="AA8">
        <v>217468.65</v>
      </c>
      <c r="AB8">
        <v>159.4432958931267</v>
      </c>
      <c r="AC8">
        <v>26139</v>
      </c>
      <c r="AD8">
        <v>46.241983658052334</v>
      </c>
      <c r="AE8">
        <v>127883</v>
      </c>
      <c r="AF8">
        <v>132.89360604000399</v>
      </c>
      <c r="AG8">
        <v>143379.25</v>
      </c>
      <c r="AH8">
        <v>183.90802728537977</v>
      </c>
      <c r="AI8">
        <v>5353.35</v>
      </c>
      <c r="AJ8">
        <v>20.797681424417934</v>
      </c>
      <c r="AL8">
        <v>1.0769390087486264</v>
      </c>
      <c r="AM8">
        <v>1.0814317450165765</v>
      </c>
      <c r="AN8">
        <v>0.95509866121256182</v>
      </c>
      <c r="AO8">
        <v>0.72669715175715421</v>
      </c>
      <c r="AP8">
        <v>0</v>
      </c>
      <c r="AQ8">
        <v>1.2392487636807126</v>
      </c>
      <c r="AR8">
        <v>1.2222583361091039</v>
      </c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</row>
    <row r="9" spans="1:70" x14ac:dyDescent="0.2">
      <c r="A9" t="s">
        <v>204</v>
      </c>
      <c r="B9" s="13">
        <v>100</v>
      </c>
      <c r="C9">
        <v>382</v>
      </c>
      <c r="D9">
        <v>3.7201053587364611E-3</v>
      </c>
      <c r="E9">
        <v>7.5645041962067906E-5</v>
      </c>
      <c r="F9">
        <f t="shared" si="0"/>
        <v>0.37201053587364613</v>
      </c>
      <c r="G9">
        <v>0</v>
      </c>
      <c r="I9">
        <v>7.5134105047441448E-3</v>
      </c>
      <c r="J9">
        <v>6.7521417807133013E-5</v>
      </c>
      <c r="K9">
        <v>1.4858612047292297</v>
      </c>
      <c r="L9">
        <v>1.670852320392275E-3</v>
      </c>
      <c r="M9">
        <v>3.2533025546566737E-4</v>
      </c>
      <c r="N9">
        <v>1.4392281282226198E-5</v>
      </c>
      <c r="O9">
        <v>1</v>
      </c>
      <c r="P9">
        <v>0</v>
      </c>
      <c r="Q9">
        <v>7.5336075761536732E-5</v>
      </c>
      <c r="R9">
        <v>8.4634726719056798E-6</v>
      </c>
      <c r="S9">
        <v>2.0542707655637755E-4</v>
      </c>
      <c r="T9">
        <v>8.9357988075006029E-6</v>
      </c>
      <c r="W9">
        <v>350.65</v>
      </c>
      <c r="X9">
        <v>7.4830598160462598</v>
      </c>
      <c r="Y9">
        <v>708.05</v>
      </c>
      <c r="Z9">
        <v>6.7533519942244036</v>
      </c>
      <c r="AA9">
        <v>140010.79999999999</v>
      </c>
      <c r="AB9">
        <v>157.37848445204014</v>
      </c>
      <c r="AC9">
        <v>30.65</v>
      </c>
      <c r="AD9">
        <v>1.3480492728773905</v>
      </c>
      <c r="AE9">
        <v>94230.6</v>
      </c>
      <c r="AF9">
        <v>136.72691568847813</v>
      </c>
      <c r="AG9">
        <v>7.1</v>
      </c>
      <c r="AH9">
        <v>0.79769404502834551</v>
      </c>
      <c r="AI9">
        <v>19.350000000000001</v>
      </c>
      <c r="AJ9">
        <v>0.8343765400143488</v>
      </c>
      <c r="AL9">
        <v>1.8065382770896783</v>
      </c>
      <c r="AM9">
        <v>1.1324066618398543</v>
      </c>
      <c r="AN9">
        <v>1.2685170424054448</v>
      </c>
      <c r="AO9">
        <v>1.1639688793421943</v>
      </c>
      <c r="AP9">
        <v>0</v>
      </c>
      <c r="AQ9">
        <v>1.4228200619122748</v>
      </c>
      <c r="AR9">
        <v>0.90941719063166981</v>
      </c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</row>
    <row r="10" spans="1:70" x14ac:dyDescent="0.2">
      <c r="A10" t="s">
        <v>205</v>
      </c>
      <c r="B10" s="13">
        <v>100</v>
      </c>
      <c r="C10">
        <v>571</v>
      </c>
      <c r="D10">
        <v>6.1873697116421982E-3</v>
      </c>
      <c r="E10">
        <v>6.7741034343408204E-5</v>
      </c>
      <c r="F10">
        <f t="shared" si="0"/>
        <v>0.61873697116421977</v>
      </c>
      <c r="G10">
        <v>0</v>
      </c>
      <c r="I10">
        <v>7.394331750769448E-3</v>
      </c>
      <c r="J10">
        <v>5.2023157754048079E-5</v>
      </c>
      <c r="K10">
        <v>1.4865021584278453</v>
      </c>
      <c r="L10">
        <v>1.5000404855310767E-3</v>
      </c>
      <c r="M10">
        <v>3.0828459660393198E-4</v>
      </c>
      <c r="N10">
        <v>1.3463447004178702E-5</v>
      </c>
      <c r="O10">
        <v>1</v>
      </c>
      <c r="P10">
        <v>0</v>
      </c>
      <c r="Q10">
        <v>1.047880710364605E-4</v>
      </c>
      <c r="R10">
        <v>7.1064635010935668E-6</v>
      </c>
      <c r="S10">
        <v>1.8915508036676477E-4</v>
      </c>
      <c r="T10">
        <v>9.4748088364435545E-6</v>
      </c>
      <c r="W10">
        <v>557.85</v>
      </c>
      <c r="X10">
        <v>6.2066496598406458</v>
      </c>
      <c r="Y10">
        <v>666.65</v>
      </c>
      <c r="Z10">
        <v>4.7084889742944744</v>
      </c>
      <c r="AA10">
        <v>134018</v>
      </c>
      <c r="AB10">
        <v>129.60521025913962</v>
      </c>
      <c r="AC10">
        <v>27.8</v>
      </c>
      <c r="AD10">
        <v>1.2195771484627913</v>
      </c>
      <c r="AE10">
        <v>90157.35</v>
      </c>
      <c r="AF10">
        <v>79.443799234692349</v>
      </c>
      <c r="AG10">
        <v>9.4499999999999993</v>
      </c>
      <c r="AH10">
        <v>0.64267123460559039</v>
      </c>
      <c r="AI10">
        <v>17.05</v>
      </c>
      <c r="AJ10">
        <v>0.85061896967969552</v>
      </c>
      <c r="AL10">
        <v>1.2253399062376691</v>
      </c>
      <c r="AM10">
        <v>0.8602774540818019</v>
      </c>
      <c r="AN10">
        <v>1.1135691940331898</v>
      </c>
      <c r="AO10">
        <v>1.0943379366453494</v>
      </c>
      <c r="AP10">
        <v>0</v>
      </c>
      <c r="AQ10">
        <v>0.99089216236703326</v>
      </c>
      <c r="AR10">
        <v>0.98302630820117043</v>
      </c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</row>
    <row r="11" spans="1:70" x14ac:dyDescent="0.2">
      <c r="A11" t="s">
        <v>206</v>
      </c>
      <c r="B11" s="13">
        <v>100</v>
      </c>
      <c r="C11">
        <v>175</v>
      </c>
      <c r="D11">
        <v>1.9704044773064958E-3</v>
      </c>
      <c r="E11">
        <v>3.8467685072128552E-5</v>
      </c>
      <c r="F11">
        <f t="shared" si="0"/>
        <v>0.19704044773064958</v>
      </c>
      <c r="G11">
        <v>0</v>
      </c>
      <c r="I11">
        <v>1.7756781336105173E-3</v>
      </c>
      <c r="J11">
        <v>3.3039134455702553E-5</v>
      </c>
      <c r="K11">
        <v>1.4940492505264529</v>
      </c>
      <c r="L11">
        <v>1.7461011443016328E-3</v>
      </c>
      <c r="M11">
        <v>3.2483198665453697E-4</v>
      </c>
      <c r="N11">
        <v>9.7888899509439189E-6</v>
      </c>
      <c r="O11">
        <v>1</v>
      </c>
      <c r="P11">
        <v>0</v>
      </c>
      <c r="Q11">
        <v>4.9067250917733629E-5</v>
      </c>
      <c r="R11">
        <v>4.5199468201742818E-6</v>
      </c>
      <c r="S11">
        <v>0.90680478862121716</v>
      </c>
      <c r="T11">
        <v>1.7357035803547321E-3</v>
      </c>
      <c r="W11">
        <v>180.75</v>
      </c>
      <c r="X11">
        <v>3.3817427771086193</v>
      </c>
      <c r="Y11">
        <v>162.94999999999999</v>
      </c>
      <c r="Z11">
        <v>3.0979407421875038</v>
      </c>
      <c r="AA11">
        <v>137090.25</v>
      </c>
      <c r="AB11">
        <v>231.37175457645964</v>
      </c>
      <c r="AC11">
        <v>29.8</v>
      </c>
      <c r="AD11">
        <v>0.89029858977051635</v>
      </c>
      <c r="AE11">
        <v>91758.399999999994</v>
      </c>
      <c r="AF11">
        <v>145.40343874888242</v>
      </c>
      <c r="AG11">
        <v>4.5</v>
      </c>
      <c r="AH11">
        <v>0.41358509593425558</v>
      </c>
      <c r="AI11">
        <v>83210.149999999994</v>
      </c>
      <c r="AJ11">
        <v>263.34427411760129</v>
      </c>
      <c r="AL11">
        <v>1.2463615930958671</v>
      </c>
      <c r="AM11">
        <v>1.1279708611833534</v>
      </c>
      <c r="AN11">
        <v>1.302411044298122</v>
      </c>
      <c r="AO11">
        <v>0.78181472136390251</v>
      </c>
      <c r="AP11">
        <v>0</v>
      </c>
      <c r="AQ11">
        <v>0.92881403863235035</v>
      </c>
      <c r="AR11">
        <v>1.9005722815200872</v>
      </c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</row>
    <row r="12" spans="1:70" x14ac:dyDescent="0.2">
      <c r="A12" t="s">
        <v>207</v>
      </c>
      <c r="B12" s="13">
        <v>100</v>
      </c>
      <c r="C12">
        <v>166</v>
      </c>
      <c r="D12">
        <v>2.0552029116002873E-3</v>
      </c>
      <c r="E12">
        <v>4.105460399406735E-5</v>
      </c>
      <c r="F12">
        <f t="shared" si="0"/>
        <v>0.20552029116002873</v>
      </c>
      <c r="G12">
        <v>0</v>
      </c>
      <c r="I12">
        <v>1.802246474662397E-3</v>
      </c>
      <c r="J12">
        <v>3.5224159180461564E-5</v>
      </c>
      <c r="K12">
        <v>1.5148346380960025</v>
      </c>
      <c r="L12">
        <v>1.1748740787802905E-3</v>
      </c>
      <c r="M12">
        <v>2.9428078265497616E-4</v>
      </c>
      <c r="N12">
        <v>9.6140846100577141E-6</v>
      </c>
      <c r="O12">
        <v>1</v>
      </c>
      <c r="P12">
        <v>0</v>
      </c>
      <c r="Q12">
        <v>7.5799815097343147E-5</v>
      </c>
      <c r="R12">
        <v>6.3521807720140998E-6</v>
      </c>
      <c r="S12">
        <v>0.91451125137206135</v>
      </c>
      <c r="T12">
        <v>1.9899766742032293E-3</v>
      </c>
      <c r="W12">
        <v>184.3</v>
      </c>
      <c r="X12">
        <v>3.537096638710759</v>
      </c>
      <c r="Y12">
        <v>161.65</v>
      </c>
      <c r="Z12">
        <v>3.1307263324061165</v>
      </c>
      <c r="AA12">
        <v>135880.75</v>
      </c>
      <c r="AB12">
        <v>183.65720177318912</v>
      </c>
      <c r="AC12">
        <v>26.4</v>
      </c>
      <c r="AD12">
        <v>0.86875591629942939</v>
      </c>
      <c r="AE12">
        <v>89700.2</v>
      </c>
      <c r="AF12">
        <v>106.36275070174756</v>
      </c>
      <c r="AG12">
        <v>6.8</v>
      </c>
      <c r="AH12">
        <v>0.56939487731783256</v>
      </c>
      <c r="AI12">
        <v>82033.600000000006</v>
      </c>
      <c r="AJ12">
        <v>235.77403767613018</v>
      </c>
      <c r="AL12">
        <v>1.2877029635257122</v>
      </c>
      <c r="AM12">
        <v>1.180089367531528</v>
      </c>
      <c r="AN12">
        <v>0.85692363661157811</v>
      </c>
      <c r="AO12">
        <v>0.79776626130656147</v>
      </c>
      <c r="AP12">
        <v>0</v>
      </c>
      <c r="AQ12">
        <v>1.0386859631960903</v>
      </c>
      <c r="AR12">
        <v>2.1409927588214295</v>
      </c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</row>
    <row r="17" spans="1:58" x14ac:dyDescent="0.2">
      <c r="A17" s="18" t="s">
        <v>241</v>
      </c>
      <c r="B17" s="18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</row>
    <row r="18" spans="1:58" x14ac:dyDescent="0.2">
      <c r="A18" t="s">
        <v>242</v>
      </c>
      <c r="B18" s="13">
        <v>49.7</v>
      </c>
      <c r="C18">
        <v>699</v>
      </c>
      <c r="D18">
        <v>9.4719307964982857E-3</v>
      </c>
      <c r="E18">
        <v>7.5706160995321346E-5</v>
      </c>
      <c r="F18">
        <f t="shared" si="0"/>
        <v>0.47075496058596483</v>
      </c>
      <c r="G18">
        <v>65</v>
      </c>
      <c r="I18">
        <v>1.6390834167054109</v>
      </c>
      <c r="J18">
        <v>1.484192922990306E-3</v>
      </c>
      <c r="K18">
        <v>1.9687638057090562</v>
      </c>
      <c r="L18">
        <v>2.231542085427308E-3</v>
      </c>
      <c r="M18">
        <v>0.2959912599387225</v>
      </c>
      <c r="N18">
        <v>4.6800028852622021E-4</v>
      </c>
      <c r="O18">
        <v>1</v>
      </c>
      <c r="P18">
        <v>0</v>
      </c>
      <c r="Q18">
        <v>1.0923014967631146</v>
      </c>
      <c r="R18">
        <v>1.6321856556692417E-3</v>
      </c>
      <c r="S18">
        <v>0.17216047024743641</v>
      </c>
      <c r="T18">
        <v>3.9215619136029274E-4</v>
      </c>
      <c r="W18">
        <v>727.16</v>
      </c>
      <c r="X18">
        <v>6.5375020713827201</v>
      </c>
      <c r="Y18">
        <v>125836</v>
      </c>
      <c r="Z18">
        <v>547.6325440779915</v>
      </c>
      <c r="AA18">
        <v>151134.39999999999</v>
      </c>
      <c r="AB18">
        <v>542.12767868833259</v>
      </c>
      <c r="AC18">
        <v>22723.040000000001</v>
      </c>
      <c r="AD18">
        <v>94.791832981539088</v>
      </c>
      <c r="AE18">
        <v>76772.240000000005</v>
      </c>
      <c r="AF18">
        <v>327.75271816823528</v>
      </c>
      <c r="AG18">
        <v>83861.16</v>
      </c>
      <c r="AH18">
        <v>403.30821414893092</v>
      </c>
      <c r="AI18">
        <v>13218.36</v>
      </c>
      <c r="AJ18">
        <v>73.946734883969015</v>
      </c>
      <c r="AL18">
        <v>1.1400061787003342</v>
      </c>
      <c r="AM18">
        <v>1.0507801924765976</v>
      </c>
      <c r="AN18">
        <v>1.3591372527133647</v>
      </c>
      <c r="AO18">
        <v>1.1126226271668367</v>
      </c>
      <c r="AP18">
        <v>0</v>
      </c>
      <c r="AQ18">
        <v>1.5897843300877823</v>
      </c>
      <c r="AR18">
        <v>1.2854776408401249</v>
      </c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</row>
    <row r="19" spans="1:58" x14ac:dyDescent="0.2">
      <c r="A19" t="s">
        <v>243</v>
      </c>
      <c r="B19" s="13">
        <v>49.7</v>
      </c>
      <c r="C19">
        <v>524</v>
      </c>
      <c r="D19">
        <v>6.6701503832652855E-3</v>
      </c>
      <c r="E19">
        <v>5.3143993549509046E-5</v>
      </c>
      <c r="F19">
        <f t="shared" si="0"/>
        <v>0.3315064740482847</v>
      </c>
      <c r="G19">
        <v>65</v>
      </c>
      <c r="I19">
        <v>1.6225201895755945</v>
      </c>
      <c r="J19">
        <v>1.4548040020093129E-3</v>
      </c>
      <c r="K19">
        <v>1.9465990657018701</v>
      </c>
      <c r="L19">
        <v>1.7728551637710924E-3</v>
      </c>
      <c r="M19">
        <v>0.2870766914909581</v>
      </c>
      <c r="N19">
        <v>4.7788820541437208E-4</v>
      </c>
      <c r="O19">
        <v>1</v>
      </c>
      <c r="P19">
        <v>0</v>
      </c>
      <c r="Q19">
        <v>1.0823283288528627</v>
      </c>
      <c r="R19">
        <v>1.9779379789156724E-3</v>
      </c>
      <c r="S19">
        <v>0.16985235266193741</v>
      </c>
      <c r="T19">
        <v>4.2010443579513682E-4</v>
      </c>
      <c r="W19">
        <v>551.16</v>
      </c>
      <c r="X19">
        <v>4.6244567248488764</v>
      </c>
      <c r="Y19">
        <v>134085.44</v>
      </c>
      <c r="Z19">
        <v>545.86042807052183</v>
      </c>
      <c r="AA19">
        <v>160855.24</v>
      </c>
      <c r="AB19">
        <v>522.11217913394819</v>
      </c>
      <c r="AC19">
        <v>23724.639999999999</v>
      </c>
      <c r="AD19">
        <v>107.15146413683139</v>
      </c>
      <c r="AE19">
        <v>82638.12</v>
      </c>
      <c r="AF19">
        <v>306.44326456947954</v>
      </c>
      <c r="AG19">
        <v>89449.36</v>
      </c>
      <c r="AH19">
        <v>436.90102952499439</v>
      </c>
      <c r="AI19">
        <v>14038.64</v>
      </c>
      <c r="AJ19">
        <v>80.15276830320127</v>
      </c>
      <c r="AL19">
        <v>0.99074185234143419</v>
      </c>
      <c r="AM19">
        <v>1.0774296194896158</v>
      </c>
      <c r="AN19">
        <v>1.1308567028582177</v>
      </c>
      <c r="AO19">
        <v>1.2010751490795324</v>
      </c>
      <c r="AP19">
        <v>0</v>
      </c>
      <c r="AQ19">
        <v>2.0128175494529645</v>
      </c>
      <c r="AR19">
        <v>1.4398722466163674</v>
      </c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</row>
    <row r="20" spans="1:58" x14ac:dyDescent="0.2">
      <c r="A20" t="s">
        <v>244</v>
      </c>
      <c r="B20">
        <v>100</v>
      </c>
      <c r="C20">
        <v>133</v>
      </c>
      <c r="D20">
        <v>1.0595593700379823E-3</v>
      </c>
      <c r="E20">
        <v>1.6395667241559945E-5</v>
      </c>
      <c r="F20">
        <f t="shared" si="0"/>
        <v>0.10595593700379823</v>
      </c>
      <c r="G20">
        <v>0</v>
      </c>
      <c r="I20">
        <v>1.1324426840217082E-3</v>
      </c>
      <c r="J20">
        <v>1.690261580171243E-5</v>
      </c>
      <c r="K20">
        <v>1.5113177772761515</v>
      </c>
      <c r="L20">
        <v>2.0294253194669274E-3</v>
      </c>
      <c r="M20">
        <v>2.5627770057047106E-4</v>
      </c>
      <c r="N20">
        <v>1.0081658826848337E-5</v>
      </c>
      <c r="O20">
        <v>1</v>
      </c>
      <c r="P20">
        <v>0</v>
      </c>
      <c r="Q20">
        <v>3.0232381163431572E-5</v>
      </c>
      <c r="R20">
        <v>3.188049586777297E-6</v>
      </c>
      <c r="S20">
        <v>0.94873763174914827</v>
      </c>
      <c r="T20">
        <v>1.2781863440709299E-3</v>
      </c>
      <c r="W20">
        <v>133.16</v>
      </c>
      <c r="X20">
        <v>2.0596763499799349</v>
      </c>
      <c r="Y20">
        <v>142.32</v>
      </c>
      <c r="Z20">
        <v>2.1289433999052205</v>
      </c>
      <c r="AA20">
        <v>189929.12</v>
      </c>
      <c r="AB20">
        <v>123.26938414167027</v>
      </c>
      <c r="AC20">
        <v>32.200000000000003</v>
      </c>
      <c r="AD20">
        <v>1.2596295751794122</v>
      </c>
      <c r="AE20">
        <v>125675.04</v>
      </c>
      <c r="AF20">
        <v>135.31045143175996</v>
      </c>
      <c r="AG20">
        <v>3.8</v>
      </c>
      <c r="AH20">
        <v>0.4</v>
      </c>
      <c r="AI20">
        <v>119229.12</v>
      </c>
      <c r="AJ20">
        <v>86.210485054506762</v>
      </c>
      <c r="AL20">
        <v>0.94843441624195557</v>
      </c>
      <c r="AM20">
        <v>0.94573935154754707</v>
      </c>
      <c r="AN20">
        <v>1.9625141154301153</v>
      </c>
      <c r="AO20">
        <v>1.1861512068394409</v>
      </c>
      <c r="AP20">
        <v>0</v>
      </c>
      <c r="AQ20">
        <v>1.0924071070766173</v>
      </c>
      <c r="AR20">
        <v>1.7709741469449256</v>
      </c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</row>
    <row r="21" spans="1:58" x14ac:dyDescent="0.2">
      <c r="A21" t="s">
        <v>245</v>
      </c>
      <c r="B21">
        <v>100</v>
      </c>
      <c r="C21">
        <v>177</v>
      </c>
      <c r="D21">
        <v>1.202943843316756E-3</v>
      </c>
      <c r="E21">
        <v>2.2772935911017507E-5</v>
      </c>
      <c r="F21">
        <f t="shared" si="0"/>
        <v>0.12029438433167559</v>
      </c>
      <c r="G21">
        <v>0</v>
      </c>
      <c r="I21">
        <v>1.1280948779463116E-3</v>
      </c>
      <c r="J21">
        <v>2.1540421805507345E-5</v>
      </c>
      <c r="K21">
        <v>1.5046635069729584</v>
      </c>
      <c r="L21">
        <v>1.5482776682289431E-3</v>
      </c>
      <c r="M21">
        <v>2.5558538945385378E-4</v>
      </c>
      <c r="N21">
        <v>7.5212891999459899E-6</v>
      </c>
      <c r="O21">
        <v>1</v>
      </c>
      <c r="P21">
        <v>0</v>
      </c>
      <c r="Q21">
        <v>4.0406606594339658E-5</v>
      </c>
      <c r="R21">
        <v>4.1994934066662746E-6</v>
      </c>
      <c r="S21">
        <v>0.94652218049731929</v>
      </c>
      <c r="T21">
        <v>1.0818963695632673E-3</v>
      </c>
      <c r="W21">
        <v>152.47999999999999</v>
      </c>
      <c r="X21">
        <v>2.9006436067420163</v>
      </c>
      <c r="Y21">
        <v>143</v>
      </c>
      <c r="Z21">
        <v>2.7640549922170505</v>
      </c>
      <c r="AA21">
        <v>190716.72</v>
      </c>
      <c r="AB21">
        <v>130.94405319321172</v>
      </c>
      <c r="AC21">
        <v>32.4</v>
      </c>
      <c r="AD21">
        <v>0.9574271077563381</v>
      </c>
      <c r="AE21">
        <v>126753.52</v>
      </c>
      <c r="AF21">
        <v>152.95192185781781</v>
      </c>
      <c r="AG21">
        <v>5.12</v>
      </c>
      <c r="AH21">
        <v>0.53015720938856115</v>
      </c>
      <c r="AI21">
        <v>119972.48</v>
      </c>
      <c r="AJ21">
        <v>120.08970424922639</v>
      </c>
      <c r="AL21">
        <v>1.2415540169289725</v>
      </c>
      <c r="AM21">
        <v>1.2127696612983643</v>
      </c>
      <c r="AN21">
        <v>1.508964148299405</v>
      </c>
      <c r="AO21">
        <v>0.89006114279100479</v>
      </c>
      <c r="AP21">
        <v>0</v>
      </c>
      <c r="AQ21">
        <v>1.2497331928939441</v>
      </c>
      <c r="AR21">
        <v>1.5080467762289895</v>
      </c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</row>
    <row r="22" spans="1:58" x14ac:dyDescent="0.2">
      <c r="A22" t="s">
        <v>246</v>
      </c>
      <c r="C22">
        <v>43627</v>
      </c>
      <c r="D22">
        <v>0.30680526048146745</v>
      </c>
      <c r="E22">
        <v>3.4608238065892E-3</v>
      </c>
      <c r="I22">
        <v>0.74462337999585204</v>
      </c>
      <c r="J22">
        <v>5.8122986278634501E-3</v>
      </c>
      <c r="K22">
        <v>1.5667611010747069</v>
      </c>
      <c r="L22">
        <v>1.4711146370128159E-3</v>
      </c>
      <c r="M22">
        <v>2.1013897244686093</v>
      </c>
      <c r="N22">
        <v>3.5924828280002883E-3</v>
      </c>
      <c r="O22">
        <v>1</v>
      </c>
      <c r="P22">
        <v>0</v>
      </c>
      <c r="Q22">
        <v>6.2869286534182383</v>
      </c>
      <c r="R22">
        <v>7.3263320993845166E-2</v>
      </c>
      <c r="S22">
        <v>0.46516734976531959</v>
      </c>
      <c r="T22">
        <v>1.3054258300541452E-3</v>
      </c>
      <c r="W22">
        <v>40115.879999999997</v>
      </c>
      <c r="X22">
        <v>434.82554095483709</v>
      </c>
      <c r="Y22">
        <v>97371.96</v>
      </c>
      <c r="Z22">
        <v>744.81517054009225</v>
      </c>
      <c r="AA22">
        <v>204890.76</v>
      </c>
      <c r="AB22">
        <v>256.64686685534792</v>
      </c>
      <c r="AC22">
        <v>274799.32</v>
      </c>
      <c r="AD22">
        <v>349.58069511916699</v>
      </c>
      <c r="AE22">
        <v>130776.68</v>
      </c>
      <c r="AF22">
        <v>216.90451601261481</v>
      </c>
      <c r="AG22">
        <v>822427.64</v>
      </c>
      <c r="AH22">
        <v>10528.821789241187</v>
      </c>
      <c r="AI22">
        <v>60828.2</v>
      </c>
      <c r="AJ22">
        <v>122.72276344128936</v>
      </c>
      <c r="AL22">
        <v>10.503281293450222</v>
      </c>
      <c r="AM22">
        <v>9.8001108979518072</v>
      </c>
      <c r="AN22">
        <v>1.4098147158071765</v>
      </c>
      <c r="AO22">
        <v>2.7044037194741852</v>
      </c>
      <c r="AP22">
        <v>0</v>
      </c>
      <c r="AQ22">
        <v>20.802505335852906</v>
      </c>
      <c r="AR22">
        <v>3.0388124874060911</v>
      </c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</row>
    <row r="23" spans="1:58" x14ac:dyDescent="0.2">
      <c r="A23" t="s">
        <v>247</v>
      </c>
      <c r="B23" s="13">
        <v>48.7</v>
      </c>
      <c r="C23">
        <v>619</v>
      </c>
      <c r="D23">
        <v>1.0347415528251105E-2</v>
      </c>
      <c r="E23">
        <v>8.6322791466100914E-5</v>
      </c>
      <c r="F23">
        <f t="shared" si="0"/>
        <v>0.50391913622582885</v>
      </c>
      <c r="G23" s="13">
        <v>165</v>
      </c>
      <c r="I23">
        <v>0.28870908091035724</v>
      </c>
      <c r="J23">
        <v>5.119792246183263E-4</v>
      </c>
      <c r="K23">
        <v>1.9814262330343433</v>
      </c>
      <c r="L23">
        <v>2.321325735376913E-3</v>
      </c>
      <c r="M23">
        <v>0.20819647801582655</v>
      </c>
      <c r="N23">
        <v>3.9261952397939544E-4</v>
      </c>
      <c r="O23">
        <v>1</v>
      </c>
      <c r="P23">
        <v>0</v>
      </c>
      <c r="Q23">
        <v>1.0559722082695846</v>
      </c>
      <c r="R23">
        <v>2.9779744174277625E-3</v>
      </c>
      <c r="S23">
        <v>3.6190754079018346E-2</v>
      </c>
      <c r="T23">
        <v>1.6011512130431306E-4</v>
      </c>
      <c r="W23">
        <v>699.16</v>
      </c>
      <c r="X23">
        <v>7.688883750801109</v>
      </c>
      <c r="Y23">
        <v>19501.88</v>
      </c>
      <c r="Z23">
        <v>105.34195618714004</v>
      </c>
      <c r="AA23">
        <v>133826.28</v>
      </c>
      <c r="AB23">
        <v>564.10611448556381</v>
      </c>
      <c r="AC23">
        <v>14063.24</v>
      </c>
      <c r="AD23">
        <v>76.374412818255649</v>
      </c>
      <c r="AE23">
        <v>67547.44</v>
      </c>
      <c r="AF23">
        <v>338.14763580424449</v>
      </c>
      <c r="AG23">
        <v>71334.92</v>
      </c>
      <c r="AH23">
        <v>453.97801312398377</v>
      </c>
      <c r="AI23">
        <v>2445</v>
      </c>
      <c r="AJ23">
        <v>18.760241647342035</v>
      </c>
      <c r="AL23">
        <v>1.1662519454125517</v>
      </c>
      <c r="AM23">
        <v>1.1593070066749622</v>
      </c>
      <c r="AN23">
        <v>1.3191023752549182</v>
      </c>
      <c r="AO23">
        <v>1.0812315948515643</v>
      </c>
      <c r="AP23">
        <v>0</v>
      </c>
      <c r="AQ23">
        <v>2.7915604566405894</v>
      </c>
      <c r="AR23">
        <v>1.1420880817246646</v>
      </c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</row>
    <row r="24" spans="1:58" x14ac:dyDescent="0.2">
      <c r="A24" t="s">
        <v>248</v>
      </c>
      <c r="B24" s="13">
        <v>48.7</v>
      </c>
      <c r="C24">
        <v>613</v>
      </c>
      <c r="D24">
        <v>1.0664804586717647E-2</v>
      </c>
      <c r="E24">
        <v>1.0020541801693315E-4</v>
      </c>
      <c r="F24">
        <f t="shared" si="0"/>
        <v>0.51937598337314939</v>
      </c>
      <c r="G24" s="13">
        <v>165</v>
      </c>
      <c r="I24">
        <v>0.288341563372843</v>
      </c>
      <c r="J24">
        <v>6.4129832925053872E-4</v>
      </c>
      <c r="K24">
        <v>2.0569346407332034</v>
      </c>
      <c r="L24">
        <v>3.1329534406715994E-3</v>
      </c>
      <c r="M24">
        <v>0.21158907437286062</v>
      </c>
      <c r="N24">
        <v>4.2525565121882966E-4</v>
      </c>
      <c r="O24">
        <v>1</v>
      </c>
      <c r="P24">
        <v>0</v>
      </c>
      <c r="Q24">
        <v>1.040866474911041</v>
      </c>
      <c r="R24">
        <v>3.8849199060779723E-3</v>
      </c>
      <c r="S24">
        <v>3.5572096900269461E-2</v>
      </c>
      <c r="T24">
        <v>1.6786410435786053E-4</v>
      </c>
      <c r="W24">
        <v>581.76</v>
      </c>
      <c r="X24">
        <v>6.0319372233691784</v>
      </c>
      <c r="Y24">
        <v>15732.08</v>
      </c>
      <c r="Z24">
        <v>103.53335887529197</v>
      </c>
      <c r="AA24">
        <v>112204.92</v>
      </c>
      <c r="AB24">
        <v>559.80973231983023</v>
      </c>
      <c r="AC24">
        <v>11544.36</v>
      </c>
      <c r="AD24">
        <v>75.517809819935863</v>
      </c>
      <c r="AE24">
        <v>54559.24</v>
      </c>
      <c r="AF24">
        <v>332.00120622270839</v>
      </c>
      <c r="AG24">
        <v>56808.36</v>
      </c>
      <c r="AH24">
        <v>504.93920716590554</v>
      </c>
      <c r="AI24">
        <v>1941.08</v>
      </c>
      <c r="AJ24">
        <v>16.451840829118989</v>
      </c>
      <c r="AL24">
        <v>1.1979912294501547</v>
      </c>
      <c r="AM24">
        <v>1.3060981378362144</v>
      </c>
      <c r="AN24">
        <v>1.5508463268990678</v>
      </c>
      <c r="AO24">
        <v>1.0425813618367352</v>
      </c>
      <c r="AP24">
        <v>0</v>
      </c>
      <c r="AQ24">
        <v>3.308982509210892</v>
      </c>
      <c r="AR24">
        <v>1.0857388089051678</v>
      </c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</row>
    <row r="25" spans="1:58" x14ac:dyDescent="0.2">
      <c r="A25" t="s">
        <v>249</v>
      </c>
      <c r="B25">
        <v>100</v>
      </c>
      <c r="C25">
        <v>83</v>
      </c>
      <c r="D25">
        <v>7.6334452017468935E-4</v>
      </c>
      <c r="E25">
        <v>1.8509284381006538E-5</v>
      </c>
      <c r="F25">
        <f t="shared" si="0"/>
        <v>7.633445201746894E-2</v>
      </c>
      <c r="G25">
        <v>0</v>
      </c>
      <c r="I25">
        <v>1.0079493420679724E-3</v>
      </c>
      <c r="J25">
        <v>1.8658081727886177E-5</v>
      </c>
      <c r="K25">
        <v>1.5094246222222778</v>
      </c>
      <c r="L25">
        <v>1.9306137877957261E-3</v>
      </c>
      <c r="M25">
        <v>2.1481108617163225E-4</v>
      </c>
      <c r="N25">
        <v>5.27821341616719E-6</v>
      </c>
      <c r="O25">
        <v>1</v>
      </c>
      <c r="P25">
        <v>0</v>
      </c>
      <c r="Q25">
        <v>2.496940118051206E-5</v>
      </c>
      <c r="R25">
        <v>2.8456483753823098E-6</v>
      </c>
      <c r="S25">
        <v>0.99745775590995989</v>
      </c>
      <c r="T25">
        <v>1.7130335974211309E-3</v>
      </c>
      <c r="W25">
        <v>94.24</v>
      </c>
      <c r="X25">
        <v>2.3038229098609113</v>
      </c>
      <c r="Y25">
        <v>124.44</v>
      </c>
      <c r="Z25">
        <v>2.3473957200835711</v>
      </c>
      <c r="AA25">
        <v>186321.84</v>
      </c>
      <c r="AB25">
        <v>145.2832484034779</v>
      </c>
      <c r="AC25">
        <v>26.52</v>
      </c>
      <c r="AD25">
        <v>0.65858434033412605</v>
      </c>
      <c r="AE25">
        <v>123441.44</v>
      </c>
      <c r="AF25">
        <v>96.89745576295249</v>
      </c>
      <c r="AG25">
        <v>3.08</v>
      </c>
      <c r="AH25">
        <v>0.35080858978460983</v>
      </c>
      <c r="AI25">
        <v>123124.24</v>
      </c>
      <c r="AJ25">
        <v>140.73175761000073</v>
      </c>
      <c r="AL25">
        <v>1.250453452994887</v>
      </c>
      <c r="AM25">
        <v>1.0968217755617962</v>
      </c>
      <c r="AN25">
        <v>1.8521576473451598</v>
      </c>
      <c r="AO25">
        <v>0.67238333268195716</v>
      </c>
      <c r="AP25">
        <v>0</v>
      </c>
      <c r="AQ25">
        <v>1.0628931771200647</v>
      </c>
      <c r="AR25">
        <v>2.265968656035847</v>
      </c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</row>
    <row r="26" spans="1:58" x14ac:dyDescent="0.2">
      <c r="A26" t="s">
        <v>250</v>
      </c>
      <c r="B26" s="13">
        <v>49.7</v>
      </c>
      <c r="C26">
        <v>1522</v>
      </c>
      <c r="D26">
        <v>1.4291434089531018E-2</v>
      </c>
      <c r="E26">
        <v>7.9991244066870867E-5</v>
      </c>
      <c r="F26">
        <f t="shared" si="0"/>
        <v>0.71028427424969165</v>
      </c>
      <c r="G26">
        <v>65</v>
      </c>
      <c r="I26">
        <v>1.3520536679741995</v>
      </c>
      <c r="J26">
        <v>1.3633982035729255E-3</v>
      </c>
      <c r="K26">
        <v>1.7678850036435594</v>
      </c>
      <c r="L26">
        <v>2.0327696486563272E-3</v>
      </c>
      <c r="M26">
        <v>0.25479492394687187</v>
      </c>
      <c r="N26">
        <v>3.2875510553129162E-4</v>
      </c>
      <c r="O26">
        <v>1</v>
      </c>
      <c r="P26">
        <v>0</v>
      </c>
      <c r="Q26">
        <v>1.0170698529426971</v>
      </c>
      <c r="R26">
        <v>2.3497032929402722E-3</v>
      </c>
      <c r="S26">
        <v>0.20911230445350606</v>
      </c>
      <c r="T26">
        <v>3.2612011823631137E-4</v>
      </c>
      <c r="W26">
        <v>1519.28</v>
      </c>
      <c r="X26">
        <v>8.9913884726813293</v>
      </c>
      <c r="Y26">
        <v>143725.4</v>
      </c>
      <c r="Z26">
        <v>67.258754077071643</v>
      </c>
      <c r="AA26">
        <v>187928.28</v>
      </c>
      <c r="AB26">
        <v>92.894322036745962</v>
      </c>
      <c r="AC26">
        <v>27085.32</v>
      </c>
      <c r="AD26">
        <v>33.773693905168273</v>
      </c>
      <c r="AE26">
        <v>106304.04</v>
      </c>
      <c r="AF26">
        <v>114.30656849017907</v>
      </c>
      <c r="AG26">
        <v>108115.28</v>
      </c>
      <c r="AH26">
        <v>214.03254051662333</v>
      </c>
      <c r="AI26">
        <v>22228.92</v>
      </c>
      <c r="AJ26">
        <v>27.057464774069281</v>
      </c>
      <c r="AL26">
        <v>1.1511996708834131</v>
      </c>
      <c r="AM26">
        <v>1.3247118815855943</v>
      </c>
      <c r="AN26">
        <v>1.5922325321900828</v>
      </c>
      <c r="AO26">
        <v>1.0074177102384865</v>
      </c>
      <c r="AP26">
        <v>0</v>
      </c>
      <c r="AQ26">
        <v>2.8424660185416424</v>
      </c>
      <c r="AR26">
        <v>1.1237543500510594</v>
      </c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</row>
    <row r="27" spans="1:58" x14ac:dyDescent="0.2">
      <c r="B27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Melt Inclusion Data</vt:lpstr>
      <vt:lpstr>Sheet4</vt:lpstr>
      <vt:lpstr>Glass Calib With Sulfur (2)</vt:lpstr>
      <vt:lpstr>Glass Calibs (No Sulfur)</vt:lpstr>
      <vt:lpstr>Glass Calib With Sulfur</vt:lpstr>
      <vt:lpstr>Mount A Drift Standards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Towbin</dc:creator>
  <cp:lastModifiedBy>Henry Towbin</cp:lastModifiedBy>
  <dcterms:created xsi:type="dcterms:W3CDTF">2024-10-30T16:37:39Z</dcterms:created>
  <dcterms:modified xsi:type="dcterms:W3CDTF">2025-04-27T19:38:39Z</dcterms:modified>
</cp:coreProperties>
</file>