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6f4894ba16b8ff/Onedrive/Documents/"/>
    </mc:Choice>
  </mc:AlternateContent>
  <xr:revisionPtr revIDLastSave="6" documentId="8_{53A070ED-57E8-4D91-9837-5797B881052F}" xr6:coauthVersionLast="47" xr6:coauthVersionMax="47" xr10:uidLastSave="{549661D0-A429-480A-A26A-2F4925C43EF7}"/>
  <bookViews>
    <workbookView xWindow="-110" yWindow="-110" windowWidth="38620" windowHeight="21220" xr2:uid="{A50C4AAE-2D81-4577-866F-B6A53DD61E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Q20" i="1"/>
  <c r="Q21" i="1"/>
  <c r="Q18" i="1"/>
  <c r="E19" i="1"/>
  <c r="F19" i="1"/>
  <c r="G19" i="1"/>
  <c r="E20" i="1"/>
  <c r="I20" i="1" s="1"/>
  <c r="F20" i="1"/>
  <c r="G20" i="1"/>
  <c r="E21" i="1"/>
  <c r="I21" i="1" s="1"/>
  <c r="F21" i="1"/>
  <c r="G21" i="1"/>
  <c r="K19" i="1"/>
  <c r="G18" i="1"/>
  <c r="F18" i="1"/>
  <c r="E18" i="1"/>
  <c r="I19" i="1"/>
  <c r="O19" i="1"/>
  <c r="P19" i="1" s="1"/>
  <c r="O20" i="1"/>
  <c r="P20" i="1" s="1"/>
  <c r="O21" i="1"/>
  <c r="P21" i="1" s="1"/>
  <c r="I18" i="1"/>
  <c r="O18" i="1"/>
  <c r="P18" i="1" s="1"/>
  <c r="D5" i="1"/>
  <c r="C5" i="1" s="1"/>
  <c r="D6" i="1"/>
  <c r="C6" i="1" s="1"/>
  <c r="D7" i="1"/>
  <c r="D8" i="1"/>
  <c r="D9" i="1"/>
  <c r="C9" i="1" s="1"/>
  <c r="D10" i="1"/>
  <c r="C10" i="1" s="1"/>
  <c r="D4" i="1"/>
  <c r="C4" i="1" s="1"/>
  <c r="C11" i="1"/>
  <c r="K21" i="1" l="1"/>
  <c r="C8" i="1"/>
  <c r="J18" i="1" s="1"/>
  <c r="K18" i="1"/>
  <c r="J19" i="1"/>
  <c r="C7" i="1"/>
  <c r="K20" i="1"/>
  <c r="J20" i="1"/>
  <c r="J21" i="1" l="1"/>
</calcChain>
</file>

<file path=xl/sharedStrings.xml><?xml version="1.0" encoding="utf-8"?>
<sst xmlns="http://schemas.openxmlformats.org/spreadsheetml/2006/main" count="35" uniqueCount="28">
  <si>
    <t>DIV = R_down / (R_up+R_down)</t>
  </si>
  <si>
    <t>Min</t>
  </si>
  <si>
    <t>Max</t>
  </si>
  <si>
    <t>Decoded Value</t>
  </si>
  <si>
    <t>ADCIN1</t>
  </si>
  <si>
    <t>Min Voltage</t>
  </si>
  <si>
    <t>ADCIN2</t>
  </si>
  <si>
    <t>ADCIN3</t>
  </si>
  <si>
    <t>ADCIN4</t>
  </si>
  <si>
    <t>Max Voltage</t>
  </si>
  <si>
    <t>Current (Operating)</t>
  </si>
  <si>
    <t>Current (Max)</t>
  </si>
  <si>
    <t>20V</t>
  </si>
  <si>
    <t>5A</t>
  </si>
  <si>
    <t>R_up</t>
  </si>
  <si>
    <t>R_down</t>
  </si>
  <si>
    <t>DIV  = R_down / R_tot</t>
  </si>
  <si>
    <t>R_down = DIV * R_tot</t>
  </si>
  <si>
    <t>R_up = R_tot - R_down</t>
  </si>
  <si>
    <t>R_tot</t>
  </si>
  <si>
    <t xml:space="preserve">R_tot = </t>
  </si>
  <si>
    <t>Actual</t>
  </si>
  <si>
    <t>DIV</t>
  </si>
  <si>
    <t>DIV_slider</t>
  </si>
  <si>
    <t xml:space="preserve">Min </t>
  </si>
  <si>
    <t>Decode</t>
  </si>
  <si>
    <t>Column1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</si>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</sst>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&gt;=1000000]\ #,##0.0,,&quot; M&quot;;[&lt;1000000]\ #,##0.0,&quot; k&quot;;General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5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65" fontId="2" fillId="0" borderId="11" xfId="0" applyNumberFormat="1" applyFont="1" applyBorder="1"/>
    <xf numFmtId="164" fontId="0" fillId="0" borderId="0" xfId="0" applyNumberFormat="1"/>
    <xf numFmtId="9" fontId="0" fillId="0" borderId="10" xfId="1" applyFont="1" applyBorder="1"/>
    <xf numFmtId="165" fontId="2" fillId="0" borderId="12" xfId="0" applyNumberFormat="1" applyFont="1" applyBorder="1"/>
    <xf numFmtId="165" fontId="2" fillId="0" borderId="13" xfId="0" applyNumberFormat="1" applyFont="1" applyBorder="1"/>
    <xf numFmtId="165" fontId="0" fillId="0" borderId="14" xfId="0" applyNumberFormat="1" applyBorder="1"/>
    <xf numFmtId="164" fontId="0" fillId="0" borderId="14" xfId="0" applyNumberFormat="1" applyBorder="1"/>
    <xf numFmtId="9" fontId="0" fillId="0" borderId="15" xfId="1" applyFont="1" applyBorder="1"/>
    <xf numFmtId="0" fontId="2" fillId="0" borderId="9" xfId="0" applyFont="1" applyBorder="1"/>
    <xf numFmtId="0" fontId="2" fillId="0" borderId="3" xfId="0" applyFont="1" applyBorder="1"/>
    <xf numFmtId="0" fontId="0" fillId="0" borderId="11" xfId="0" applyBorder="1"/>
    <xf numFmtId="3" fontId="0" fillId="0" borderId="0" xfId="0" applyNumberFormat="1"/>
    <xf numFmtId="0" fontId="0" fillId="0" borderId="14" xfId="0" applyBorder="1"/>
    <xf numFmtId="165" fontId="0" fillId="0" borderId="16" xfId="0" applyNumberFormat="1" applyBorder="1"/>
    <xf numFmtId="165" fontId="0" fillId="0" borderId="13" xfId="0" applyNumberFormat="1" applyBorder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/>
    <xf numFmtId="0" fontId="2" fillId="0" borderId="14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D2D358-2C23-40B2-BD18-14B0B5C8982F}" name="Decode_DIV" displayName="Decode_DIV" ref="A3:D11" totalsRowShown="0">
  <autoFilter ref="A3:D11" xr:uid="{56D2D358-2C23-40B2-BD18-14B0B5C8982F}"/>
  <tableColumns count="4">
    <tableColumn id="1" xr3:uid="{4F00F8F5-ECD8-4334-976A-BDB1190294AB}" name="Decoded Value"/>
    <tableColumn id="2" xr3:uid="{254859CC-31AA-406F-902C-92BFE7D9257E}" name="Min"/>
    <tableColumn id="3" xr3:uid="{268171F3-FB56-41ED-BECE-372948315154}" name="Column1">
      <calculatedColumnFormula>AVERAGE(B4,D4)</calculatedColumnFormula>
    </tableColumn>
    <tableColumn id="4" xr3:uid="{2B0D581A-87C7-4086-8E86-21948206B053}" name="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B7C4-11EE-4103-9E26-EA69F14D7C45}">
  <dimension ref="A2:Q21"/>
  <sheetViews>
    <sheetView tabSelected="1" topLeftCell="A4" zoomScale="205" zoomScaleNormal="205" workbookViewId="0">
      <selection activeCell="D25" sqref="C25:D25"/>
    </sheetView>
  </sheetViews>
  <sheetFormatPr defaultRowHeight="14.5" x14ac:dyDescent="0.35"/>
  <cols>
    <col min="1" max="1" width="10" customWidth="1"/>
    <col min="2" max="2" width="17.1796875" customWidth="1"/>
    <col min="3" max="3" width="7.54296875" customWidth="1"/>
    <col min="4" max="4" width="6.90625" customWidth="1"/>
    <col min="8" max="8" width="3.08984375" customWidth="1"/>
  </cols>
  <sheetData>
    <row r="2" spans="1:17" x14ac:dyDescent="0.35">
      <c r="B2" t="s">
        <v>0</v>
      </c>
    </row>
    <row r="3" spans="1:17" x14ac:dyDescent="0.35">
      <c r="A3" t="s">
        <v>3</v>
      </c>
      <c r="B3" t="s">
        <v>1</v>
      </c>
      <c r="C3" t="s">
        <v>26</v>
      </c>
      <c r="D3" t="s">
        <v>2</v>
      </c>
    </row>
    <row r="4" spans="1:17" x14ac:dyDescent="0.35">
      <c r="A4">
        <v>0</v>
      </c>
      <c r="B4">
        <v>0</v>
      </c>
      <c r="C4">
        <f t="shared" ref="C4:C11" si="0">AVERAGE(B4,D4)</f>
        <v>1.14E-2</v>
      </c>
      <c r="D4">
        <f t="shared" ref="D4:D10" si="1">B5-0.0001</f>
        <v>2.2800000000000001E-2</v>
      </c>
    </row>
    <row r="5" spans="1:17" x14ac:dyDescent="0.35">
      <c r="A5">
        <v>1</v>
      </c>
      <c r="B5">
        <v>2.29E-2</v>
      </c>
      <c r="C5">
        <f t="shared" si="0"/>
        <v>4.7550000000000002E-2</v>
      </c>
      <c r="D5">
        <f t="shared" si="1"/>
        <v>7.22E-2</v>
      </c>
    </row>
    <row r="6" spans="1:17" x14ac:dyDescent="0.35">
      <c r="A6">
        <v>2</v>
      </c>
      <c r="B6">
        <v>7.2300000000000003E-2</v>
      </c>
      <c r="C6">
        <f t="shared" si="0"/>
        <v>0.10735</v>
      </c>
      <c r="D6">
        <f t="shared" si="1"/>
        <v>0.1424</v>
      </c>
    </row>
    <row r="7" spans="1:17" x14ac:dyDescent="0.35">
      <c r="A7">
        <v>3</v>
      </c>
      <c r="B7">
        <v>0.14249999999999999</v>
      </c>
      <c r="C7">
        <f t="shared" si="0"/>
        <v>0.18985000000000002</v>
      </c>
      <c r="D7">
        <f t="shared" si="1"/>
        <v>0.23720000000000002</v>
      </c>
    </row>
    <row r="8" spans="1:17" x14ac:dyDescent="0.35">
      <c r="A8">
        <v>4</v>
      </c>
      <c r="B8">
        <v>0.23730000000000001</v>
      </c>
      <c r="C8">
        <f t="shared" si="0"/>
        <v>0.30220000000000002</v>
      </c>
      <c r="D8">
        <f t="shared" si="1"/>
        <v>0.36710000000000004</v>
      </c>
    </row>
    <row r="9" spans="1:17" x14ac:dyDescent="0.35">
      <c r="A9">
        <v>5</v>
      </c>
      <c r="B9">
        <v>0.36720000000000003</v>
      </c>
      <c r="C9">
        <f t="shared" si="0"/>
        <v>0.53680000000000005</v>
      </c>
      <c r="D9">
        <f t="shared" si="1"/>
        <v>0.70640000000000003</v>
      </c>
    </row>
    <row r="10" spans="1:17" x14ac:dyDescent="0.35">
      <c r="A10">
        <v>6</v>
      </c>
      <c r="B10">
        <v>0.70650000000000002</v>
      </c>
      <c r="C10">
        <f t="shared" si="0"/>
        <v>0.80625000000000002</v>
      </c>
      <c r="D10">
        <f t="shared" si="1"/>
        <v>0.90600000000000003</v>
      </c>
    </row>
    <row r="11" spans="1:17" x14ac:dyDescent="0.35">
      <c r="A11">
        <v>7</v>
      </c>
      <c r="B11">
        <v>0.90610000000000002</v>
      </c>
      <c r="C11">
        <f t="shared" si="0"/>
        <v>0.95304999999999995</v>
      </c>
      <c r="D11">
        <v>1</v>
      </c>
    </row>
    <row r="12" spans="1:17" ht="15" thickBot="1" x14ac:dyDescent="0.4"/>
    <row r="13" spans="1:17" x14ac:dyDescent="0.35">
      <c r="A13" s="10"/>
      <c r="B13" s="11"/>
      <c r="C13" s="11"/>
      <c r="D13" s="11"/>
      <c r="E13" s="11" t="s">
        <v>16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</row>
    <row r="14" spans="1:17" x14ac:dyDescent="0.35">
      <c r="A14" s="24"/>
      <c r="E14" t="s">
        <v>17</v>
      </c>
      <c r="Q14" s="13"/>
    </row>
    <row r="15" spans="1:17" ht="15" thickBot="1" x14ac:dyDescent="0.4">
      <c r="A15" s="24"/>
      <c r="B15" t="s">
        <v>20</v>
      </c>
      <c r="C15" s="25">
        <v>200000</v>
      </c>
      <c r="E15" t="s">
        <v>18</v>
      </c>
      <c r="Q15" s="13"/>
    </row>
    <row r="16" spans="1:17" x14ac:dyDescent="0.35">
      <c r="A16" s="24"/>
      <c r="E16" s="1"/>
      <c r="F16" s="2" t="s">
        <v>15</v>
      </c>
      <c r="G16" s="3"/>
      <c r="I16" s="1"/>
      <c r="J16" s="2" t="s">
        <v>14</v>
      </c>
      <c r="K16" s="3"/>
      <c r="M16" s="10" t="s">
        <v>21</v>
      </c>
      <c r="N16" s="11"/>
      <c r="O16" s="11"/>
      <c r="P16" s="11"/>
      <c r="Q16" s="12"/>
    </row>
    <row r="17" spans="1:17" x14ac:dyDescent="0.35">
      <c r="A17" s="24" t="s">
        <v>27</v>
      </c>
      <c r="D17" s="31" t="s">
        <v>25</v>
      </c>
      <c r="E17" s="4" t="s">
        <v>24</v>
      </c>
      <c r="G17" s="5" t="s">
        <v>2</v>
      </c>
      <c r="I17" s="4" t="s">
        <v>24</v>
      </c>
      <c r="K17" s="5" t="s">
        <v>2</v>
      </c>
      <c r="M17" s="22" t="s">
        <v>15</v>
      </c>
      <c r="N17" s="23" t="s">
        <v>14</v>
      </c>
      <c r="O17" t="s">
        <v>19</v>
      </c>
      <c r="P17" t="s">
        <v>22</v>
      </c>
      <c r="Q17" s="13" t="s">
        <v>23</v>
      </c>
    </row>
    <row r="18" spans="1:17" x14ac:dyDescent="0.35">
      <c r="A18" s="29" t="s">
        <v>4</v>
      </c>
      <c r="B18" t="s">
        <v>5</v>
      </c>
      <c r="C18" t="s">
        <v>12</v>
      </c>
      <c r="D18" s="31">
        <v>4</v>
      </c>
      <c r="E18" s="6">
        <f>VLOOKUP($D18,Decode_DIV[],2)*$C$15</f>
        <v>47460</v>
      </c>
      <c r="F18" s="7">
        <f>VLOOKUP($D18,Decode_DIV[],3)*$C$15</f>
        <v>60440.000000000007</v>
      </c>
      <c r="G18" s="8">
        <f>VLOOKUP($D18,Decode_DIV[],4)*$C$15</f>
        <v>73420.000000000015</v>
      </c>
      <c r="H18" s="7"/>
      <c r="I18" s="6">
        <f t="shared" ref="I18:K21" si="2">$C$15-E18</f>
        <v>152540</v>
      </c>
      <c r="J18" s="7">
        <f t="shared" si="2"/>
        <v>139560</v>
      </c>
      <c r="K18" s="8">
        <f t="shared" si="2"/>
        <v>126579.99999999999</v>
      </c>
      <c r="M18" s="14">
        <v>62000</v>
      </c>
      <c r="N18" s="9">
        <v>150000</v>
      </c>
      <c r="O18" s="7">
        <f>SUM(M18:N18)</f>
        <v>212000</v>
      </c>
      <c r="P18" s="15">
        <f>M18/O18</f>
        <v>0.29245283018867924</v>
      </c>
      <c r="Q18" s="16">
        <f>1-(VLOOKUP($D18,Decode_DIV[],4)-P18)/(VLOOKUP($D18,Decode_DIV[],4)-VLOOKUP($D18,Decode_DIV[],2))</f>
        <v>0.42490624182341463</v>
      </c>
    </row>
    <row r="19" spans="1:17" x14ac:dyDescent="0.35">
      <c r="A19" s="29" t="s">
        <v>6</v>
      </c>
      <c r="B19" t="s">
        <v>9</v>
      </c>
      <c r="C19" t="s">
        <v>12</v>
      </c>
      <c r="D19" s="31">
        <v>7</v>
      </c>
      <c r="E19" s="6">
        <f>VLOOKUP($D19,Decode_DIV[],2)*$C$15</f>
        <v>181220</v>
      </c>
      <c r="F19" s="7">
        <f>VLOOKUP($D19,Decode_DIV[],3)*$C$15</f>
        <v>190610</v>
      </c>
      <c r="G19" s="8">
        <f>VLOOKUP($D19,Decode_DIV[],4)*$C$15</f>
        <v>200000</v>
      </c>
      <c r="H19" s="7"/>
      <c r="I19" s="6">
        <f t="shared" si="2"/>
        <v>18780</v>
      </c>
      <c r="J19" s="7">
        <f t="shared" si="2"/>
        <v>9390</v>
      </c>
      <c r="K19" s="8">
        <f t="shared" si="2"/>
        <v>0</v>
      </c>
      <c r="M19" s="14">
        <v>220000</v>
      </c>
      <c r="N19" s="9">
        <v>0</v>
      </c>
      <c r="O19" s="7">
        <f t="shared" ref="O19:O21" si="3">SUM(M19:N19)</f>
        <v>220000</v>
      </c>
      <c r="P19" s="15">
        <f t="shared" ref="P19:P21" si="4">M19/O19</f>
        <v>1</v>
      </c>
      <c r="Q19" s="16">
        <f>1-(VLOOKUP($D19,Decode_DIV[],4)-P19)/(VLOOKUP($D19,Decode_DIV[],4)-VLOOKUP($D19,Decode_DIV[],2))</f>
        <v>1</v>
      </c>
    </row>
    <row r="20" spans="1:17" x14ac:dyDescent="0.35">
      <c r="A20" s="29" t="s">
        <v>7</v>
      </c>
      <c r="B20" t="s">
        <v>10</v>
      </c>
      <c r="C20" t="s">
        <v>13</v>
      </c>
      <c r="D20" s="31">
        <v>5</v>
      </c>
      <c r="E20" s="6">
        <f>VLOOKUP($D20,Decode_DIV[],2)*$C$15</f>
        <v>73440</v>
      </c>
      <c r="F20" s="7">
        <f>VLOOKUP($D20,Decode_DIV[],3)*$C$15</f>
        <v>107360.00000000001</v>
      </c>
      <c r="G20" s="8">
        <f>VLOOKUP($D20,Decode_DIV[],4)*$C$15</f>
        <v>141280</v>
      </c>
      <c r="H20" s="7"/>
      <c r="I20" s="6">
        <f t="shared" si="2"/>
        <v>126560</v>
      </c>
      <c r="J20" s="7">
        <f t="shared" si="2"/>
        <v>92639.999999999985</v>
      </c>
      <c r="K20" s="8">
        <f t="shared" si="2"/>
        <v>58720</v>
      </c>
      <c r="M20" s="14">
        <v>110000</v>
      </c>
      <c r="N20" s="9">
        <v>91000</v>
      </c>
      <c r="O20" s="7">
        <f t="shared" si="3"/>
        <v>201000</v>
      </c>
      <c r="P20" s="15">
        <f t="shared" si="4"/>
        <v>0.54726368159203975</v>
      </c>
      <c r="Q20" s="16">
        <f>1-(VLOOKUP($D20,Decode_DIV[],4)-P20)/(VLOOKUP($D20,Decode_DIV[],4)-VLOOKUP($D20,Decode_DIV[],2))</f>
        <v>0.53084811790106046</v>
      </c>
    </row>
    <row r="21" spans="1:17" ht="15" thickBot="1" x14ac:dyDescent="0.4">
      <c r="A21" s="30" t="s">
        <v>8</v>
      </c>
      <c r="B21" s="26" t="s">
        <v>11</v>
      </c>
      <c r="C21" s="26" t="s">
        <v>13</v>
      </c>
      <c r="D21" s="32">
        <v>3</v>
      </c>
      <c r="E21" s="27">
        <f>VLOOKUP($D21,Decode_DIV[],2)*$C$15</f>
        <v>28499.999999999996</v>
      </c>
      <c r="F21" s="19">
        <f>VLOOKUP($D21,Decode_DIV[],3)*$C$15</f>
        <v>37970.000000000007</v>
      </c>
      <c r="G21" s="28">
        <f>VLOOKUP($D21,Decode_DIV[],4)*$C$15</f>
        <v>47440.000000000007</v>
      </c>
      <c r="H21" s="19"/>
      <c r="I21" s="27">
        <f t="shared" si="2"/>
        <v>171500</v>
      </c>
      <c r="J21" s="19">
        <f t="shared" si="2"/>
        <v>162030</v>
      </c>
      <c r="K21" s="28">
        <f t="shared" si="2"/>
        <v>152560</v>
      </c>
      <c r="L21" s="26"/>
      <c r="M21" s="17">
        <v>39000</v>
      </c>
      <c r="N21" s="18">
        <v>160000</v>
      </c>
      <c r="O21" s="19">
        <f t="shared" si="3"/>
        <v>199000</v>
      </c>
      <c r="P21" s="20">
        <f t="shared" si="4"/>
        <v>0.19597989949748743</v>
      </c>
      <c r="Q21" s="21">
        <f>1-(VLOOKUP($D21,Decode_DIV[],4)-P21)/(VLOOKUP($D21,Decode_DIV[],4)-VLOOKUP($D21,Decode_DIV[],2))</f>
        <v>0.56472966734411212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Podgorski</dc:creator>
  <cp:lastModifiedBy>Devin Podgorski</cp:lastModifiedBy>
  <dcterms:created xsi:type="dcterms:W3CDTF">2024-07-03T16:53:53Z</dcterms:created>
  <dcterms:modified xsi:type="dcterms:W3CDTF">2024-07-14T08:45:47Z</dcterms:modified>
</cp:coreProperties>
</file>