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<sst xmlns="http://schemas.openxmlformats.org/spreadsheetml/2006/main" count="57">
  <si>
    <t>抽签顺序</t>
  </si>
  <si>
    <t>学校名称</t>
  </si>
  <si>
    <t>队伍名称</t>
  </si>
  <si>
    <t>时间(s)</t>
  </si>
  <si>
    <t>耗能</t>
  </si>
  <si>
    <t>时间加权成绩(归一化)</t>
  </si>
  <si>
    <t>耗能加权成绩(归一化)</t>
  </si>
  <si>
    <t>技术方案成绩</t>
  </si>
  <si>
    <t>总成绩</t>
  </si>
  <si>
    <t>总成绩排名</t>
  </si>
  <si>
    <t>华中科技大学</t>
  </si>
  <si>
    <t>华中科技大学创意队</t>
  </si>
  <si>
    <t>一等奖</t>
  </si>
  <si>
    <t>西北工业大学</t>
  </si>
  <si>
    <t>i节能队</t>
  </si>
  <si>
    <t>武汉理工大学</t>
  </si>
  <si>
    <t>晨风</t>
  </si>
  <si>
    <t>河南工程学院</t>
  </si>
  <si>
    <t>自造青年</t>
  </si>
  <si>
    <t>山东大学（威海）</t>
  </si>
  <si>
    <t>biubiubiu</t>
  </si>
  <si>
    <t>太原理工大学</t>
  </si>
  <si>
    <t>太原理工大学晋豹创意一队</t>
  </si>
  <si>
    <t>北京邮电大学</t>
  </si>
  <si>
    <t xml:space="preserve">Black Lighting </t>
  </si>
  <si>
    <t>二等奖</t>
  </si>
  <si>
    <t>北京理工大学</t>
  </si>
  <si>
    <t>The Flash</t>
  </si>
  <si>
    <t>西南交通大学</t>
  </si>
  <si>
    <t>交大高铁7队</t>
  </si>
  <si>
    <t>重庆大学</t>
  </si>
  <si>
    <t>Hey,Jungle!</t>
  </si>
  <si>
    <t>东北林业大学</t>
  </si>
  <si>
    <t>东林阿尔法</t>
  </si>
  <si>
    <t>广东技术师范学院</t>
  </si>
  <si>
    <t>动感光波队</t>
  </si>
  <si>
    <t>北京科技大学</t>
  </si>
  <si>
    <t>北京科技大学创意组</t>
  </si>
  <si>
    <t>江汉大学</t>
  </si>
  <si>
    <t>王者战队</t>
  </si>
  <si>
    <t>东南大学</t>
  </si>
  <si>
    <t>SEU不会起名队</t>
  </si>
  <si>
    <t>山东大学</t>
  </si>
  <si>
    <t>山大创意组</t>
  </si>
  <si>
    <t>中南大学</t>
  </si>
  <si>
    <t>比亚迪狮子座创新2016</t>
  </si>
  <si>
    <t>上海工程技术大学</t>
  </si>
  <si>
    <t>Flash</t>
  </si>
  <si>
    <t>武汉科技大学</t>
  </si>
  <si>
    <t>首安队</t>
  </si>
  <si>
    <t>NULL</t>
  </si>
  <si>
    <t>安徽工业大学</t>
  </si>
  <si>
    <t>秋名山车神</t>
  </si>
  <si>
    <t>湖北科技学院</t>
  </si>
  <si>
    <t>Leviathan</t>
  </si>
  <si>
    <t>哈尔滨工程大学</t>
  </si>
  <si>
    <t>冰城穿行者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</si>
</sst>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9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176" fontId="0" fillId="0" borderId="0" xfId="0" applyNumberFormat="1" applyFill="1" applyAlignment="1">
      <alignment horizontal="center"/>
    </xf>
    <xf numFmtId="176" fontId="0" fillId="2" borderId="0" xfId="0" applyNumberFormat="1" applyFill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5"/>
  <sheetViews>
    <sheetView tabSelected="1" workbookViewId="0">
      <selection activeCell="C3" sqref="C3"/>
    </sheetView>
  </sheetViews>
  <sheetFormatPr defaultColWidth="9" defaultRowHeight="14"/>
  <cols>
    <col min="1" max="1" width="11.2181818181818" style="2" customWidth="1"/>
    <col min="2" max="2" width="18.3363636363636" style="2" customWidth="1"/>
    <col min="3" max="3" width="27.1090909090909" style="2" customWidth="1"/>
    <col min="4" max="4" width="12.1090909090909" style="2" customWidth="1"/>
    <col min="5" max="5" width="13.3363636363636" style="2" customWidth="1"/>
    <col min="6" max="7" width="26.4454545454545" style="2" customWidth="1"/>
    <col min="8" max="8" width="16.1090909090909" style="2" customWidth="1"/>
    <col min="9" max="9" width="11.3363636363636" style="2" customWidth="1"/>
    <col min="10" max="10" width="13.5545454545455" style="2" customWidth="1"/>
    <col min="11" max="16384" width="8.89090909090909" style="2"/>
  </cols>
  <sheetData>
    <row r="1" ht="15" spans="1:10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>
      <c r="A2" s="5">
        <v>16</v>
      </c>
      <c r="B2" s="5" t="s">
        <v>10</v>
      </c>
      <c r="C2" s="5" t="s">
        <v>11</v>
      </c>
      <c r="D2" s="5">
        <v>21.361</v>
      </c>
      <c r="E2" s="5">
        <v>202.04</v>
      </c>
      <c r="F2" s="6">
        <f>(1-(D2-MIN($D$2:$D$20))/(MAX($D$2:$D$20)-MIN($D$2:$D$20)))*40</f>
        <v>35.7184590104072</v>
      </c>
      <c r="G2" s="6">
        <f>(1-(E2-MIN($E$2:$E$20))/(MAX($E$2:$E$20)-MIN($E$2:$E$20)))*40</f>
        <v>38.8559057495726</v>
      </c>
      <c r="H2" s="5">
        <v>18</v>
      </c>
      <c r="I2" s="6">
        <f t="shared" ref="I2:I7" si="0">H2+G2+F2</f>
        <v>92.5743647599797</v>
      </c>
      <c r="J2" s="5">
        <f>RANK(I2,$I$2:$I$25,0)</f>
        <v>1</v>
      </c>
      <c r="K2" s="9" t="s">
        <v>12</v>
      </c>
    </row>
    <row r="3" spans="1:11">
      <c r="A3" s="5">
        <v>4</v>
      </c>
      <c r="B3" s="5" t="s">
        <v>13</v>
      </c>
      <c r="C3" s="5" t="s">
        <v>14</v>
      </c>
      <c r="D3" s="5">
        <v>22.623</v>
      </c>
      <c r="E3" s="5">
        <v>274.629</v>
      </c>
      <c r="F3" s="6">
        <f>(1-(D3-MIN($D$2:$D$20))/(MAX($D$2:$D$20)-MIN($D$2:$D$20)))*40</f>
        <v>34.5663684498813</v>
      </c>
      <c r="G3" s="6">
        <f>(1-(E3-MIN($E$2:$E$20))/(MAX($E$2:$E$20)-MIN($E$2:$E$20)))*40</f>
        <v>37.41150591055</v>
      </c>
      <c r="H3" s="5">
        <v>20</v>
      </c>
      <c r="I3" s="6">
        <f t="shared" si="0"/>
        <v>91.9778743604314</v>
      </c>
      <c r="J3" s="5">
        <f>RANK(I3,$I$2:$I$25,0)</f>
        <v>2</v>
      </c>
      <c r="K3" s="9"/>
    </row>
    <row r="4" spans="1:11">
      <c r="A4" s="5">
        <v>15</v>
      </c>
      <c r="B4" s="5" t="s">
        <v>15</v>
      </c>
      <c r="C4" s="5" t="s">
        <v>16</v>
      </c>
      <c r="D4" s="5">
        <v>31.708</v>
      </c>
      <c r="E4" s="5">
        <v>144.543</v>
      </c>
      <c r="F4" s="6">
        <f>(1-(D4-MIN($D$2:$D$20))/(MAX($D$2:$D$20)-MIN($D$2:$D$20)))*40</f>
        <v>26.2725944860325</v>
      </c>
      <c r="G4" s="6">
        <f>(1-(E4-MIN($E$2:$E$20))/(MAX($E$2:$E$20)-MIN($E$2:$E$20)))*40</f>
        <v>40</v>
      </c>
      <c r="H4" s="5">
        <v>18</v>
      </c>
      <c r="I4" s="6">
        <f t="shared" si="0"/>
        <v>84.2725944860325</v>
      </c>
      <c r="J4" s="5">
        <f>RANK(I4,$I$2:$I$25,0)</f>
        <v>3</v>
      </c>
      <c r="K4" s="9"/>
    </row>
    <row r="5" spans="1:11">
      <c r="A5" s="5">
        <v>17</v>
      </c>
      <c r="B5" s="5" t="s">
        <v>17</v>
      </c>
      <c r="C5" s="5" t="s">
        <v>18</v>
      </c>
      <c r="D5" s="5">
        <v>30.986</v>
      </c>
      <c r="E5" s="5">
        <v>259.013</v>
      </c>
      <c r="F5" s="6">
        <f>(1-(D5-MIN($D$2:$D$20))/(MAX($D$2:$D$20)-MIN($D$2:$D$20)))*40</f>
        <v>26.9317144422129</v>
      </c>
      <c r="G5" s="6">
        <f>(1-(E5-MIN($E$2:$E$20))/(MAX($E$2:$E$20)-MIN($E$2:$E$20)))*40</f>
        <v>37.7222382237955</v>
      </c>
      <c r="H5" s="5">
        <v>18</v>
      </c>
      <c r="I5" s="6">
        <f t="shared" si="0"/>
        <v>82.6539526660084</v>
      </c>
      <c r="J5" s="5">
        <f>RANK(I5,$I$2:$I$25,0)</f>
        <v>4</v>
      </c>
      <c r="K5" s="9"/>
    </row>
    <row r="6" spans="1:11">
      <c r="A6" s="5">
        <v>21</v>
      </c>
      <c r="B6" s="5" t="s">
        <v>19</v>
      </c>
      <c r="C6" s="5" t="s">
        <v>20</v>
      </c>
      <c r="D6" s="5">
        <v>32.971</v>
      </c>
      <c r="E6" s="5">
        <v>350.967</v>
      </c>
      <c r="F6" s="6">
        <f>(1-(D6-MIN($D$2:$D$20))/(MAX($D$2:$D$20)-MIN($D$2:$D$20)))*40</f>
        <v>25.1195910169801</v>
      </c>
      <c r="G6" s="6">
        <f>(1-(E6-MIN($E$2:$E$20))/(MAX($E$2:$E$20)-MIN($E$2:$E$20)))*40</f>
        <v>35.8925072342864</v>
      </c>
      <c r="H6" s="5">
        <v>20</v>
      </c>
      <c r="I6" s="6">
        <f t="shared" si="0"/>
        <v>81.0120982512665</v>
      </c>
      <c r="J6" s="5">
        <f>RANK(I6,$I$2:$I$25,0)</f>
        <v>5</v>
      </c>
      <c r="K6" s="9"/>
    </row>
    <row r="7" spans="1:11">
      <c r="A7" s="5">
        <v>3</v>
      </c>
      <c r="B7" s="5" t="s">
        <v>21</v>
      </c>
      <c r="C7" s="5" t="s">
        <v>22</v>
      </c>
      <c r="D7" s="5">
        <v>23.037</v>
      </c>
      <c r="E7" s="5">
        <v>781.815</v>
      </c>
      <c r="F7" s="6">
        <f>(1-(D7-MIN($D$2:$D$20))/(MAX($D$2:$D$20)-MIN($D$2:$D$20)))*40</f>
        <v>34.1884243198832</v>
      </c>
      <c r="G7" s="6">
        <f>(1-(E7-MIN($E$2:$E$20))/(MAX($E$2:$E$20)-MIN($E$2:$E$20)))*40</f>
        <v>27.3193517721204</v>
      </c>
      <c r="H7" s="5">
        <v>18</v>
      </c>
      <c r="I7" s="6">
        <f t="shared" si="0"/>
        <v>79.5077760920035</v>
      </c>
      <c r="J7" s="5">
        <f>RANK(I7,$I$2:$I$25,0)</f>
        <v>6</v>
      </c>
      <c r="K7" s="9"/>
    </row>
    <row r="8" s="1" customFormat="1" spans="6:11">
      <c r="F8" s="7"/>
      <c r="G8" s="7"/>
      <c r="I8" s="7"/>
      <c r="K8" s="10"/>
    </row>
    <row r="9" spans="1:11">
      <c r="A9" s="2">
        <v>1</v>
      </c>
      <c r="B9" s="2" t="s">
        <v>23</v>
      </c>
      <c r="C9" s="2" t="s">
        <v>24</v>
      </c>
      <c r="D9" s="2">
        <v>23.111</v>
      </c>
      <c r="E9" s="2">
        <v>807.101</v>
      </c>
      <c r="F9" s="8">
        <f>(1-(D9-MIN($D$2:$D$20))/(MAX($D$2:$D$20)-MIN($D$2:$D$20)))*40</f>
        <v>34.1208690889173</v>
      </c>
      <c r="G9" s="8">
        <f>(1-(E9-MIN($E$2:$E$20))/(MAX($E$2:$E$20)-MIN($E$2:$E$20)))*40</f>
        <v>26.8162026127502</v>
      </c>
      <c r="H9" s="2">
        <v>18</v>
      </c>
      <c r="I9" s="8">
        <f t="shared" ref="I9:I20" si="1">H9+G9+F9</f>
        <v>78.9370717016674</v>
      </c>
      <c r="J9" s="2">
        <f>RANK(I9,$I$2:$I$25,0)</f>
        <v>7</v>
      </c>
      <c r="K9" s="11" t="s">
        <v>25</v>
      </c>
    </row>
    <row r="10" spans="1:11">
      <c r="A10" s="2">
        <v>11</v>
      </c>
      <c r="B10" s="2" t="s">
        <v>26</v>
      </c>
      <c r="C10" s="2" t="s">
        <v>27</v>
      </c>
      <c r="D10" s="2">
        <v>24.224</v>
      </c>
      <c r="E10" s="2">
        <v>763.421</v>
      </c>
      <c r="F10" s="8">
        <f>(1-(D10-MIN($D$2:$D$20))/(MAX($D$2:$D$20)-MIN($D$2:$D$20)))*40</f>
        <v>33.1048018988497</v>
      </c>
      <c r="G10" s="8">
        <f>(1-(E10-MIN($E$2:$E$20))/(MAX($E$2:$E$20)-MIN($E$2:$E$20)))*40</f>
        <v>27.6853616446765</v>
      </c>
      <c r="H10" s="2">
        <v>18</v>
      </c>
      <c r="I10" s="8">
        <f t="shared" si="1"/>
        <v>78.7901635435263</v>
      </c>
      <c r="J10" s="2">
        <f>RANK(I10,$I$2:$I$25,0)</f>
        <v>8</v>
      </c>
      <c r="K10" s="11"/>
    </row>
    <row r="11" spans="1:11">
      <c r="A11" s="2">
        <v>10</v>
      </c>
      <c r="B11" s="2" t="s">
        <v>28</v>
      </c>
      <c r="C11" s="2" t="s">
        <v>29</v>
      </c>
      <c r="D11" s="2">
        <v>21.149</v>
      </c>
      <c r="E11" s="2">
        <v>924.169</v>
      </c>
      <c r="F11" s="8">
        <f>(1-(D11-MIN($D$2:$D$20))/(MAX($D$2:$D$20)-MIN($D$2:$D$20)))*40</f>
        <v>35.9119956180391</v>
      </c>
      <c r="G11" s="8">
        <f>(1-(E11-MIN($E$2:$E$20))/(MAX($E$2:$E$20)-MIN($E$2:$E$20)))*40</f>
        <v>24.4867449765424</v>
      </c>
      <c r="H11" s="2">
        <v>18</v>
      </c>
      <c r="I11" s="8">
        <f t="shared" si="1"/>
        <v>78.3987405945814</v>
      </c>
      <c r="J11" s="2">
        <f>RANK(I11,$I$2:$I$25,0)</f>
        <v>9</v>
      </c>
      <c r="K11" s="11"/>
    </row>
    <row r="12" spans="1:11">
      <c r="A12" s="2">
        <v>18</v>
      </c>
      <c r="B12" s="2" t="s">
        <v>30</v>
      </c>
      <c r="C12" s="2" t="s">
        <v>31</v>
      </c>
      <c r="D12" s="2">
        <v>28.432</v>
      </c>
      <c r="E12" s="2">
        <v>598.575</v>
      </c>
      <c r="F12" s="8">
        <f>(1-(D12-MIN($D$2:$D$20))/(MAX($D$2:$D$20)-MIN($D$2:$D$20)))*40</f>
        <v>29.2632828190615</v>
      </c>
      <c r="G12" s="8">
        <f>(1-(E12-MIN($E$2:$E$20))/(MAX($E$2:$E$20)-MIN($E$2:$E$20)))*40</f>
        <v>30.9655216670422</v>
      </c>
      <c r="H12" s="2">
        <v>18</v>
      </c>
      <c r="I12" s="8">
        <f t="shared" si="1"/>
        <v>78.2288044861038</v>
      </c>
      <c r="J12" s="2">
        <f>RANK(I12,$I$2:$I$25,0)</f>
        <v>10</v>
      </c>
      <c r="K12" s="11"/>
    </row>
    <row r="13" spans="1:11">
      <c r="A13" s="2">
        <v>12</v>
      </c>
      <c r="B13" s="2" t="s">
        <v>32</v>
      </c>
      <c r="C13" s="2" t="s">
        <v>33</v>
      </c>
      <c r="D13" s="2">
        <v>30.768</v>
      </c>
      <c r="E13" s="2">
        <v>584.976</v>
      </c>
      <c r="F13" s="8">
        <f>(1-(D13-MIN($D$2:$D$20))/(MAX($D$2:$D$20)-MIN($D$2:$D$20)))*40</f>
        <v>27.1307285010042</v>
      </c>
      <c r="G13" s="8">
        <f>(1-(E13-MIN($E$2:$E$20))/(MAX($E$2:$E$20)-MIN($E$2:$E$20)))*40</f>
        <v>31.2361190497155</v>
      </c>
      <c r="H13" s="2">
        <v>18</v>
      </c>
      <c r="I13" s="8">
        <f t="shared" si="1"/>
        <v>76.3668475507197</v>
      </c>
      <c r="J13" s="2">
        <f>RANK(I13,$I$2:$I$25,0)</f>
        <v>11</v>
      </c>
      <c r="K13" s="11"/>
    </row>
    <row r="14" spans="1:11">
      <c r="A14" s="2">
        <v>2</v>
      </c>
      <c r="B14" s="2" t="s">
        <v>34</v>
      </c>
      <c r="C14" s="2" t="s">
        <v>35</v>
      </c>
      <c r="D14" s="2">
        <v>38.92</v>
      </c>
      <c r="E14" s="2">
        <v>211.767</v>
      </c>
      <c r="F14" s="8">
        <f>(1-(D14-MIN($D$2:$D$20))/(MAX($D$2:$D$20)-MIN($D$2:$D$20)))*40</f>
        <v>19.6886981924411</v>
      </c>
      <c r="G14" s="8">
        <f>(1-(E14-MIN($E$2:$E$20))/(MAX($E$2:$E$20)-MIN($E$2:$E$20)))*40</f>
        <v>38.6623546986672</v>
      </c>
      <c r="H14" s="2">
        <v>18</v>
      </c>
      <c r="I14" s="8">
        <f t="shared" si="1"/>
        <v>76.3510528911083</v>
      </c>
      <c r="J14" s="2">
        <f>RANK(I14,$I$2:$I$25,0)</f>
        <v>12</v>
      </c>
      <c r="K14" s="11"/>
    </row>
    <row r="15" spans="1:11">
      <c r="A15" s="2">
        <v>7</v>
      </c>
      <c r="B15" s="2" t="s">
        <v>36</v>
      </c>
      <c r="C15" s="2" t="s">
        <v>37</v>
      </c>
      <c r="D15" s="2">
        <v>16.671</v>
      </c>
      <c r="E15" s="2">
        <v>1769.808</v>
      </c>
      <c r="F15" s="8">
        <f>(1-(D15-MIN($D$2:$D$20))/(MAX($D$2:$D$20)-MIN($D$2:$D$20)))*40</f>
        <v>40</v>
      </c>
      <c r="G15" s="8">
        <f>(1-(E15-MIN($E$2:$E$20))/(MAX($E$2:$E$20)-MIN($E$2:$E$20)))*40</f>
        <v>7.65994152875881</v>
      </c>
      <c r="H15" s="2">
        <v>18</v>
      </c>
      <c r="I15" s="8">
        <f t="shared" si="1"/>
        <v>65.6599415287588</v>
      </c>
      <c r="J15" s="2">
        <f>RANK(I15,$I$2:$I$25,0)</f>
        <v>13</v>
      </c>
      <c r="K15" s="11"/>
    </row>
    <row r="16" spans="1:11">
      <c r="A16" s="2">
        <v>8</v>
      </c>
      <c r="B16" s="2" t="s">
        <v>38</v>
      </c>
      <c r="C16" s="2" t="s">
        <v>39</v>
      </c>
      <c r="D16" s="2">
        <v>37.21</v>
      </c>
      <c r="E16" s="2">
        <v>1292.142</v>
      </c>
      <c r="F16" s="8">
        <f>(1-(D16-MIN($D$2:$D$20))/(MAX($D$2:$D$20)-MIN($D$2:$D$20)))*40</f>
        <v>21.2497717728684</v>
      </c>
      <c r="G16" s="8">
        <f>(1-(E16-MIN($E$2:$E$20))/(MAX($E$2:$E$20)-MIN($E$2:$E$20)))*40</f>
        <v>17.1646969807767</v>
      </c>
      <c r="H16" s="2">
        <v>18</v>
      </c>
      <c r="I16" s="8">
        <f t="shared" si="1"/>
        <v>56.4144687536451</v>
      </c>
      <c r="J16" s="2">
        <f>RANK(I16,$I$2:$I$25,0)</f>
        <v>14</v>
      </c>
      <c r="K16" s="11"/>
    </row>
    <row r="17" spans="1:11">
      <c r="A17" s="2">
        <v>14</v>
      </c>
      <c r="B17" s="2" t="s">
        <v>40</v>
      </c>
      <c r="C17" s="2" t="s">
        <v>41</v>
      </c>
      <c r="D17" s="2">
        <v>44.969</v>
      </c>
      <c r="E17" s="2">
        <v>1005.089</v>
      </c>
      <c r="F17" s="8">
        <f>(1-(D17-MIN($D$2:$D$20))/(MAX($D$2:$D$20)-MIN($D$2:$D$20)))*40</f>
        <v>14.1665145152456</v>
      </c>
      <c r="G17" s="8">
        <f>(1-(E17-MIN($E$2:$E$20))/(MAX($E$2:$E$20)-MIN($E$2:$E$20)))*40</f>
        <v>22.8765721545762</v>
      </c>
      <c r="H17" s="2">
        <v>18</v>
      </c>
      <c r="I17" s="8">
        <f t="shared" si="1"/>
        <v>55.0430866698218</v>
      </c>
      <c r="J17" s="2">
        <f>RANK(I17,$I$2:$I$25,0)</f>
        <v>15</v>
      </c>
      <c r="K17" s="11"/>
    </row>
    <row r="18" spans="1:11">
      <c r="A18" s="2">
        <v>22</v>
      </c>
      <c r="B18" s="2" t="s">
        <v>42</v>
      </c>
      <c r="C18" s="2" t="s">
        <v>43</v>
      </c>
      <c r="D18" s="2">
        <v>50.142</v>
      </c>
      <c r="E18" s="2">
        <v>1009.56</v>
      </c>
      <c r="F18" s="8">
        <f>(1-(D18-MIN($D$2:$D$20))/(MAX($D$2:$D$20)-MIN($D$2:$D$20)))*40</f>
        <v>9.44403870732152</v>
      </c>
      <c r="G18" s="8">
        <f>(1-(E18-MIN($E$2:$E$20))/(MAX($E$2:$E$20)-MIN($E$2:$E$20)))*40</f>
        <v>22.7876067234466</v>
      </c>
      <c r="H18" s="2">
        <v>18</v>
      </c>
      <c r="I18" s="8">
        <f t="shared" si="1"/>
        <v>50.2316454307681</v>
      </c>
      <c r="J18" s="2">
        <f>RANK(I18,$I$2:$I$25,0)</f>
        <v>16</v>
      </c>
      <c r="K18" s="11"/>
    </row>
    <row r="19" spans="1:11">
      <c r="A19" s="2">
        <v>20</v>
      </c>
      <c r="B19" s="2" t="s">
        <v>44</v>
      </c>
      <c r="C19" s="2" t="s">
        <v>45</v>
      </c>
      <c r="D19" s="2">
        <v>25.464</v>
      </c>
      <c r="E19" s="2">
        <v>2154.762</v>
      </c>
      <c r="F19" s="8">
        <f>(1-(D19-MIN($D$2:$D$20))/(MAX($D$2:$D$20)-MIN($D$2:$D$20)))*40</f>
        <v>31.9727953259083</v>
      </c>
      <c r="G19" s="8">
        <f>(1-(E19-MIN($E$2:$E$20))/(MAX($E$2:$E$20)-MIN($E$2:$E$20)))*40</f>
        <v>0</v>
      </c>
      <c r="H19" s="2">
        <v>18</v>
      </c>
      <c r="I19" s="8">
        <f t="shared" si="1"/>
        <v>49.9727953259083</v>
      </c>
      <c r="J19" s="2">
        <f>RANK(I19,$I$2:$I$25,0)</f>
        <v>17</v>
      </c>
      <c r="K19" s="11"/>
    </row>
    <row r="20" spans="1:11">
      <c r="A20" s="2">
        <v>5</v>
      </c>
      <c r="B20" s="2" t="s">
        <v>46</v>
      </c>
      <c r="C20" s="2" t="s">
        <v>47</v>
      </c>
      <c r="D20" s="2">
        <v>60.487</v>
      </c>
      <c r="E20" s="2">
        <v>750.456</v>
      </c>
      <c r="F20" s="8">
        <f>(1-(D20-MIN($D$2:$D$20))/(MAX($D$2:$D$20)-MIN($D$2:$D$20)))*40</f>
        <v>0</v>
      </c>
      <c r="G20" s="8">
        <f>(1-(E20-MIN($E$2:$E$20))/(MAX($E$2:$E$20)-MIN($E$2:$E$20)))*40</f>
        <v>27.943343486456</v>
      </c>
      <c r="H20" s="2">
        <v>18</v>
      </c>
      <c r="I20" s="8">
        <f t="shared" si="1"/>
        <v>45.943343486456</v>
      </c>
      <c r="J20" s="2">
        <f>RANK(I20,$I$2:$I$25,0)</f>
        <v>18</v>
      </c>
      <c r="K20" s="11"/>
    </row>
    <row r="21" s="1" customFormat="1" spans="6:11">
      <c r="F21" s="7"/>
      <c r="G21" s="7"/>
      <c r="I21" s="7"/>
      <c r="K21" s="10"/>
    </row>
    <row r="22" spans="1:10">
      <c r="A22" s="2">
        <v>6</v>
      </c>
      <c r="B22" s="2" t="s">
        <v>48</v>
      </c>
      <c r="C22" s="2" t="s">
        <v>49</v>
      </c>
      <c r="D22" s="2" t="s">
        <v>50</v>
      </c>
      <c r="E22" s="2" t="s">
        <v>50</v>
      </c>
      <c r="F22" s="8">
        <v>0</v>
      </c>
      <c r="G22" s="8">
        <v>0</v>
      </c>
      <c r="H22" s="2">
        <v>18</v>
      </c>
      <c r="I22" s="8">
        <f t="shared" ref="I22:I25" si="2">H22+G22+F22</f>
        <v>18</v>
      </c>
      <c r="J22" s="2">
        <f>RANK(I22,$I$2:$I$25,0)</f>
        <v>19</v>
      </c>
    </row>
    <row r="23" spans="1:10">
      <c r="A23" s="2">
        <v>9</v>
      </c>
      <c r="B23" s="2" t="s">
        <v>51</v>
      </c>
      <c r="C23" s="2" t="s">
        <v>52</v>
      </c>
      <c r="D23" s="2" t="s">
        <v>50</v>
      </c>
      <c r="E23" s="2" t="s">
        <v>50</v>
      </c>
      <c r="F23" s="8">
        <v>0</v>
      </c>
      <c r="G23" s="8">
        <v>0</v>
      </c>
      <c r="H23" s="2">
        <v>18</v>
      </c>
      <c r="I23" s="8">
        <f t="shared" si="2"/>
        <v>18</v>
      </c>
      <c r="J23" s="2">
        <f>RANK(I23,$I$2:$I$25,0)</f>
        <v>19</v>
      </c>
    </row>
    <row r="24" spans="1:10">
      <c r="A24" s="2">
        <v>19</v>
      </c>
      <c r="B24" s="2" t="s">
        <v>53</v>
      </c>
      <c r="C24" s="2" t="s">
        <v>54</v>
      </c>
      <c r="D24" s="2" t="s">
        <v>50</v>
      </c>
      <c r="E24" s="2" t="s">
        <v>50</v>
      </c>
      <c r="F24" s="8">
        <v>0</v>
      </c>
      <c r="G24" s="8">
        <v>0</v>
      </c>
      <c r="H24" s="2">
        <v>18</v>
      </c>
      <c r="I24" s="8">
        <f t="shared" si="2"/>
        <v>18</v>
      </c>
      <c r="J24" s="2">
        <f>RANK(I24,$I$2:$I$25,0)</f>
        <v>19</v>
      </c>
    </row>
    <row r="25" spans="1:10">
      <c r="A25" s="2">
        <v>13</v>
      </c>
      <c r="B25" s="2" t="s">
        <v>55</v>
      </c>
      <c r="C25" s="2" t="s">
        <v>56</v>
      </c>
      <c r="D25" s="2" t="s">
        <v>50</v>
      </c>
      <c r="E25" s="2" t="s">
        <v>50</v>
      </c>
      <c r="F25" s="8">
        <v>0</v>
      </c>
      <c r="G25" s="8">
        <v>0</v>
      </c>
      <c r="H25" s="2">
        <v>0</v>
      </c>
      <c r="I25" s="8">
        <f t="shared" si="2"/>
        <v>0</v>
      </c>
      <c r="J25" s="2">
        <f>RANK(I25,$I$2:$I$25,0)</f>
        <v>22</v>
      </c>
    </row>
  </sheetData>
  <sortState ref="A2:K23">
    <sortCondition ref="J2:J23"/>
  </sortState>
  <mergeCells count="2">
    <mergeCell ref="K2:K7"/>
    <mergeCell ref="K9:K2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2016-08-21T02:56:39Z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