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hyso\Desktop\unit 1\"/>
    </mc:Choice>
  </mc:AlternateContent>
  <xr:revisionPtr revIDLastSave="0" documentId="13_ncr:1_{964CAF63-4340-4CAB-AC49-F59697361F4C}" xr6:coauthVersionLast="44" xr6:coauthVersionMax="44" xr10:uidLastSave="{00000000-0000-0000-0000-000000000000}"/>
  <bookViews>
    <workbookView xWindow="-110" yWindow="-110" windowWidth="19420" windowHeight="10420" firstSheet="1" activeTab="4" xr2:uid="{00000000-000D-0000-FFFF-FFFF00000000}"/>
  </bookViews>
  <sheets>
    <sheet name="Sheet1" sheetId="1" r:id="rId1"/>
    <sheet name="catergory" sheetId="2" r:id="rId2"/>
    <sheet name="sub catergory " sheetId="3" r:id="rId3"/>
    <sheet name="pivot table 3" sheetId="11" r:id="rId4"/>
    <sheet name="bonus" sheetId="7" r:id="rId5"/>
  </sheets>
  <definedNames>
    <definedName name="_xlchart.v1.0" hidden="1">bonus!$A$2:$A$14</definedName>
    <definedName name="_xlchart.v1.1" hidden="1">bonus!$B$1</definedName>
    <definedName name="_xlchart.v1.10" hidden="1">bonus!$F$2:$F$14</definedName>
    <definedName name="_xlchart.v1.11" hidden="1">bonus!$G$1</definedName>
    <definedName name="_xlchart.v1.12" hidden="1">bonus!$G$2:$G$14</definedName>
    <definedName name="_xlchart.v1.13" hidden="1">bonus!$H$1</definedName>
    <definedName name="_xlchart.v1.14" hidden="1">bonus!$H$2:$H$14</definedName>
    <definedName name="_xlchart.v1.2" hidden="1">bonus!$B$2:$B$14</definedName>
    <definedName name="_xlchart.v1.3" hidden="1">bonus!$C$1</definedName>
    <definedName name="_xlchart.v1.4" hidden="1">bonus!$C$2:$C$14</definedName>
    <definedName name="_xlchart.v1.5" hidden="1">bonus!$D$1</definedName>
    <definedName name="_xlchart.v1.6" hidden="1">bonus!$D$2:$D$14</definedName>
    <definedName name="_xlchart.v1.7" hidden="1">bonus!$E$1</definedName>
    <definedName name="_xlchart.v1.8" hidden="1">bonus!$E$2:$E$14</definedName>
    <definedName name="_xlchart.v1.9" hidden="1">bonus!$F$1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14" i="7"/>
  <c r="G3" i="7"/>
  <c r="G4" i="7"/>
  <c r="G5" i="7"/>
  <c r="G6" i="7"/>
  <c r="G7" i="7"/>
  <c r="G8" i="7"/>
  <c r="G9" i="7"/>
  <c r="G10" i="7"/>
  <c r="G11" i="7"/>
  <c r="G12" i="7"/>
  <c r="G13" i="7"/>
  <c r="G14" i="7"/>
  <c r="F4" i="7"/>
  <c r="F5" i="7"/>
  <c r="F6" i="7"/>
  <c r="F7" i="7"/>
  <c r="F8" i="7"/>
  <c r="F9" i="7"/>
  <c r="F10" i="7"/>
  <c r="F11" i="7"/>
  <c r="F12" i="7"/>
  <c r="F13" i="7"/>
  <c r="F14" i="7"/>
  <c r="F3" i="7"/>
  <c r="F2" i="7"/>
  <c r="H2" i="7"/>
  <c r="G2" i="7"/>
  <c r="E3" i="7"/>
  <c r="E4" i="7"/>
  <c r="E5" i="7"/>
  <c r="E6" i="7"/>
  <c r="E7" i="7"/>
  <c r="E8" i="7"/>
  <c r="E9" i="7"/>
  <c r="E10" i="7"/>
  <c r="E11" i="7"/>
  <c r="E12" i="7"/>
  <c r="E13" i="7"/>
  <c r="E14" i="7"/>
  <c r="D7" i="7" l="1"/>
  <c r="C7" i="7"/>
  <c r="D8" i="7"/>
  <c r="C8" i="7"/>
  <c r="D9" i="7"/>
  <c r="C9" i="7"/>
  <c r="D10" i="7"/>
  <c r="C10" i="7"/>
  <c r="D11" i="7"/>
  <c r="C11" i="7"/>
  <c r="D12" i="7"/>
  <c r="C12" i="7"/>
  <c r="C13" i="7"/>
  <c r="D13" i="7"/>
  <c r="B13" i="7"/>
  <c r="B12" i="7"/>
  <c r="B11" i="7"/>
  <c r="B10" i="7"/>
  <c r="B9" i="7"/>
  <c r="B7" i="7"/>
  <c r="B8" i="7"/>
  <c r="D6" i="7"/>
  <c r="C6" i="7"/>
  <c r="B6" i="7"/>
  <c r="D5" i="7"/>
  <c r="C5" i="7"/>
  <c r="B5" i="7"/>
  <c r="D4" i="7"/>
  <c r="C4" i="7"/>
  <c r="B4" i="7"/>
  <c r="D3" i="7"/>
  <c r="C3" i="7"/>
  <c r="B14" i="7"/>
  <c r="B3" i="7" l="1"/>
  <c r="E2" i="7" l="1"/>
  <c r="D2" i="7"/>
  <c r="C2" i="7"/>
  <c r="B2" i="7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7" l="1"/>
  <c r="D14" i="7"/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<sst xmlns="http://schemas.openxmlformats.org/spreadsheetml/2006/main" count="33052" uniqueCount="8403">
  <si>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</si>
  <si>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</si>
  <si>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</si>
  <si>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</si>
  <si>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</si>
  <si>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</si>
  <si>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</si>
  <si>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</si>
  <si>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</si>
  <si>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</si>
  <si>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</si>
  <si>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</si>
  <si>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</si>
  <si>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</si>
  <si>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</si>
  <si>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</si>
  <si>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</si>
  <si>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</si>
  <si>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</si>
  <si>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</si>
  <si>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</si>
  <si>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</si>
  <si>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</si>
  <si>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</si>
  <si>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</si>
  <si>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</si>
  <si>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</si>
  <si>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</si>
  <si>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</si>
  <si>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</si>
  <si>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</si>
  <si>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</si>
  <si>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</si>
  <si>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</si>
  <si>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</si>
  <si>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</si>
  <si>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</si>
  <si>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</si>
  <si>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</si>
  <si>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</si>
  <si>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</si>
  <si>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</si>
  <si>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</si>
  <si>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</si>
  <si>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</si>
  <si>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</si>
  <si>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</si>
  <si>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</si>
  <si>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</si>
  <si>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</si>
  <si>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</si>
  <si>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</si>
  <si>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</si>
  <si>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</si>
  <si>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</si>
  <si>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</si>
  <si>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</si>
  <si>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</si>
  <si>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</si>
  <si>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</si>
  <si>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</si>
  <si>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</si>
  <si>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</si>
  <si>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</si>
  <si>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</si>
  <si>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</si>
  <si>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</si>
  <si>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</si>
  <si>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</si>
  <si>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</si>
  <si>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</si>
  <si>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</si>
  <si>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</si>
  <si>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</si>
  <si>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</si>
  <si>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</si>
  <si>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</si>
  <si>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</si>
  <si>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</si>
  <si>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</si>
  <si>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</si>
  <si>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</si>
  <si>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</si>
  <si>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</si>
  <si>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</si>
  <si>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</si>
  <si>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</si>
  <si>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</si>
  <si>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</si>
  <si>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</si>
  <si>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</si>
  <si>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</si>
  <si>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</si>
  <si>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</si>
  <si>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</si>
  <si>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</si>
  <si>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</si>
  <si>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</si>
  <si>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</si>
  <si>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</si>
  <si>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</si>
  <si>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</si>
  <si>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</si>
  <si>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</si>
  <si>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</si>
  <si>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</si>
  <si>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</si>
  <si>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</si>
  <si>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</si>
  <si>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</si>
  <si>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</si>
  <si>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</si>
  <si>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</si>
  <si>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</si>
  <si>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</si>
  <si>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</si>
  <si>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</si>
  <si>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</si>
  <si>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</si>
  <si>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</si>
  <si>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</si>
  <si>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</si>
  <si>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</si>
  <si>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</si>
  <si>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</si>
  <si>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</si>
  <si>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</si>
  <si>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</si>
  <si>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</si>
  <si>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</si>
  <si>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</si>
  <si>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</si>
  <si>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</si>
  <si>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</si>
  <si>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</si>
  <si>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</si>
  <si>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</si>
  <si>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</si>
  <si>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</si>
  <si>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</si>
  <si>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</si>
  <si>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</si>
  <si>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</si>
  <si>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</si>
  <si>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</si>
  <si>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</si>
  <si>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</si>
  <si>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</si>
  <si>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</si>
  <si>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</si>
  <si>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</si>
  <si>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</si>
  <si>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</si>
  <si>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</si>
  <si>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</si>
  <si>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</si>
  <si>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</si>
  <si>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</si>
  <si>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</si>
  <si>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</si>
  <si>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</si>
  <si>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</si>
  <si>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</si>
  <si>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</si>
  <si>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</si>
  <si>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</si>
  <si>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</si>
  <si>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</si>
  <si>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</si>
  <si>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</si>
  <si>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</si>
  <si>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</si>
  <si>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</si>
  <si>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</si>
  <si>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</si>
  <si>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</si>
  <si>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</si>
  <si>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</si>
  <si>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</si>
  <si>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</si>
  <si>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</si>
  <si>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</si>
  <si>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</si>
  <si>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</si>
  <si>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</si>
  <si>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</si>
  <si>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</si>
  <si>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</si>
  <si>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</si>
  <si>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</si>
  <si>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</si>
  <si>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</si>
  <si>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</si>
  <si>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</si>
  <si>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</si>
  <si>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</si>
  <si>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</si>
  <si>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</si>
  <si>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</si>
  <si>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</si>
  <si>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</si>
  <si>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</si>
  <si>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</si>
  <si>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</si>
  <si>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</si>
  <si>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</si>
  <si>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</si>
  <si>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</si>
  <si>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</si>
  <si>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</si>
  <si>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</si>
  <si>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</si>
  <si>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</si>
  <si>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</si>
  <si>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</si>
  <si>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</si>
  <si>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</si>
  <si>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</si>
  <si>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</si>
  <si>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</si>
  <si>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</si>
  <si>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</si>
  <si>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</si>
  <si>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</si>
  <si>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</si>
  <si>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</si>
  <si>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</si>
  <si>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</si>
  <si>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</si>
  <si>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</si>
  <si>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</si>
  <si>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</si>
  <si>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</si>
  <si>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</si>
  <si>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</si>
  <si>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</si>
  <si>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</si>
  <si>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</si>
  <si>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</si>
  <si>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</si>
  <si>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</si>
  <si>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</si>
  <si>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</si>
  <si>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</si>
  <si>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</si>
  <si>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</si>
  <si>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</si>
  <si>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</si>
  <si>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</si>
  <si>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</si>
  <si>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</si>
  <si>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</si>
  <si>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</si>
  <si>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</si>
  <si>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</si>
  <si>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</si>
  <si>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</si>
  <si>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</si>
  <si>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</si>
  <si>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</si>
  <si>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</si>
  <si>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</si>
  <si>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</si>
  <si>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</si>
  <si>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</si>
  <si>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</si>
  <si>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</si>
  <si>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</si>
  <si>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</si>
  <si>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</si>
  <si>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</si>
  <si>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</si>
  <si>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</si>
  <si>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</si>
  <si>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</si>
  <si>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</si>
  <si>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</si>
  <si>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</si>
  <si>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</si>
  <si>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</si>
  <si>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</si>
  <si>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</si>
  <si>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</si>
  <si>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</si>
  <si>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</si>
  <si>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</si>
  <si>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</si>
  <si>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</si>
  <si>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</si>
  <si>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</si>
  <si>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</si>
  <si>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</si>
  <si>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</si>
  <si>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</si>
  <si>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</si>
  <si>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</si>
  <si>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</si>
  <si>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</si>
  <si>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</si>
  <si>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</si>
  <si>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</si>
  <si>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</si>
  <si>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</si>
  <si>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</si>
  <si>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</si>
  <si>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</si>
  <si>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</si>
  <si>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</si>
  <si>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</si>
  <si>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</si>
  <si>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</si>
  <si>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</si>
  <si>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</si>
  <si>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</si>
  <si>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</si>
  <si>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</si>
  <si>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</si>
  <si>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</si>
  <si>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</si>
  <si>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</si>
  <si>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</si>
  <si>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</si>
  <si>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</si>
  <si>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</si>
  <si>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</si>
  <si>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</si>
  <si>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</si>
  <si>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</si>
  <si>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</si>
  <si>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</si>
  <si>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</si>
  <si>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</si>
  <si>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</si>
  <si>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</si>
  <si>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</si>
  <si>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</si>
  <si>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</si>
  <si>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</si>
  <si>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</si>
  <si>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</si>
  <si>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</si>
  <si>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</si>
  <si>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</si>
  <si>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</si>
  <si>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</si>
  <si>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</si>
  <si>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</si>
  <si>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</si>
  <si>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</si>
  <si>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</si>
  <si>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</si>
  <si>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</si>
  <si>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</si>
  <si>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</si>
  <si>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</si>
  <si>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</si>
  <si>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</si>
  <si>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</si>
  <si>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</si>
  <si>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</si>
  <si>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</si>
  <si>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</si>
  <si>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</si>
  <si>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</si>
  <si>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</si>
  <si>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</si>
  <si>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</si>
  <si>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</si>
  <si>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</si>
  <si>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</si>
  <si>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</si>
  <si>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</si>
  <si>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</si>
  <si>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</si>
  <si>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</si>
  <si>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</si>
  <si>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</si>
  <si>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</si>
  <si>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</si>
  <si>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</si>
  <si>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</si>
  <si>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</si>
  <si>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</si>
  <si>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</si>
  <si>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</si>
  <si>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</si>
  <si>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</si>
  <si>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</si>
  <si>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</si>
  <si>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</si>
  <si>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</si>
  <si>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</si>
  <si>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</si>
  <si>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</si>
  <si>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</si>
  <si>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</si>
  <si>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</si>
  <si>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</si>
  <si>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</si>
  <si>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</si>
  <si>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</si>
  <si>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</si>
  <si>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</si>
  <si>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</si>
  <si>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</si>
  <si>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</si>
  <si>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</si>
  <si>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</si>
  <si>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</si>
  <si>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</si>
  <si>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</si>
  <si>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</si>
  <si>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</si>
  <si>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</si>
  <si>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</si>
  <si>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</si>
  <si>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</si>
  <si>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</si>
  <si>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</si>
  <si>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</si>
  <si>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</si>
  <si>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</si>
  <si>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</si>
  <si>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</si>
  <si>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</si>
  <si>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</si>
  <si>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</si>
  <si>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</si>
  <si>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</si>
  <si>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</si>
  <si>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</si>
  <si>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</si>
  <si>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</si>
  <si>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</si>
  <si>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</si>
  <si>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</si>
  <si>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</si>
  <si>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</si>
  <si>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</si>
  <si>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</si>
  <si>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</si>
  <si>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</si>
  <si>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</si>
  <si>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</si>
  <si>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</si>
  <si>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</si>
  <si>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</si>
  <si>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</si>
  <si>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</si>
  <si>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</si>
  <si>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</si>
  <si>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</si>
  <si>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</si>
  <si>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</si>
  <si>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</si>
  <si>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</si>
  <si>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</si>
  <si>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</si>
  <si>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</si>
  <si>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</si>
  <si>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</si>
  <si>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</si>
  <si>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</si>
  <si>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</si>
  <si>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</si>
  <si>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</si>
  <si>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</si>
  <si>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</si>
  <si>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</si>
  <si>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</si>
  <si>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</si>
  <si>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</si>
  <si>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</si>
  <si>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</si>
  <si>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</si>
  <si>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</si>
  <si>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</si>
  <si>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</si>
  <si>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</si>
  <si>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</si>
  <si>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</si>
  <si>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</si>
  <si>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</si>
  <si>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</si>
  <si>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</si>
  <si>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</si>
  <si>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</si>
  <si>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</si>
  <si>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</si>
  <si>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</si>
  <si>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</si>
  <si>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</si>
  <si>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</si>
  <si>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</si>
  <si>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</si>
  <si>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</si>
  <si>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</si>
  <si>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</si>
  <si>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</si>
  <si>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</si>
  <si>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</si>
  <si>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</si>
  <si>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</si>
  <si>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</si>
  <si>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</si>
  <si>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</si>
  <si>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</si>
  <si>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</si>
  <si>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</si>
  <si>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</si>
  <si>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</si>
  <si>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</si>
  <si>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</si>
  <si>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</si>
  <si>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</si>
  <si>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</si>
  <si>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</si>
  <si>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</si>
  <si>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</si>
  <si>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</si>
  <si>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</si>
  <si>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</si>
  <si>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</si>
  <si>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</si>
  <si>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</si>
  <si>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</si>
  <si>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</si>
  <si>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</si>
  <si>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</si>
  <si>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</si>
  <si>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</si>
  <si>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</si>
  <si>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</si>
  <si>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</si>
  <si>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</si>
  <si>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</si>
  <si>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</si>
  <si>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</si>
  <si>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</si>
  <si>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</si>
  <si>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</si>
  <si>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</si>
  <si>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</si>
  <si>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</si>
  <si>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</si>
  <si>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</si>
  <si>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</si>
  <si>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</si>
  <si>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</si>
  <si>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</si>
  <si>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</si>
  <si>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</si>
  <si>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</si>
  <si>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</si>
  <si>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</si>
  <si>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</si>
  <si>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</si>
  <si>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</si>
  <si>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</si>
  <si>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</si>
  <si>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</si>
  <si>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</si>
  <si>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</si>
  <si>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</si>
  <si>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</si>
  <si>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</si>
  <si>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</si>
  <si>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</si>
  <si>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</si>
  <si>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</si>
  <si>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</si>
  <si>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</si>
  <si>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</si>
  <si>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</si>
  <si>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</si>
  <si>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</si>
  <si>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</si>
  <si>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</si>
  <si>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</si>
  <si>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</si>
  <si>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</si>
  <si>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</si>
  <si>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</si>
  <si>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</si>
  <si>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</si>
  <si>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</si>
  <si>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</si>
  <si>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</si>
  <si>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</si>
  <si>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</si>
  <si>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</si>
  <si>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</si>
  <si>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</si>
  <si>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</si>
  <si>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</si>
  <si>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</si>
  <si>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</si>
  <si>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</si>
  <si>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</si>
  <si>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</si>
  <si>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</si>
  <si>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</si>
  <si>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</si>
  <si>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</si>
  <si>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</si>
  <si>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</si>
  <si>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</si>
  <si>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</si>
  <si>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</si>
  <si>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</si>
  <si>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</si>
  <si>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</si>
  <si>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</si>
  <si>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</si>
  <si>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</si>
  <si>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</si>
  <si>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</si>
  <si>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</si>
  <si>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</si>
  <si>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</si>
  <si>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</si>
  <si>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</si>
  <si>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</si>
  <si>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</si>
  <si>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</si>
  <si>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</si>
  <si>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</si>
  <si>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</si>
  <si>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</si>
  <si>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</si>
  <si>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</si>
  <si>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</si>
  <si>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</si>
  <si>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</si>
  <si>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</si>
  <si>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</si>
  <si>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</si>
  <si>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</si>
  <si>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</si>
  <si>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</si>
  <si>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</si>
  <si>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</si>
  <si>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</si>
  <si>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</si>
  <si>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</si>
  <si>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</si>
  <si>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</si>
  <si>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</si>
  <si>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</si>
  <si>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</si>
  <si>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</si>
  <si>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</si>
  <si>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</si>
  <si>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</si>
  <si>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</si>
  <si>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</si>
  <si>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</si>
  <si>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</si>
  <si>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</si>
  <si>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</si>
  <si>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</si>
  <si>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</si>
  <si>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</si>
  <si>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</si>
  <si>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</si>
  <si>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</si>
  <si>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</si>
  <si>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</si>
  <si>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</si>
  <si>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</si>
  <si>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</si>
  <si>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</si>
  <si>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</si>
  <si>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</si>
  <si>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</si>
  <si>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</si>
  <si>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</si>
  <si>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</si>
  <si>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</si>
  <si>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</si>
  <si>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</si>
  <si>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</si>
  <si>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</si>
  <si>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</si>
  <si>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</si>
  <si>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</si>
  <si>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</si>
  <si>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</si>
  <si>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</si>
  <si>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</si>
  <si>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</si>
  <si>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</si>
  <si>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</si>
  <si>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</si>
  <si>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</si>
  <si>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</si>
  <si>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</si>
  <si>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</si>
  <si>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</si>
  <si>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</si>
  <si>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</si>
  <si>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</si>
  <si>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</si>
  <si>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</si>
  <si>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</si>
  <si>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</si>
  <si>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</si>
  <si>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</si>
  <si>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</si>
  <si>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</si>
  <si>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</si>
  <si>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</si>
  <si>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</si>
  <si>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</si>
  <si>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</si>
  <si>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</si>
  <si>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</si>
  <si>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</si>
  <si>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</si>
  <si>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</si>
  <si>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</si>
  <si>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</si>
  <si>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</si>
  <si>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</si>
  <si>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</si>
  <si>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</si>
  <si>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</si>
  <si>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</si>
  <si>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</si>
  <si>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</si>
  <si>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</si>
  <si>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</si>
  <si>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</si>
  <si>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</si>
  <si>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</si>
  <si>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</si>
  <si>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</si>
  <si>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</si>
  <si>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</si>
  <si>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</si>
  <si>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</si>
  <si>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</si>
  <si>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</si>
  <si>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</si>
  <si>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</si>
  <si>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</si>
  <si>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</si>
  <si>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</si>
  <si>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</si>
  <si>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</si>
  <si>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</si>
  <si>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</si>
  <si>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</si>
  <si>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</si>
  <si>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</si>
  <si>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</si>
  <si>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</si>
  <si>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</si>
  <si>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</si>
  <si>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</si>
  <si>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</si>
  <si>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</si>
  <si>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</si>
  <si>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</si>
  <si>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</si>
  <si>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</si>
  <si>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</si>
  <si>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</si>
  <si>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</si>
  <si>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</si>
  <si>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</si>
  <si>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</si>
  <si>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</si>
  <si>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</si>
  <si>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</si>
  <si>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</si>
  <si>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</si>
  <si>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</si>
  <si>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</si>
  <si>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</si>
  <si>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</si>
  <si>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</si>
  <si>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</si>
  <si>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</si>
  <si>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</si>
  <si>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</si>
  <si>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</si>
  <si>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</si>
  <si>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</si>
  <si>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</si>
  <si>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</si>
  <si>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</si>
  <si>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</si>
  <si>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</si>
  <si>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</si>
  <si>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</si>
  <si>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</si>
  <si>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</si>
  <si>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</si>
  <si>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</si>
  <si>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</si>
  <si>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</si>
  <si>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</si>
  <si>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</si>
  <si>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</si>
  <si>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</si>
  <si>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</si>
  <si>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</si>
  <si>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</si>
  <si>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</si>
  <si>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</si>
  <si>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</si>
  <si>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</si>
  <si>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</si>
  <si>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</si>
  <si>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</si>
  <si>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</si>
  <si>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</si>
  <si>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</si>
  <si>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</si>
  <si>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</si>
  <si>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</si>
  <si>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</si>
  <si>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</si>
  <si>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</si>
  <si>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</si>
  <si>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</si>
  <si>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</si>
  <si>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</si>
  <si>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</si>
  <si>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</si>
  <si>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</si>
  <si>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</si>
  <si>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</si>
  <si>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</si>
  <si>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</si>
  <si>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</si>
  <si>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</si>
  <si>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</si>
  <si>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</si>
  <si>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</si>
  <si>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</si>
  <si>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</si>
  <si>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</si>
  <si>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</si>
  <si>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</si>
  <si>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</si>
  <si>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</si>
  <si>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</si>
  <si>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</si>
  <si>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</si>
  <si>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</si>
  <si>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</si>
  <si>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</si>
  <si>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</si>
  <si>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</si>
  <si>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</si>
  <si>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</si>
  <si>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</si>
  <si>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</si>
  <si>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</si>
  <si>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</si>
  <si>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</si>
  <si>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</si>
  <si>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</si>
  <si>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</si>
  <si>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</si>
  <si>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</si>
  <si>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</si>
  <si>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</si>
  <si>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</si>
  <si>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</si>
  <si>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</si>
  <si>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</si>
  <si>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</si>
  <si>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</si>
  <si>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</si>
  <si>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</si>
  <si>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</si>
  <si>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</si>
  <si>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</si>
  <si>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</si>
  <si>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</si>
  <si>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</si>
  <si>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</si>
  <si>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</si>
  <si>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</si>
  <si>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</si>
  <si>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</si>
  <si>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</si>
  <si>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</si>
  <si>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</si>
  <si>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</si>
  <si>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</si>
  <si>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</si>
  <si>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</si>
  <si>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</si>
  <si>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</si>
  <si>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</si>
  <si>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</si>
  <si>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</si>
  <si>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</si>
  <si>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</si>
  <si>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</si>
  <si>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</si>
  <si>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</si>
  <si>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</si>
  <si>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</si>
  <si>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</si>
  <si>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</si>
  <si>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</si>
  <si>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</si>
  <si>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</si>
  <si>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</si>
  <si>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</si>
  <si>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</si>
  <si>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</si>
  <si>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</si>
  <si>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</si>
  <si>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</si>
  <si>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</si>
  <si>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</si>
  <si>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</si>
  <si>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</si>
  <si>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</si>
  <si>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</si>
  <si>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</si>
  <si>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</si>
  <si>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</si>
  <si>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</si>
  <si>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</si>
  <si>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</si>
  <si>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</si>
  <si>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</si>
  <si>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</si>
  <si>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</si>
  <si>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</si>
  <si>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</si>
  <si>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</si>
  <si>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</si>
  <si>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</si>
  <si>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</si>
  <si>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</si>
  <si>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</si>
  <si>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</si>
  <si>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</si>
  <si>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</si>
  <si>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</si>
  <si>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</si>
  <si>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</si>
  <si>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</si>
  <si>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</si>
  <si>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</si>
  <si>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</si>
  <si>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</si>
  <si>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</si>
  <si>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</si>
  <si>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</si>
  <si>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</si>
  <si>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</si>
  <si>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</si>
  <si>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</si>
  <si>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</si>
  <si>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</si>
  <si>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</si>
  <si>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</si>
  <si>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</si>
  <si>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</si>
  <si>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</si>
  <si>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</si>
  <si>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</si>
  <si>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</si>
  <si>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</si>
  <si>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</si>
  <si>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</si>
  <si>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</si>
  <si>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</si>
  <si>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</si>
  <si>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</si>
  <si>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</si>
  <si>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</si>
  <si>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</si>
  <si>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</si>
  <si>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</si>
  <si>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</si>
  <si>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</si>
  <si>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</si>
  <si>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</si>
  <si>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</si>
  <si>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</si>
  <si>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</si>
  <si>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</si>
  <si>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</si>
  <si>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</si>
  <si>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</si>
  <si>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</si>
  <si>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</si>
  <si>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</si>
  <si>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</si>
  <si>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</si>
  <si>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</si>
  <si>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</si>
  <si>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</si>
  <si>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</si>
  <si>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</si>
  <si>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</si>
  <si>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</si>
  <si>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</si>
  <si>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</si>
  <si>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</si>
  <si>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</si>
  <si>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</si>
  <si>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</si>
  <si>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</si>
  <si>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</si>
  <si>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</si>
  <si>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</si>
  <si>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</si>
  <si>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</si>
  <si>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</si>
  <si>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</si>
  <si>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</si>
  <si>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</si>
  <si>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</si>
  <si>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</si>
  <si>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</si>
  <si>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</si>
  <si>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</si>
  <si>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</si>
  <si>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</si>
  <si>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</si>
  <si>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</si>
  <si>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</si>
  <si>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</si>
  <si>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</si>
  <si>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</si>
  <si>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</si>
  <si>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</si>
  <si>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</si>
  <si>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</si>
  <si>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</si>
  <si>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</si>
  <si>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</si>
  <si>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</si>
  <si>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</si>
  <si>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</si>
  <si>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</si>
  <si>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</si>
  <si>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</si>
  <si>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</si>
  <si>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</si>
  <si>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</si>
  <si>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</si>
  <si>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</si>
  <si>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</si>
  <si>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</si>
  <si>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</si>
  <si>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</si>
  <si>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</si>
  <si>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</si>
  <si>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</si>
  <si>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</si>
  <si>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</si>
  <si>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</si>
  <si>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</si>
  <si>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</si>
  <si>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</si>
  <si>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</si>
  <si>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</si>
  <si>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</si>
  <si>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</si>
  <si>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</si>
  <si>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</si>
  <si>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</si>
  <si>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</si>
  <si>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</si>
  <si>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</si>
  <si>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</si>
  <si>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</si>
  <si>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</si>
  <si>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</si>
  <si>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</si>
  <si>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</si>
  <si>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</si>
  <si>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</si>
  <si>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</si>
  <si>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</si>
  <si>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</si>
  <si>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</si>
  <si>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</si>
  <si>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</si>
  <si>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</si>
  <si>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</si>
  <si>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</si>
  <si>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</si>
  <si>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</si>
  <si>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</si>
  <si>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</si>
  <si>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</si>
  <si>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</si>
  <si>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</si>
  <si>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</si>
  <si>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</si>
  <si>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</si>
  <si>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</si>
  <si>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</si>
  <si>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</si>
  <si>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</si>
  <si>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</si>
  <si>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</si>
  <si>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</si>
  <si>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</si>
  <si>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</si>
  <si>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</si>
  <si>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</si>
  <si>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</si>
  <si>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</si>
  <si>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</si>
  <si>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</si>
  <si>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</si>
  <si>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</si>
  <si>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</si>
  <si>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</si>
  <si>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</si>
  <si>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</si>
  <si>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</si>
  <si>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</si>
  <si>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</si>
  <si>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</si>
  <si>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</si>
  <si>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</si>
  <si>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</si>
  <si>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</si>
  <si>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</si>
  <si>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</si>
  <si>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</si>
  <si>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</si>
  <si>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</si>
  <si>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</si>
  <si>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</si>
  <si>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</si>
  <si>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</si>
  <si>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</si>
  <si>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</si>
  <si>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</si>
  <si>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</si>
  <si>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</si>
  <si>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</si>
  <si>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</si>
  <si>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</si>
  <si>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</si>
  <si>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</si>
  <si>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</si>
  <si>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</si>
  <si>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</si>
  <si>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</si>
  <si>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</si>
  <si>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</si>
  <si>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</si>
  <si>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</si>
  <si>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</si>
  <si>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</si>
  <si>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</si>
  <si>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</si>
  <si>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</si>
  <si>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</si>
  <si>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</si>
  <si>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</si>
  <si>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</si>
  <si>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</si>
  <si>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</si>
  <si>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</si>
  <si>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</si>
  <si>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</si>
  <si>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</si>
  <si>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</si>
  <si>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</si>
  <si>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</si>
  <si>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</si>
  <si>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</si>
  <si>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</si>
  <si>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</si>
  <si>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</si>
  <si>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</si>
  <si>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</si>
  <si>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</si>
  <si>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</si>
  <si>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</si>
  <si>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</si>
  <si>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</si>
  <si>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</si>
  <si>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</si>
  <si>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</si>
  <si>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</si>
  <si>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</si>
  <si>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</si>
  <si>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</si>
  <si>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</si>
  <si>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</si>
  <si>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</si>
  <si>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</si>
  <si>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</si>
  <si>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</si>
  <si>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</si>
  <si>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</si>
  <si>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</si>
  <si>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</si>
  <si>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</si>
  <si>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</si>
  <si>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</si>
  <si>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</si>
  <si>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</si>
  <si>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</si>
  <si>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</si>
  <si>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</si>
  <si>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</si>
  <si>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</si>
  <si>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</si>
  <si>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</si>
  <si>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</si>
  <si>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</si>
  <si>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</si>
  <si>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</si>
  <si>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</si>
  <si>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</si>
  <si>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</si>
  <si>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</si>
  <si>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</si>
  <si>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</si>
  <si>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</si>
  <si>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</si>
  <si>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</si>
  <si>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</si>
  <si>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</si>
  <si>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</si>
  <si>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</si>
  <si>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</si>
  <si>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</si>
  <si>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</si>
  <si>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</si>
  <si>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</si>
  <si>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</si>
  <si>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</si>
  <si>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</si>
  <si>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</si>
  <si>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</si>
  <si>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</si>
  <si>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</si>
  <si>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</si>
  <si>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</si>
  <si>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</si>
  <si>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</si>
  <si>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</si>
  <si>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</si>
  <si>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</si>
  <si>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</si>
  <si>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</si>
  <si>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</si>
  <si>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</si>
  <si>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</si>
  <si>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</si>
  <si>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</si>
  <si>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</si>
  <si>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</si>
  <si>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</si>
  <si>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</si>
  <si>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</si>
  <si>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</si>
  <si>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</si>
  <si>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</si>
  <si>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</si>
  <si>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</si>
  <si>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</si>
  <si>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</si>
  <si>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</si>
  <si>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</si>
  <si>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</si>
  <si>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</si>
  <si>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</si>
  <si>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</si>
  <si>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</si>
  <si>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</si>
  <si>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</si>
  <si>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</si>
  <si>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</si>
  <si>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</si>
  <si>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</si>
  <si>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</si>
  <si>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</si>
  <si>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</si>
  <si>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</si>
  <si>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</si>
  <si>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</si>
  <si>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</si>
  <si>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</si>
  <si>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</si>
  <si>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</si>
  <si>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</si>
  <si>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</si>
  <si>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</si>
  <si>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</si>
  <si>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</si>
  <si>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</si>
  <si>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</si>
  <si>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</si>
  <si>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</si>
  <si>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</si>
  <si>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</si>
  <si>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</si>
  <si>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</si>
  <si>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</si>
  <si>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</si>
  <si>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</si>
  <si>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</si>
  <si>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</si>
  <si>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</si>
  <si>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</si>
  <si>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</si>
  <si>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</si>
  <si>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</si>
  <si>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</si>
  <si>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</si>
  <si>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</si>
  <si>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</si>
  <si>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</si>
  <si>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</si>
  <si>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</si>
  <si>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</si>
  <si>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</si>
  <si>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</si>
  <si>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</si>
  <si>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</si>
  <si>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</si>
  <si>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</si>
  <si>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</si>
  <si>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</si>
  <si>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</si>
  <si>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</si>
  <si>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</si>
  <si>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</si>
  <si>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</si>
  <si>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</si>
  <si>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</si>
  <si>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</si>
  <si>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</si>
  <si>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</si>
  <si>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</si>
  <si>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</si>
  <si>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</si>
  <si>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</si>
  <si>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</si>
  <si>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</si>
  <si>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</si>
  <si>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</si>
  <si>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</si>
  <si>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</si>
  <si>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</si>
  <si>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</si>
  <si>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</si>
  <si>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</si>
  <si>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</si>
  <si>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</si>
  <si>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</si>
  <si>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</si>
  <si>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</si>
  <si>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</si>
  <si>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</si>
  <si>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</si>
  <si>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</si>
  <si>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</si>
  <si>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</si>
  <si>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</si>
  <si>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</si>
  <si>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</si>
  <si>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</si>
  <si>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</si>
  <si>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</si>
  <si>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</si>
  <si>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</si>
  <si>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</si>
  <si>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</si>
  <si>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</si>
  <si>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</si>
  <si>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</si>
  <si>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</si>
  <si>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</si>
  <si>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</si>
  <si>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</si>
  <si>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</si>
  <si>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</si>
  <si>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</si>
  <si>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</si>
  <si>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</si>
  <si>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</si>
  <si>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</si>
  <si>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</si>
  <si>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</si>
  <si>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</si>
  <si>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</si>
  <si>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</si>
  <si>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</si>
  <si>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</si>
  <si>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</si>
  <si>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</si>
  <si>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</si>
  <si>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</si>
  <si>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</si>
  <si>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</si>
  <si>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</si>
  <si>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</si>
  <si>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</si>
  <si>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</si>
  <si>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</si>
  <si>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</si>
  <si>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</si>
  <si>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</si>
  <si>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</si>
  <si>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</si>
  <si>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</si>
  <si>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</si>
  <si>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</si>
  <si>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</si>
  <si>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</si>
  <si>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</si>
  <si>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</si>
  <si>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</si>
  <si>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</si>
  <si>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</si>
  <si>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</si>
  <si>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</si>
  <si>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</si>
  <si>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</si>
  <si>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</si>
  <si>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</si>
  <si>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</si>
  <si>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</si>
  <si>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</si>
  <si>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</si>
  <si>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</si>
  <si>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</si>
  <si>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</si>
  <si>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</si>
  <si>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</si>
  <si>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</si>
  <si>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</si>
  <si>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</si>
  <si>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</si>
  <si>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</si>
  <si>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</si>
  <si>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</si>
  <si>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</si>
  <si>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</si>
  <si>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</si>
  <si>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</si>
  <si>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</si>
  <si>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</si>
  <si>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</si>
  <si>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</si>
  <si>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</si>
  <si>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</si>
  <si>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</si>
  <si>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</si>
  <si>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</si>
  <si>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</si>
  <si>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</si>
  <si>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</si>
  <si>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</si>
  <si>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</si>
  <si>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</si>
  <si>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</si>
  <si>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</si>
  <si>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</si>
  <si>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</si>
  <si>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</si>
  <si>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</si>
  <si>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</si>
  <si>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</si>
  <si>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</si>
  <si>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</si>
  <si>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</si>
  <si>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</si>
  <si>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</si>
  <si>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</si>
  <si>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</si>
  <si>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</si>
  <si>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</si>
  <si>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</si>
  <si>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</si>
  <si>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</si>
  <si>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</si>
  <si>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</si>
  <si>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</si>
  <si>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</si>
  <si>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</si>
  <si>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</si>
  <si>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</si>
  <si>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</si>
  <si>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</si>
  <si>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</si>
  <si>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</si>
  <si>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</si>
  <si>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</si>
  <si>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</si>
  <si>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</si>
  <si>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</si>
  <si>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</si>
  <si>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</si>
  <si>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</si>
  <si>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</si>
  <si>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</si>
  <si>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</si>
  <si>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</si>
  <si>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</si>
  <si>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</si>
  <si>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</si>
  <si>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</si>
  <si>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</si>
  <si>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</si>
  <si>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</si>
  <si>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</si>
  <si>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</si>
  <si>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</si>
  <si>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</si>
  <si>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</si>
  <si>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</si>
  <si>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</si>
  <si>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</si>
  <si>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</si>
  <si>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</si>
  <si>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</si>
  <si>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</si>
  <si>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</si>
  <si>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</si>
  <si>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</si>
  <si>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</si>
  <si>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</si>
  <si>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</si>
  <si>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</si>
  <si>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</si>
  <si>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</si>
  <si>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</si>
  <si>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</si>
  <si>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</si>
  <si>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</si>
  <si>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</si>
  <si>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</si>
  <si>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</si>
  <si>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</si>
  <si>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</si>
  <si>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</si>
  <si>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</si>
  <si>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</si>
  <si>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</si>
  <si>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</si>
  <si>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</si>
  <si>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</si>
  <si>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</si>
  <si>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</si>
  <si>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</si>
  <si>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</si>
  <si>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</si>
  <si>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</si>
  <si>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</si>
  <si>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</si>
  <si>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</si>
  <si>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</si>
  <si>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</si>
  <si>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</si>
  <si>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</si>
  <si>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</si>
  <si>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</si>
  <si>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</si>
  <si>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</si>
  <si>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</si>
  <si>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</si>
  <si>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</si>
  <si>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</si>
  <si>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</si>
  <si>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</si>
  <si>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</si>
  <si>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</si>
  <si>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</si>
  <si>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</si>
  <si>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</si>
  <si>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</si>
  <si>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</si>
  <si>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</si>
  <si>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</si>
  <si>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</si>
  <si>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</si>
  <si>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</si>
  <si>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</si>
  <si>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</si>
  <si>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</si>
  <si>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</si>
  <si>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</si>
  <si>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</si>
  <si>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</si>
  <si>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</si>
  <si>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</si>
  <si>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</si>
  <si>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</si>
  <si>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</si>
  <si>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</si>
  <si>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</si>
  <si>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</si>
  <si>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</si>
  <si>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</si>
  <si>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</si>
  <si>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</si>
  <si>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</si>
  <si>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</si>
  <si>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</si>
  <si>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</si>
  <si>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</si>
  <si>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</si>
  <si>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</si>
  <si>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</si>
  <si>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</si>
  <si>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</si>
  <si>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</si>
  <si>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</si>
  <si>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</si>
  <si>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</si>
  <si>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</si>
  <si>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</si>
  <si>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</si>
  <si>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</si>
  <si>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</si>
  <si>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</si>
  <si>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</si>
  <si>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</si>
  <si>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</si>
  <si>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</si>
  <si>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</si>
  <si>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</si>
  <si>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</si>
  <si>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</si>
  <si>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</si>
  <si>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</si>
  <si>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</si>
  <si>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</si>
  <si>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</si>
  <si>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</si>
  <si>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</si>
  <si>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</si>
  <si>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</si>
  <si>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</si>
  <si>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</si>
  <si>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</si>
  <si>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</si>
  <si>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</si>
  <si>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</si>
  <si>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</si>
  <si>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</si>
  <si>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</si>
  <si>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</si>
  <si>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</si>
  <si>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</si>
  <si>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</si>
  <si>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</si>
  <si>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</si>
  <si>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</si>
  <si>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</si>
  <si>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</si>
  <si>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</si>
  <si>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</si>
  <si>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</si>
  <si>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</si>
  <si>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</si>
  <si>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</si>
  <si>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</si>
  <si>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</si>
  <si>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</si>
  <si>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</si>
  <si>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</si>
  <si>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</si>
  <si>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</si>
  <si>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</si>
  <si>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</si>
  <si>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</si>
  <si>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</si>
  <si>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</si>
  <si>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</si>
  <si>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</si>
  <si>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</si>
  <si>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</si>
  <si>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</si>
  <si>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</si>
  <si>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</si>
  <si>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</si>
  <si>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</si>
  <si>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</si>
  <si>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</si>
  <si>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</si>
  <si>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</si>
  <si>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</si>
  <si>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</si>
  <si>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</si>
  <si>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</si>
  <si>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</si>
  <si>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</si>
  <si>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</si>
  <si>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</si>
  <si>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</si>
  <si>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</si>
  <si>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</si>
  <si>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</si>
  <si>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</si>
  <si>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</si>
  <si>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</si>
  <si>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</si>
  <si>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</si>
  <si>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</si>
  <si>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</si>
  <si>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</si>
  <si>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</si>
  <si>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</si>
  <si>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</si>
  <si>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</si>
  <si>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</si>
  <si>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</si>
  <si>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</si>
  <si>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</si>
  <si>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</si>
  <si>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</si>
  <si>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</si>
  <si>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</si>
  <si>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</si>
  <si>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</si>
  <si>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</si>
  <si>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</si>
  <si>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</si>
  <si>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</si>
  <si>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</si>
  <si>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</si>
  <si>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</si>
  <si>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</si>
  <si>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</si>
  <si>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</si>
  <si>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</si>
  <si>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</si>
  <si>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</si>
  <si>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</si>
  <si>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</si>
  <si>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</si>
  <si>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</si>
  <si>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</si>
  <si>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</si>
  <si>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</si>
  <si>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</si>
  <si>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</si>
  <si>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</si>
  <si>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</si>
  <si>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</si>
  <si>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</si>
  <si>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</si>
  <si>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</si>
  <si>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</si>
  <si>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</si>
  <si>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</si>
  <si>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</si>
  <si>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</si>
  <si>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</si>
  <si>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</si>
  <si>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</si>
  <si>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</si>
  <si>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</si>
  <si>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</si>
  <si>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</si>
  <si>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</si>
  <si>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</si>
  <si>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</si>
  <si>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</si>
  <si>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</si>
  <si>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</si>
  <si>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</si>
  <si>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</si>
  <si>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</si>
  <si>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</si>
  <si>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</si>
  <si>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</si>
  <si>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</si>
  <si>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</si>
  <si>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</si>
  <si>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</si>
  <si>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</si>
  <si>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</si>
  <si>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</si>
  <si>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</si>
  <si>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</si>
  <si>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</si>
  <si>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</si>
  <si>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</si>
  <si>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</si>
  <si>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</si>
  <si>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</si>
  <si>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</si>
  <si>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</si>
  <si>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</si>
  <si>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</si>
  <si>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</si>
  <si>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</si>
  <si>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</si>
  <si>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</si>
  <si>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</si>
  <si>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</si>
  <si>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</si>
  <si>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</si>
  <si>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</si>
  <si>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</si>
  <si>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</si>
  <si>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</si>
  <si>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</si>
  <si>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</si>
  <si>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</si>
  <si>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</si>
  <si>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</si>
  <si>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</si>
  <si>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</si>
  <si>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</si>
  <si>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</si>
  <si>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</si>
  <si>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</si>
  <si>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</si>
  <si>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</si>
  <si>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</si>
  <si>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</si>
  <si>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</si>
  <si>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</si>
  <si>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</si>
  <si>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</si>
  <si>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</si>
  <si>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</si>
  <si>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</si>
  <si>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</si>
  <si>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</si>
  <si>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</si>
  <si>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</si>
  <si>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</si>
  <si>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</si>
  <si>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</si>
  <si>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</si>
  <si>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</si>
  <si>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</si>
  <si>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</si>
  <si>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</si>
  <si>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</si>
  <si>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</si>
  <si>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</si>
  <si>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</si>
  <si>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</si>
  <si>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</si>
  <si>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</si>
  <si>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</si>
  <si>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</si>
  <si>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</si>
  <si>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</si>
  <si>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</si>
  <si>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</si>
  <si>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</si>
  <si>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</si>
  <si>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</si>
  <si>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</si>
  <si>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</si>
  <si>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</si>
  <si>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</si>
  <si>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</si>
  <si>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</si>
  <si>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</si>
  <si>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</si>
  <si>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</si>
  <si>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</si>
  <si>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</si>
  <si>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</si>
  <si>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</si>
  <si>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</si>
  <si>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</si>
  <si>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</si>
  <si>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</si>
  <si>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</si>
  <si>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</si>
  <si>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</si>
  <si>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</si>
  <si>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</si>
  <si>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</si>
  <si>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</si>
  <si>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</si>
  <si>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</si>
  <si>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</si>
  <si>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</si>
  <si>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</si>
  <si>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</si>
  <si>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</si>
  <si>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</si>
  <si>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</si>
  <si>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</si>
  <si>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</si>
  <si>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</si>
  <si>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</si>
  <si>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</si>
  <si>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</si>
  <si>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</si>
  <si>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</si>
  <si>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</si>
  <si>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</si>
  <si>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</si>
  <si>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</si>
  <si>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</si>
  <si>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</si>
  <si>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</si>
  <si>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</si>
  <si>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</si>
  <si>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</si>
  <si>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</si>
  <si>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</si>
  <si>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</si>
  <si>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</si>
  <si>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</si>
  <si>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</si>
  <si>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</si>
  <si>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</si>
  <si>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</si>
  <si>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</si>
  <si>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</si>
  <si>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</si>
  <si>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</si>
  <si>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</si>
  <si>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</si>
  <si>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</si>
  <si>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</si>
  <si>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</si>
  <si>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</si>
  <si>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</si>
  <si>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</si>
  <si>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</si>
  <si>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</si>
  <si>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</si>
  <si>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</si>
  <si>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</si>
  <si>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</si>
  <si>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</si>
  <si>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</si>
  <si>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</si>
  <si>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</si>
  <si>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</si>
  <si>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</si>
  <si>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</si>
  <si>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</si>
  <si>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</si>
  <si>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</si>
  <si>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</si>
  <si>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</si>
  <si>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</si>
  <si>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</si>
  <si>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</si>
  <si>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</si>
  <si>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</si>
  <si>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</si>
  <si>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</si>
  <si>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</si>
  <si>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</si>
  <si>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</si>
  <si>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</si>
  <si>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</si>
  <si>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</si>
  <si>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</si>
  <si>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</si>
  <si>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</si>
  <si>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</si>
  <si>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</si>
  <si>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</si>
  <si>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</si>
  <si>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</si>
  <si>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</si>
  <si>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</si>
  <si>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</si>
  <si>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</si>
  <si>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</si>
  <si>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</si>
  <si>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</si>
  <si>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</si>
  <si>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</si>
  <si>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</si>
  <si>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</si>
  <si>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</si>
  <si>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</si>
  <si>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</si>
  <si>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</si>
  <si>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</si>
  <si>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</si>
  <si>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</si>
  <si>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</si>
  <si>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</si>
  <si>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</si>
  <si>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</si>
  <si>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</si>
  <si>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</si>
  <si>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</si>
  <si>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</si>
  <si>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</si>
  <si>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</si>
  <si>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</si>
  <si>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</si>
  <si>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</si>
  <si>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</si>
  <si>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</si>
  <si>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</si>
  <si>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</si>
  <si>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</si>
  <si>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</si>
  <si>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</si>
  <si>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</si>
  <si>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</si>
  <si>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</si>
  <si>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</si>
  <si>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</si>
  <si>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</si>
  <si>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</si>
  <si>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</si>
  <si>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</si>
  <si>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</si>
  <si>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</si>
  <si>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</si>
  <si>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</si>
  <si>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</si>
  <si>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</si>
  <si>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</si>
  <si>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</si>
  <si>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</si>
  <si>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</si>
  <si>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</si>
  <si>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</si>
  <si>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</si>
  <si>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</si>
  <si>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</si>
  <si>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</si>
  <si>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</si>
  <si>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</si>
  <si>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</si>
  <si>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</si>
  <si>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</si>
  <si>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</si>
  <si>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</si>
  <si>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</si>
  <si>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</si>
  <si>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</si>
  <si>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</si>
  <si>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</si>
  <si>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</si>
  <si>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</si>
  <si>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</si>
  <si>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</si>
  <si>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</si>
  <si>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</si>
  <si>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</si>
  <si>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</si>
  <si>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</si>
  <si>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</si>
  <si>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</si>
  <si>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</si>
  <si>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</si>
  <si>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</si>
  <si>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</si>
  <si>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</si>
  <si>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</si>
  <si>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</si>
  <si>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</si>
  <si>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</si>
  <si>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</si>
  <si>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</si>
  <si>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</si>
  <si>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</si>
  <si>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</si>
  <si>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</si>
  <si>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</si>
  <si>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</si>
  <si>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</si>
  <si>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</si>
  <si>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</si>
  <si>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</si>
  <si>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</si>
  <si>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</si>
  <si>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</si>
  <si>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</si>
  <si>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</si>
  <si>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</si>
  <si>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</si>
  <si>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</si>
  <si>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</si>
  <si>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</si>
  <si>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</si>
  <si>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</si>
  <si>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</si>
  <si>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</si>
  <si>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</si>
  <si>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</si>
  <si>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</si>
  <si>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</si>
  <si>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</si>
  <si>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</si>
  <si>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</si>
  <si>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</si>
  <si>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</si>
  <si>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</si>
  <si>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</si>
  <si>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</si>
  <si>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</si>
  <si>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</si>
  <si>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</si>
  <si>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</si>
  <si>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</si>
  <si>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</si>
  <si>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</si>
  <si>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</si>
  <si>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</si>
  <si>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</si>
  <si>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</si>
  <si>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</si>
  <si>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</si>
  <si>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</si>
  <si>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</si>
  <si>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</si>
  <si>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</si>
  <si>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</si>
  <si>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</si>
  <si>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</si>
  <si>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</si>
  <si>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</si>
  <si>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</si>
  <si>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</si>
  <si>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</si>
  <si>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</si>
  <si>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</si>
  <si>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</si>
  <si>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</si>
  <si>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</si>
  <si>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</si>
  <si>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</si>
  <si>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</si>
  <si>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</si>
  <si>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</si>
  <si>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</si>
  <si>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</si>
  <si>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</si>
  <si>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</si>
  <si>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</si>
  <si>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</si>
  <si>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</si>
  <si>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</si>
  <si>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</si>
  <si>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</si>
  <si>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</si>
  <si>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</si>
  <si>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</si>
  <si>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</si>
  <si>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</si>
  <si>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</si>
  <si>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</si>
  <si>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</si>
  <si>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</si>
  <si>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</si>
  <si>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</si>
  <si>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</si>
  <si>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</si>
  <si>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</si>
  <si>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</si>
  <si>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</si>
  <si>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</si>
  <si>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</si>
  <si>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</si>
  <si>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</si>
  <si>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</si>
  <si>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</si>
  <si>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</si>
  <si>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</si>
  <si>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</si>
  <si>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</si>
  <si>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</si>
  <si>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</si>
  <si>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</si>
  <si>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</si>
  <si>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</si>
  <si>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</si>
  <si>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</si>
  <si>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</si>
  <si>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</si>
  <si>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</si>
  <si>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</si>
  <si>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</si>
  <si>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</si>
  <si>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</si>
  <si>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</si>
  <si>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</si>
  <si>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</si>
  <si>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</si>
  <si>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</si>
  <si>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</si>
  <si>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</si>
  <si>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</si>
  <si>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</si>
  <si>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</si>
  <si>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</si>
  <si>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</si>
  <si>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</si>
  <si>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</si>
  <si>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</si>
  <si>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</si>
  <si>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</si>
  <si>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</si>
  <si>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</si>
  <si>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</si>
  <si>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</si>
  <si>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</si>
  <si>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</si>
  <si>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</si>
  <si>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</si>
  <si>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</si>
  <si>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</si>
  <si>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</si>
  <si>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</si>
  <si>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</si>
  <si>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</si>
  <si>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</si>
  <si>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</si>
  <si>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</si>
  <si>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</si>
  <si>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</si>
  <si>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</si>
  <si>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</si>
  <si>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</si>
  <si>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</si>
  <si>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</si>
  <si>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</si>
  <si>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</si>
  <si>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</si>
  <si>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</si>
  <si>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</si>
  <si>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</si>
  <si>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</si>
  <si>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</si>
  <si>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</si>
  <si>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</si>
  <si>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</si>
  <si>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</si>
  <si>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</si>
  <si>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</si>
  <si>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</si>
  <si>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</si>
  <si>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</si>
  <si>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</si>
  <si>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</si>
  <si>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</si>
  <si>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</si>
  <si>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</si>
  <si>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</si>
  <si>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</si>
  <si>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</si>
  <si>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</si>
  <si>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</si>
  <si>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</si>
  <si>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</si>
  <si>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</si>
  <si>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</si>
  <si>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</si>
  <si>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</si>
  <si>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</si>
  <si>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</si>
  <si>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</si>
  <si>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</si>
  <si>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</si>
  <si>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</si>
  <si>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</si>
  <si>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</si>
  <si>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</si>
  <si>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</si>
  <si>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</si>
  <si>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</si>
  <si>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</si>
  <si>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</si>
  <si>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</si>
  <si>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</si>
  <si>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</si>
  <si>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</si>
  <si>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</si>
  <si>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</si>
  <si>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</si>
  <si>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</si>
  <si>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</si>
  <si>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</si>
  <si>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</si>
  <si>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</si>
  <si>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</si>
  <si>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</si>
  <si>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</si>
  <si>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</si>
  <si>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</si>
  <si>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</si>
  <si>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</si>
  <si>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</si>
  <si>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</si>
  <si>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</si>
  <si>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</si>
  <si>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</si>
  <si>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</si>
  <si>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</si>
  <si>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</si>
  <si>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</si>
  <si>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</si>
  <si>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</si>
  <si>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</si>
  <si>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</si>
  <si>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</si>
  <si>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</si>
  <si>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</si>
  <si>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</si>
  <si>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</si>
  <si>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</si>
  <si>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</si>
  <si>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</si>
  <si>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</si>
  <si>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</si>
  <si>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</si>
  <si>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</si>
  <si>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</si>
  <si>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</si>
  <si>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</si>
  <si>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</si>
  <si>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</si>
  <si>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</si>
  <si>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</si>
  <si>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</si>
  <si>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</si>
  <si>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</si>
  <si>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</si>
  <si>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</si>
  <si>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</si>
  <si>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</si>
  <si>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</si>
  <si>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</si>
  <si>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</si>
  <si>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</si>
  <si>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</si>
  <si>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</si>
  <si>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</si>
  <si>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</si>
  <si>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</si>
  <si>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</si>
  <si>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</si>
  <si>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</si>
  <si>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</si>
  <si>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</si>
  <si>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</si>
  <si>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</si>
  <si>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</si>
  <si>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</si>
  <si>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</si>
  <si>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</si>
  <si>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</si>
  <si>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</si>
  <si>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</si>
  <si>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</si>
  <si>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</si>
  <si>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</si>
  <si>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</si>
  <si>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</si>
  <si>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</si>
  <si>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</si>
  <si>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</si>
  <si>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</si>
  <si>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</si>
  <si>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</si>
  <si>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</si>
  <si>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</si>
  <si>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</si>
  <si>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</si>
  <si>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</si>
  <si>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</si>
  <si>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</si>
  <si>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</si>
  <si>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</si>
  <si>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</si>
  <si>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</si>
  <si>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</si>
  <si>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</si>
  <si>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</si>
  <si>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</si>
  <si>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</si>
  <si>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</si>
  <si>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</si>
  <si>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</si>
  <si>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</si>
  <si>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</si>
  <si>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</si>
  <si>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</si>
  <si>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</si>
  <si>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</si>
  <si>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</si>
  <si>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</si>
  <si>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</si>
  <si>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</si>
  <si>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</si>
  <si>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</si>
  <si>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</si>
  <si>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</si>
  <si>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</si>
  <si>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</si>
  <si>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</si>
  <si>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</si>
  <si>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</si>
  <si>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</si>
  <si>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</si>
  <si>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</si>
  <si>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</si>
  <si>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</si>
  <si>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</si>
  <si>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</si>
  <si>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</si>
  <si>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</si>
  <si>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</si>
  <si>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</si>
  <si>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</si>
  <si>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</si>
  <si>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</si>
  <si>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</si>
  <si>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</si>
  <si>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</si>
  <si>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</si>
  <si>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</si>
  <si>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</si>
  <si>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</si>
  <si>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</si>
  <si>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</si>
  <si>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</si>
  <si>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</si>
  <si>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</si>
  <si>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</si>
  <si>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</si>
  <si>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</si>
  <si>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</si>
  <si>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</si>
  <si>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</si>
  <si>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</si>
  <si>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</si>
  <si>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</si>
  <si>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</si>
  <si>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</si>
  <si>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</si>
  <si>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</si>
  <si>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</si>
  <si>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</si>
  <si>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</si>
  <si>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</si>
  <si>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</si>
  <si>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</si>
  <si>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</si>
  <si>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</si>
  <si>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</si>
  <si>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</si>
  <si>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</si>
  <si>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</si>
  <si>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</si>
  <si>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</si>
  <si>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</si>
  <si>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</si>
  <si>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</si>
  <si>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</si>
  <si>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</si>
  <si>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</si>
  <si>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</si>
  <si>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</si>
  <si>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</si>
  <si>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</si>
  <si>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</si>
  <si>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</si>
  <si>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</si>
  <si>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</si>
  <si>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</si>
  <si>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</si>
  <si>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</si>
  <si>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</si>
  <si>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</si>
  <si>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</si>
  <si>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</si>
  <si>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</si>
  <si>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</si>
  <si>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</si>
  <si>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</si>
  <si>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</si>
  <si>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</si>
  <si>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</si>
  <si>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</si>
  <si>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</si>
  <si>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</si>
  <si>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</si>
  <si>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</si>
  <si>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</si>
  <si>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</si>
  <si>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</si>
  <si>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</si>
  <si>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</si>
  <si>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</si>
  <si>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</si>
  <si>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</si>
  <si>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</si>
  <si>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</si>
  <si>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</si>
  <si>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</si>
  <si>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</si>
  <si>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</si>
  <si>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</si>
  <si>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</si>
  <si>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</si>
  <si>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</si>
  <si>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</si>
  <si>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</si>
  <si>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</si>
  <si>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</si>
  <si>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</si>
  <si>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</si>
  <si>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</si>
  <si>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</si>
  <si>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</si>
  <si>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</si>
  <si>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</si>
  <si>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</si>
  <si>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</si>
  <si>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</si>
  <si>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</si>
  <si>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</si>
  <si>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</si>
  <si>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</si>
  <si>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</si>
  <si>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</si>
  <si>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</si>
  <si>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</si>
  <si>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</si>
  <si>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</si>
  <si>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</si>
  <si>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</si>
  <si>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</si>
  <si>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</si>
  <si>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</si>
  <si>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</si>
  <si>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</si>
  <si>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</si>
  <si>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</si>
  <si>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</si>
  <si>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</si>
  <si>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</si>
  <si>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</si>
  <si>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</si>
  <si>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</si>
  <si>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</si>
  <si>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</si>
  <si>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</si>
  <si>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</si>
  <si>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</si>
  <si>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</si>
  <si>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</si>
  <si>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</si>
  <si>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</si>
  <si>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</si>
  <si>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</si>
  <si>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</si>
  <si>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</si>
  <si>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</si>
  <si>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</si>
  <si>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</si>
  <si>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</si>
  <si>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</si>
  <si>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</si>
  <si>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</si>
  <si>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</si>
  <si>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</si>
  <si>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</si>
  <si>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</si>
  <si>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</si>
  <si>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</si>
  <si>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</si>
  <si>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</si>
  <si>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</si>
  <si>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</si>
  <si>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</si>
  <si>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</si>
  <si>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</si>
  <si>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</si>
  <si>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</si>
  <si>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</si>
  <si>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</si>
  <si>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</si>
  <si>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</si>
  <si>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</si>
  <si>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</si>
  <si>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</si>
  <si>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</si>
  <si>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</si>
  <si>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</si>
  <si>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</si>
  <si>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</si>
  <si>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</si>
  <si>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</si>
  <si>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</si>
  <si>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</si>
  <si>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</si>
  <si>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</si>
  <si>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</si>
  <si>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</si>
  <si>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</si>
  <si>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</si>
  <si>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</si>
  <si>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</si>
  <si>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</si>
  <si>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</si>
  <si>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</si>
  <si>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</si>
  <si>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</si>
  <si>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</si>
  <si>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</si>
  <si>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</si>
  <si>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</si>
  <si>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</si>
  <si>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</si>
  <si>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</si>
  <si>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</si>
  <si>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</si>
  <si>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</si>
  <si>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</si>
  <si>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</si>
  <si>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</si>
  <si>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</si>
  <si>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</si>
  <si>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</si>
  <si>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</si>
  <si>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</si>
  <si>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</si>
  <si>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</si>
  <si>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</si>
  <si>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</si>
  <si>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</si>
  <si>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</si>
  <si>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</si>
  <si>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</si>
  <si>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</si>
  <si>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</si>
  <si>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</si>
  <si>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</si>
  <si>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</si>
  <si>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</si>
  <si>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</si>
  <si>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</si>
  <si>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</si>
  <si>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</si>
  <si>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</si>
  <si>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</si>
  <si>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</si>
  <si>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</si>
  <si>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</si>
  <si>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</si>
  <si>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</si>
  <si>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</si>
  <si>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</si>
  <si>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</si>
  <si>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</si>
  <si>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</si>
  <si>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</si>
  <si>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</si>
  <si>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</si>
  <si>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</si>
  <si>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</si>
  <si>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</si>
  <si>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</si>
  <si>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</si>
  <si>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</si>
  <si>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</si>
  <si>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</si>
  <si>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</si>
  <si>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</si>
  <si>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</si>
  <si>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</si>
  <si>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</si>
  <si>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</si>
  <si>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</si>
  <si>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</si>
  <si>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</si>
  <si>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</si>
  <si>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</si>
  <si>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</si>
  <si>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</si>
  <si>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</si>
  <si>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</si>
  <si>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</si>
  <si>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</si>
  <si>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</si>
  <si>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</si>
  <si>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</si>
  <si>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</si>
  <si>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</si>
  <si>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</si>
  <si>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</si>
  <si>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</si>
  <si>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</si>
  <si>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</si>
  <si>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</si>
  <si>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</si>
  <si>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</si>
  <si>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</si>
  <si>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</si>
  <si>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</si>
  <si>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</si>
  <si>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</si>
  <si>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</si>
  <si>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</si>
  <si>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</si>
  <si>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</si>
  <si>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</si>
  <si>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</si>
  <si>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</si>
  <si>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</si>
  <si>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</si>
  <si>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</si>
  <si>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</si>
  <si>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</si>
  <si>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</si>
  <si>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</si>
  <si>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</si>
  <si>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</si>
  <si>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</si>
  <si>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</si>
  <si>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</si>
  <si>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</si>
  <si>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</si>
  <si>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</si>
  <si>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</si>
  <si>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</si>
  <si>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</si>
  <si>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</si>
  <si>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</si>
  <si>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</si>
  <si>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</si>
  <si>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</si>
  <si>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</si>
  <si>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</si>
  <si>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</si>
  <si>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</si>
  <si>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</si>
  <si>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</si>
  <si>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</si>
  <si>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</si>
  <si>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</si>
  <si>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</si>
  <si>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</si>
  <si>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</si>
  <si>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</si>
  <si>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</si>
  <si>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</si>
  <si>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</si>
  <si>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</si>
  <si>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</si>
  <si>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</si>
  <si>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</si>
  <si>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</si>
  <si>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</si>
  <si>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</si>
  <si>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</si>
  <si>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</si>
  <si>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</si>
  <si>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</si>
  <si>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</si>
  <si>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</si>
  <si>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</si>
  <si>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</si>
  <si>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</si>
  <si>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</si>
  <si>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</si>
  <si>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</si>
  <si>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</si>
  <si>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</si>
  <si>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</si>
  <si>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</si>
  <si>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</si>
  <si>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</si>
  <si>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</si>
  <si>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</si>
  <si>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</si>
  <si>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</si>
  <si>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</si>
  <si>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</si>
  <si>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</si>
  <si>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</si>
  <si>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</si>
  <si>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</si>
  <si>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</si>
  <si>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</si>
  <si>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</si>
  <si>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</si>
  <si>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</si>
  <si>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</si>
  <si>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</si>
  <si>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</si>
  <si>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</si>
  <si>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</si>
  <si>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</si>
  <si>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</si>
  <si>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</si>
  <si>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</si>
  <si>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</si>
  <si>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</si>
  <si>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</si>
  <si>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</si>
  <si>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</si>
  <si>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</si>
  <si>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</si>
  <si>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</si>
  <si>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</si>
  <si>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</si>
  <si>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</si>
  <si>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</si>
  <si>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</si>
  <si>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</si>
  <si>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</si>
  <si>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</si>
  <si>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</si>
  <si>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</si>
  <si>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</si>
  <si>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</si>
  <si>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</si>
  <si>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</si>
  <si>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</si>
  <si>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</si>
  <si>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</si>
  <si>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</si>
  <si>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</si>
  <si>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</si>
  <si>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</si>
  <si>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</si>
  <si>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</si>
  <si>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</si>
  <si>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</si>
  <si>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</si>
  <si>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</si>
  <si>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</si>
  <si>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</si>
  <si>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</si>
  <si>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</si>
  <si>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</si>
  <si>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</si>
  <si>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</si>
  <si>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</si>
  <si>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</si>
  <si>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</si>
  <si>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</si>
  <si>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</si>
  <si>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</si>
  <si>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</si>
  <si>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</si>
  <si>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</si>
  <si>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</si>
  <si>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</si>
  <si>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</si>
  <si>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</si>
  <si>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</si>
  <si>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</si>
  <si>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</si>
  <si>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</si>
  <si>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</si>
  <si>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</si>
  <si>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</si>
  <si>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</si>
  <si>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</si>
  <si>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</si>
  <si>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</si>
  <si>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</si>
  <si>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</si>
  <si>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</si>
  <si>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</si>
  <si>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</si>
  <si>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</si>
  <si>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</si>
  <si>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</si>
  <si>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</si>
  <si>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</si>
  <si>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</si>
  <si>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</si>
  <si>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</si>
  <si>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</si>
  <si>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</si>
  <si>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</si>
  <si>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</si>
  <si>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</si>
  <si>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</si>
  <si>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</si>
  <si>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</si>
  <si>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</si>
  <si>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</si>
  <si>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</si>
  <si>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</si>
  <si>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</si>
  <si>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</si>
  <si>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</si>
  <si>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</si>
  <si>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</si>
  <si>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</si>
  <si>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</si>
  <si>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</si>
  <si>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</si>
  <si>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</si>
  <si>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</si>
  <si>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</si>
  <si>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</si>
  <si>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</si>
  <si>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</si>
  <si>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</si>
  <si>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</si>
  <si>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</si>
  <si>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</si>
  <si>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</si>
  <si>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</si>
  <si>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</si>
  <si>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</si>
  <si>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</si>
  <si>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</si>
  <si>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</si>
  <si>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</si>
  <si>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</si>
  <si>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</si>
  <si>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</si>
  <si>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</si>
  <si>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</si>
  <si>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</si>
  <si>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</si>
  <si>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</si>
  <si>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</si>
  <si>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</si>
  <si>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</si>
  <si>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</si>
  <si>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</si>
  <si>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</si>
  <si>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</si>
  <si>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</si>
  <si>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</si>
  <si>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</si>
  <si>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</si>
  <si>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</si>
  <si>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</si>
  <si>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</si>
  <si>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</si>
  <si>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</si>
  <si>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</si>
  <si>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</si>
  <si>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</si>
  <si>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</si>
  <si>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</si>
  <si>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</si>
  <si>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</si>
  <si>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</si>
  <si>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</si>
  <si>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</si>
  <si>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</si>
  <si>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</si>
  <si>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</si>
  <si>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</si>
  <si>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</si>
  <si>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</si>
  <si>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</si>
  <si>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</si>
  <si>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</si>
  <si>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</si>
  <si>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</si>
  <si>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</si>
  <si>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</si>
  <si>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</si>
  <si>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</si>
  <si>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</si>
  <si>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</si>
  <si>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</si>
  <si>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</si>
  <si>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</si>
  <si>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</si>
  <si>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</si>
  <si>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</si>
  <si>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</si>
  <si>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</si>
  <si>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</si>
  <si>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</si>
  <si>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</si>
  <si>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</si>
  <si>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</si>
  <si>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</si>
  <si>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</si>
  <si>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</si>
  <si>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</si>
  <si>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</si>
  <si>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</si>
  <si>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</si>
  <si>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</si>
  <si>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</si>
  <si>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</si>
  <si>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</si>
  <si>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</si>
  <si>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</si>
  <si>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</si>
  <si>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</si>
  <si>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</si>
  <si>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</si>
  <si>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</si>
  <si>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</si>
  <si>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</si>
  <si>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</si>
  <si>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</si>
  <si>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</si>
  <si>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</si>
  <si>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</si>
  <si>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</si>
  <si>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</si>
  <si>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</si>
  <si>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</si>
  <si>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</si>
  <si>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</si>
  <si>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</si>
  <si>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</si>
  <si>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</si>
  <si>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</si>
  <si>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</si>
  <si>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</si>
  <si>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</si>
  <si>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</si>
  <si>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</si>
  <si>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</si>
  <si>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</si>
  <si>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</si>
  <si>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</si>
  <si>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</si>
  <si>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</si>
  <si>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</si>
  <si>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</si>
  <si>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</si>
  <si>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</si>
  <si>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</si>
  <si>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</si>
  <si>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</si>
  <si>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</si>
  <si>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</si>
  <si>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</si>
  <si>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</si>
  <si>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</si>
  <si>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</si>
  <si>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</si>
  <si>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</si>
  <si>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</si>
  <si>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</si>
  <si>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</si>
  <si>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</si>
  <si>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</si>
  <si>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</si>
  <si>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</si>
  <si>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</si>
  <si>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</si>
  <si>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</si>
  <si>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</si>
  <si>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</si>
  <si>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</si>
  <si>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</si>
  <si>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</si>
  <si>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</si>
  <si>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</si>
  <si>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</si>
  <si>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</si>
  <si>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</si>
  <si>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</si>
  <si>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</si>
  <si>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</si>
  <si>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</si>
  <si>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</si>
  <si>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</si>
  <si>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</si>
  <si>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</si>
  <si>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</si>
  <si>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</si>
  <si>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</si>
  <si>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</si>
  <si>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</si>
  <si>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</si>
  <si>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</si>
  <si>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</si>
  <si>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</si>
  <si>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</si>
  <si>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</si>
  <si>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</si>
  <si>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</si>
  <si>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</si>
  <si>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</si>
  <si>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</si>
  <si>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</si>
  <si>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</si>
  <si>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</si>
  <si>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</si>
  <si>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</si>
  <si>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</si>
  <si>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</si>
  <si>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</si>
  <si>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</si>
  <si>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</si>
  <si>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</si>
  <si>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</si>
  <si>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</si>
  <si>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</si>
  <si>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</si>
  <si>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</si>
  <si>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</si>
  <si>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</si>
  <si>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</si>
  <si>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</si>
  <si>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</si>
  <si>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</si>
  <si>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</si>
  <si>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</si>
  <si>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</si>
  <si>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</si>
  <si>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</si>
  <si>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</si>
  <si>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</si>
  <si>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</si>
  <si>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</si>
  <si>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</si>
  <si>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</si>
  <si>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</si>
  <si>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</si>
  <si>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</si>
  <si>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</si>
  <si>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</si>
  <si>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</si>
  <si>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</si>
  <si>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</si>
  <si>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</si>
  <si>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</si>
  <si>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</si>
  <si>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</si>
  <si>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</si>
  <si>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</si>
  <si>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</si>
  <si>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</si>
  <si>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</si>
  <si>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</si>
  <si>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</si>
  <si>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</si>
  <si>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</si>
  <si>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</si>
  <si>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</si>
  <si>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</si>
  <si>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</si>
  <si>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</si>
  <si>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</si>
  <si>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</si>
  <si>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</si>
  <si>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</si>
  <si>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</si>
  <si>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</si>
  <si>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</si>
  <si>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</si>
  <si>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</si>
  <si>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</si>
  <si>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</si>
  <si>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</si>
  <si>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</si>
  <si>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</si>
  <si>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</si>
  <si>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</si>
  <si>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</si>
  <si>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</si>
  <si>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</si>
  <si>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</si>
  <si>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</si>
  <si>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</si>
  <si>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</si>
  <si>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</si>
  <si>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</si>
  <si>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</si>
  <si>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</si>
  <si>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</si>
  <si>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</si>
  <si>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</si>
  <si>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</si>
  <si>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</si>
  <si>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</si>
  <si>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</si>
  <si>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</si>
  <si>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</si>
  <si>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</si>
  <si>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</si>
  <si>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</si>
  <si>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</si>
  <si>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</si>
  <si>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</si>
  <si>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</si>
  <si>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</si>
  <si>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</si>
  <si>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</si>
  <si>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</si>
  <si>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</si>
  <si>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</si>
  <si>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</si>
  <si>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</si>
  <si>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</si>
  <si>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</si>
  <si>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</si>
  <si>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</si>
  <si>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</si>
  <si>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</si>
  <si>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</si>
  <si>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</si>
  <si>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</si>
  <si>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</si>
  <si>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</si>
  <si>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</si>
  <si>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</si>
  <si>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</si>
  <si>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</si>
  <si>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</si>
  <si>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</si>
  <si>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</si>
  <si>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</si>
  <si>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</si>
  <si>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</si>
  <si>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</si>
  <si>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</si>
  <si>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</si>
  <si>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</si>
  <si>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</si>
  <si>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</si>
  <si>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</si>
  <si>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</si>
  <si>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</si>
  <si>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</si>
  <si>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</si>
  <si>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</si>
  <si>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</si>
  <si>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</si>
  <si>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</si>
  <si>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</si>
  <si>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</si>
  <si>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</si>
  <si>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</si>
  <si>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</si>
  <si>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</si>
  <si>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</si>
  <si>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</si>
  <si>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</si>
  <si>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</si>
  <si>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</si>
  <si>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</si>
  <si>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</si>
  <si>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</si>
  <si>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</si>
  <si>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</si>
  <si>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</si>
  <si>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</si>
  <si>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</si>
  <si>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</si>
  <si>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</si>
  <si>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</si>
  <si>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</si>
  <si>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</si>
  <si>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</si>
  <si>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</si>
  <si>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</si>
  <si>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</si>
  <si>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</si>
  <si>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</si>
  <si>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</si>
  <si>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</si>
  <si>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</si>
  <si>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</si>
  <si>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</si>
  <si>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</si>
  <si>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</si>
  <si>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</si>
  <si>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</si>
  <si>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</si>
  <si>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</si>
  <si>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</si>
  <si>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</si>
  <si>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</si>
  <si>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</si>
  <si>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</si>
  <si>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</si>
  <si>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</si>
  <si>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</si>
  <si>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</si>
  <si>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</si>
  <si>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</si>
  <si>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</si>
  <si>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</si>
  <si>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</si>
  <si>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</si>
  <si>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</si>
  <si>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</si>
  <si>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</si>
  <si>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</si>
  <si>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</si>
  <si>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</si>
  <si>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</si>
  <si>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</si>
  <si>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</si>
  <si>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</si>
  <si>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</si>
  <si>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</si>
  <si>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</si>
  <si>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</si>
  <si>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</si>
  <si>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</si>
  <si>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</si>
  <si>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</si>
  <si>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</si>
  <si>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</si>
  <si>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</si>
  <si>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</si>
  <si>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</si>
  <si>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</si>
  <si>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</si>
  <si>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</si>
  <si>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</si>
  <si>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</si>
  <si>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</si>
  <si>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</si>
  <si>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</si>
  <si>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</si>
  <si>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</si>
  <si>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</si>
  <si>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</si>
  <si>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</si>
  <si>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</si>
  <si>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</si>
  <si>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</si>
  <si>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</si>
  <si>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</si>
  <si>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</si>
  <si>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</si>
  <si>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</si>
  <si>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</si>
  <si>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</si>
  <si>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</si>
  <si>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</si>
  <si>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</si>
  <si>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</si>
  <si>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</si>
  <si>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</si>
  <si>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</si>
  <si>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</si>
  <si>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</si>
  <si>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</si>
  <si>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</si>
  <si>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</si>
  <si>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</si>
  <si>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</si>
  <si>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</si>
  <si>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</si>
  <si>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</si>
  <si>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</si>
  <si>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</si>
  <si>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</si>
  <si>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</si>
  <si>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</si>
  <si>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</si>
  <si>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</si>
  <si>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</si>
  <si>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</si>
  <si>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</si>
  <si>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</si>
  <si>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</si>
  <si>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</si>
  <si>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</si>
  <si>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</si>
  <si>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</si>
  <si>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</si>
  <si>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</si>
  <si>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</si>
  <si>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</si>
  <si>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</si>
  <si>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</si>
  <si>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</si>
  <si>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</si>
  <si>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</si>
  <si>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</si>
  <si>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</si>
  <si>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</si>
  <si>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</si>
  <si>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</si>
  <si>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</si>
  <si>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</si>
  <si>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</si>
  <si>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</si>
  <si>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</si>
  <si>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</si>
  <si>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</si>
  <si>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</si>
  <si>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</si>
  <si>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</si>
  <si>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</si>
  <si>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</si>
  <si>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</si>
  <si>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</si>
  <si>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</si>
  <si>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</si>
  <si>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</si>
  <si>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</si>
  <si>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</si>
  <si>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</si>
  <si>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</si>
  <si>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</si>
  <si>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</si>
  <si>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</si>
  <si>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</si>
  <si>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</si>
  <si>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</si>
  <si>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</si>
  <si>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</si>
  <si>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</si>
  <si>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</si>
  <si>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</si>
  <si>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</si>
  <si>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</si>
  <si>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</si>
  <si>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</si>
  <si>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</si>
  <si>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</si>
  <si>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</si>
  <si>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</si>
  <si>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</si>
  <si>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</si>
  <si>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</si>
  <si>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</si>
  <si>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</si>
  <si>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</si>
  <si>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</si>
  <si>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</si>
  <si>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</si>
  <si>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</si>
  <si>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</si>
  <si>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</si>
  <si>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</si>
  <si>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</si>
  <si>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</si>
  <si>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</si>
  <si>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</si>
  <si>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</si>
  <si>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</si>
  <si>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</si>
  <si>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</si>
  <si>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</si>
  <si>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</si>
  <si>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</si>
  <si>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</si>
  <si>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</si>
  <si>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</si>
  <si>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</si>
  <si>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</si>
  <si>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</si>
  <si>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</si>
  <si>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</si>
  <si>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</si>
  <si>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</si>
  <si>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</si>
  <si>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</si>
  <si>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</si>
  <si>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</si>
  <si>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</si>
  <si>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</si>
  <si>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</si>
  <si>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</si>
  <si>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</si>
  <si>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</si>
  <si>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</si>
  <si>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</si>
  <si>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</si>
  <si>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</si>
  <si>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</si>
  <si>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</si>
  <si>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</si>
  <si>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</si>
  <si>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</si>
  <si>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</si>
  <si>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</si>
  <si>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</si>
  <si>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</si>
  <si>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</si>
  <si>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</si>
  <si>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</si>
  <si>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</si>
  <si>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</si>
  <si>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</si>
  <si>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</si>
  <si>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</si>
  <si>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</si>
  <si>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</si>
  <si>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</si>
  <si>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</si>
  <si>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</si>
  <si>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</si>
  <si>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</si>
  <si>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</si>
  <si>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</si>
  <si>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</si>
  <si>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</si>
  <si>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</si>
  <si>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</si>
  <si>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</si>
  <si>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</si>
  <si>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</si>
  <si>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</si>
  <si>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</si>
  <si>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</si>
  <si>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</si>
  <si>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</si>
  <si>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</si>
  <si>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</si>
  <si>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</si>
  <si>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</si>
  <si>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</si>
  <si>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</si>
  <si>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</si>
  <si>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</si>
  <si>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</si>
  <si>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</si>
  <si>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</si>
  <si>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</si>
  <si>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</si>
  <si>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</si>
  <si>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</si>
  <si>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</si>
  <si>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</si>
  <si>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</si>
  <si>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</si>
  <si>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</si>
  <si>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</si>
  <si>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</si>
  <si>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</si>
  <si>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</si>
  <si>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</si>
  <si>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</si>
  <si>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</si>
  <si>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</si>
  <si>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</si>
  <si>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</si>
  <si>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</si>
  <si>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</si>
  <si>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</si>
  <si>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</si>
  <si>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</si>
  <si>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</si>
  <si>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</si>
  <si>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</si>
  <si>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</si>
  <si>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</si>
  <si>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</si>
  <si>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</si>
  <si>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</si>
  <si>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</si>
  <si>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</si>
  <si>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</si>
  <si>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</si>
  <si>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</si>
  <si>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</si>
  <si>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</si>
  <si>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</si>
  <si>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</si>
  <si>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</si>
  <si>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</si>
  <si>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</si>
  <si>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</si>
  <si>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</si>
  <si>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</si>
  <si>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</si>
  <si>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</si>
  <si>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</si>
  <si>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</si>
  <si>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</si>
  <si>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</si>
  <si>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</si>
  <si>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</si>
  <si>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</si>
  <si>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</si>
  <si>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</si>
  <si>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</si>
  <si>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</si>
  <si>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</si>
  <si>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</si>
  <si>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</si>
  <si>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</si>
  <si>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</si>
  <si>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</si>
  <si>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</si>
  <si>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</si>
  <si>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</si>
  <si>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</si>
  <si>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</si>
  <si>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</si>
  <si>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</si>
  <si>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</si>
  <si>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</si>
  <si>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</si>
  <si>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</si>
  <si>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</si>
  <si>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</si>
  <si>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</si>
  <si>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</si>
  <si>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</si>
  <si>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</si>
  <si>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</si>
  <si>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</si>
  <si>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</si>
  <si>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</si>
  <si>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</si>
  <si>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</si>
  <si>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</si>
  <si>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</si>
  <si>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</si>
  <si>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</si>
  <si>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</si>
  <si>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</si>
  <si>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</si>
  <si>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</si>
  <si>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</si>
  <si>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</si>
  <si>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</si>
  <si>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</si>
  <si>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</si>
  <si>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</si>
  <si>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</si>
  <si>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</si>
  <si>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</si>
  <si>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</si>
  <si>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</si>
  <si>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</si>
  <si>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</si>
  <si>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</si>
  <si>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</si>
  <si>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</si>
  <si>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</si>
  <si>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</si>
  <si>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</si>
  <si>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</si>
  <si>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</si>
  <si>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</si>
  <si>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</si>
  <si>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</si>
  <si>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</si>
  <si>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</si>
  <si>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</si>
  <si>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</si>
  <si>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</si>
  <si>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</si>
  <si>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</si>
  <si>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</si>
  <si>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</si>
  <si>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</si>
  <si>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</si>
  <si>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</si>
  <si>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</si>
  <si>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</si>
  <si>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</si>
  <si>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</si>
  <si>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</si>
  <si>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</si>
  <si>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</si>
  <si>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</si>
  <si>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</si>
  <si>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</si>
  <si>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</si>
  <si>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</si>
  <si>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</si>
  <si>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</si>
  <si>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</si>
  <si>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</si>
  <si>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</si>
  <si>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</si>
  <si>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</si>
  <si>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</si>
  <si>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</si>
  <si>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</si>
  <si>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</si>
  <si>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</si>
  <si>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</si>
  <si>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</si>
  <si>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</si>
  <si>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</si>
  <si>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</si>
  <si>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</si>
  <si>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</si>
  <si>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</si>
  <si>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</si>
  <si>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</si>
  <si>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</si>
  <si>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</si>
  <si>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</si>
  <si>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</si>
  <si>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</si>
  <si>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</si>
  <si>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</si>
  <si>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</si>
  <si>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</si>
  <si>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</si>
  <si>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</si>
  <si>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</si>
  <si>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</si>
  <si>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</si>
  <si>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</si>
  <si>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</si>
  <si>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</si>
  <si>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</si>
  <si>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</si>
  <si>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</si>
  <si>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</si>
  <si>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</si>
  <si>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</si>
  <si>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</si>
  <si>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</si>
  <si>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</si>
  <si>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</si>
  <si>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</si>
  <si>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</si>
  <si>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</si>
  <si>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</si>
  <si>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</si>
  <si>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</si>
  <si>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</si>
  <si>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</si>
  <si>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</si>
  <si>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</si>
  <si>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</si>
  <si>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</si>
  <si>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</si>
  <si>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</si>
  <si>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</si>
  <si>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</si>
  <si>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</si>
  <si>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</si>
  <si>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</si>
  <si>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</si>
  <si>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</si>
  <si>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</si>
  <si>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</si>
  <si>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</si>
  <si>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</si>
  <si>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</si>
  <si>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</si>
  <si>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</si>
  <si>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</si>
  <si>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</si>
  <si>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</si>
  <si>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</si>
  <si>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</si>
  <si>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</si>
  <si>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</si>
  <si>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</si>
  <si>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</si>
  <si>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</si>
  <si>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</si>
  <si>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</si>
  <si>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</si>
  <si>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</si>
  <si>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</si>
  <si>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</si>
  <si>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</si>
  <si>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</si>
  <si>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</si>
  <si>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</si>
  <si>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</si>
  <si>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</si>
  <si>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</si>
  <si>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</si>
  <si>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</si>
  <si>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</si>
  <si>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</si>
  <si>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</si>
  <si>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</si>
  <si>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</si>
  <si>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</si>
  <si>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</si>
  <si>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</si>
  <si>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</si>
  <si>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</si>
  <si>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</si>
  <si>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</si>
  <si>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</si>
  <si>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</si>
  <si>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</si>
  <si>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</si>
  <si>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</si>
  <si>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</si>
  <si>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</si>
  <si>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</si>
  <si>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</si>
  <si>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</si>
  <si>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</si>
  <si>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</si>
  <si>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</si>
  <si>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</si>
  <si>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</si>
  <si>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</si>
  <si>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</si>
  <si>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</si>
  <si>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</si>
  <si>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</si>
  <si>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</si>
  <si>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</si>
  <si>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</si>
  <si>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</si>
  <si>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</si>
  <si>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</si>
  <si>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</si>
  <si>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</si>
  <si>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</si>
  <si>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</si>
  <si>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</si>
  <si>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</si>
  <si>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</si>
  <si>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</si>
  <si>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</si>
  <si>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</si>
  <si>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</si>
  <si>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</si>
  <si>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</si>
  <si>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</si>
  <si>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</si>
  <si>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</si>
  <si>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</si>
  <si>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</si>
  <si>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</si>
  <si>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</si>
  <si>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</si>
  <si>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</si>
  <si>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</si>
  <si>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</si>
  <si>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</si>
  <si>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</si>
  <si>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</si>
  <si>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</si>
  <si>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</si>
  <si>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</si>
  <si>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</si>
  <si>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</si>
  <si>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</si>
  <si>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</si>
  <si>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</si>
  <si>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</si>
  <si>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</si>
  <si>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</si>
  <si>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</si>
  <si>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</si>
  <si>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</si>
  <si>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</si>
  <si>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</si>
  <si>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</si>
  <si>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</si>
  <si>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</si>
  <si>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</si>
  <si>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</si>
  <si>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</si>
  <si>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</si>
  <si>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</si>
  <si>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</si>
  <si>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</si>
  <si>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</si>
  <si>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</si>
  <si>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</si>
  <si>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</si>
  <si>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</si>
  <si>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</si>
  <si>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</si>
  <si>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</si>
  <si>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</si>
  <si>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</si>
  <si>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</si>
  <si>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</si>
  <si>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</si>
  <si>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</si>
  <si>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</si>
  <si>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</si>
  <si>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</si>
  <si>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</si>
  <si>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</si>
  <si>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</si>
  <si>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</si>
  <si>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</si>
  <si>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</si>
  <si>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</si>
  <si>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</si>
  <si>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</si>
  <si>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</si>
  <si>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</si>
  <si>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</si>
  <si>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</si>
  <si>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</si>
  <si>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</si>
  <si>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</si>
  <si>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</si>
  <si>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</si>
  <si>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</si>
  <si>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</si>
  <si>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</si>
  <si>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</si>
  <si>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</si>
  <si>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</si>
  <si>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</si>
  <si>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</si>
  <si>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</si>
  <si>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</si>
  <si>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</si>
  <si>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</si>
  <si>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</si>
  <si>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</si>
  <si>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</si>
  <si>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</si>
  <si>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</si>
  <si>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</si>
  <si>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</si>
  <si>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</si>
  <si>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</si>
  <si>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</si>
  <si>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</si>
  <si>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</si>
  <si>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</si>
  <si>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</si>
  <si>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</si>
  <si>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</si>
  <si>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</si>
  <si>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</si>
  <si>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</si>
  <si>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</si>
  <si>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</si>
  <si>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</si>
  <si>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</si>
  <si>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</si>
  <si>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</si>
  <si>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</si>
  <si>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</si>
  <si>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</si>
  <si>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</si>
  <si>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</si>
  <si>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</si>
  <si>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</si>
  <si>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</si>
  <si>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</si>
  <si>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</si>
  <si>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</si>
  <si>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</si>
  <si>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</si>
  <si>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</si>
  <si>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</si>
  <si>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</si>
  <si>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</si>
  <si>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</si>
  <si>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</si>
  <si>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</si>
  <si>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</si>
  <si>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</si>
  <si>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</si>
  <si>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</si>
  <si>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</si>
  <si>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</si>
  <si>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</si>
  <si>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</si>
  <si>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</si>
  <si>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</si>
  <si>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</si>
  <si>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</si>
  <si>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</si>
  <si>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</si>
  <si>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</si>
  <si>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</si>
  <si>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</si>
  <si>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</si>
  <si>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</si>
  <si>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</si>
  <si>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</si>
  <si>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</si>
  <si>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</si>
  <si>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</si>
  <si>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</si>
  <si>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</si>
  <si>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</si>
  <si>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</si>
  <si>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</si>
  <si>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</si>
  <si>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</si>
  <si>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</si>
  <si>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</si>
  <si>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</si>
  <si>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</si>
  <si>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</si>
  <si>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</si>
  <si>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</si>
  <si>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</si>
  <si>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</si>
  <si>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</si>
  <si>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</si>
  <si>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</si>
  <si>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</si>
  <si>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</si>
  <si>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</si>
  <si>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</si>
  <si>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</si>
  <si>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</si>
  <si>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</si>
  <si>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</si>
  <si>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</si>
  <si>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</si>
  <si>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</si>
  <si>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</si>
  <si>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</si>
  <si>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</si>
  <si>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</si>
  <si>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</si>
  <si>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</si>
  <si>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</si>
  <si>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</si>
  <si>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</si>
  <si>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</si>
  <si>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</si>
  <si>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</si>
  <si>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</si>
  <si>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</si>
  <si>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</si>
  <si>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</si>
  <si>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</si>
  <si>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</si>
  <si>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</si>
  <si>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</si>
  <si>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</si>
  <si>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</si>
  <si>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</si>
  <si>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</si>
  <si>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</si>
  <si>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</si>
  <si>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</si>
  <si>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</si>
  <si>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</si>
  <si>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</si>
  <si>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</si>
  <si>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</si>
  <si>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</si>
  <si>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</si>
  <si>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</si>
  <si>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</si>
  <si>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</si>
  <si>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</si>
  <si>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</si>
  <si>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</si>
  <si>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</si>
  <si>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</si>
  <si>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</si>
  <si>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</si>
  <si>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</si>
  <si>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</si>
  <si>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</si>
  <si>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</si>
  <si>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</si>
  <si>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</si>
  <si>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</si>
  <si>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</si>
  <si>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</si>
  <si>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</si>
  <si>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</si>
  <si>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</si>
  <si>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</si>
  <si>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</si>
  <si>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</si>
  <si>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</si>
  <si>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</si>
  <si>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</si>
  <si>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</si>
  <si>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</si>
  <si>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</si>
  <si>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</si>
  <si>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</si>
  <si>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</si>
  <si>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</si>
  <si>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</si>
  <si>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</si>
  <si>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</si>
  <si>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</si>
  <si>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</si>
  <si>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</si>
  <si>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</si>
  <si>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</si>
  <si>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</si>
  <si>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</si>
  <si>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</si>
  <si>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</si>
  <si>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</si>
  <si>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</si>
  <si>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</si>
  <si>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</si>
  <si>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</si>
  <si>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</si>
  <si>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</si>
  <si>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</si>
  <si>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</si>
  <si>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</si>
  <si>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</si>
  <si>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</si>
  <si>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</si>
  <si>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</si>
  <si>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</si>
  <si>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</si>
  <si>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</si>
  <si>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</si>
  <si>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</si>
  <si>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</si>
  <si>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</si>
  <si>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</si>
  <si>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</si>
  <si>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</si>
  <si>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</si>
  <si>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</si>
  <si>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</si>
  <si>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</si>
  <si>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</si>
  <si>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</si>
  <si>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</si>
  <si>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</si>
  <si>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</si>
  <si>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</si>
  <si>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</si>
  <si>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</si>
  <si>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</si>
  <si>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</si>
  <si>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</si>
  <si>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</si>
  <si>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</si>
  <si>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</si>
  <si>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</si>
  <si>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</si>
  <si>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</si>
  <si>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</si>
  <si>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</si>
  <si>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</si>
  <si>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</si>
  <si>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</si>
  <si>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</si>
  <si>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</si>
  <si>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</si>
  <si>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</si>
  <si>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</si>
  <si>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</si>
  <si>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</si>
  <si>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</si>
  <si>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</si>
  <si>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</si>
  <si>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</si>
  <si>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</si>
  <si>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</si>
  <si>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</si>
  <si>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</si>
  <si>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</si>
  <si>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</si>
  <si>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</si>
  <si>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</si>
  <si>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</si>
  <si>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</si>
  <si>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</si>
  <si>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</si>
  <si>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</si>
  <si>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</si>
  <si>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</si>
  <si>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</si>
  <si>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</si>
  <si>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</si>
  <si>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</si>
  <si>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</si>
  <si>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</si>
  <si>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</si>
  <si>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</si>
  <si>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</si>
  <si>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</si>
  <si>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</si>
  <si>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</si>
  <si>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</si>
  <si>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</si>
  <si>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</si>
  <si>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</si>
  <si>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</si>
  <si>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</si>
  <si>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</si>
  <si>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</si>
  <si>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</si>
  <si>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</si>
  <si>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</si>
  <si>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</si>
  <si>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</si>
  <si>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</si>
  <si>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</si>
  <si>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</si>
  <si>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</si>
  <si>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</si>
  <si>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</si>
  <si>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</si>
  <si>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</si>
  <si>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</si>
  <si>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</si>
  <si>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</si>
  <si>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</si>
  <si>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</si>
  <si>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</si>
  <si>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</si>
  <si>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</si>
  <si>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</si>
  <si>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</si>
  <si>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</si>
  <si>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</si>
  <si>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</si>
  <si>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</si>
  <si>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</si>
  <si>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</si>
  <si>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</si>
  <si>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</si>
  <si>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</si>
  <si>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</si>
  <si>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</si>
  <si>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</si>
  <si>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</si>
  <si>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</si>
  <si>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</si>
  <si>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</si>
  <si>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</si>
  <si>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</si>
  <si>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</si>
  <si>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</si>
  <si>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</si>
  <si>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</si>
  <si>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</si>
  <si>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</si>
  <si>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</si>
  <si>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</si>
  <si>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</si>
  <si>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</si>
  <si>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</si>
  <si>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</si>
  <si>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</si>
  <si>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</si>
  <si>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</si>
  <si>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</si>
  <si>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</si>
  <si>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</si>
  <si>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</si>
  <si>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</si>
  <si>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</si>
  <si>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</si>
  <si>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</si>
  <si>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</si>
  <si>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</si>
  <si>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</si>
  <si>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</si>
  <si>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</si>
  <si>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</si>
  <si>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</si>
  <si>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</si>
  <si>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</si>
  <si>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</si>
  <si>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</si>
  <si>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</si>
  <si>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</si>
  <si>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</si>
  <si>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</si>
  <si>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</si>
  <si>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</si>
  <si>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</si>
  <si>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</si>
  <si>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</si>
  <si>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</si>
  <si>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</si>
  <si>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</si>
  <si>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</si>
  <si>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</si>
  <si>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</si>
  <si>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</si>
  <si>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</si>
  <si>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</si>
  <si>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</si>
  <si>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</si>
  <si>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</si>
  <si>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</si>
  <si>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</si>
  <si>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</si>
  <si>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</si>
  <si>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</si>
  <si>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</si>
  <si>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</si>
  <si>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</si>
  <si>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</si>
  <si>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</si>
  <si>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</si>
  <si>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</si>
  <si>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</si>
  <si>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</si>
  <si>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</si>
  <si>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</si>
  <si>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</si>
  <si>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</si>
  <si>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</si>
  <si>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</si>
  <si>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</si>
  <si>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</si>
  <si>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</si>
  <si>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</si>
  <si>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</si>
  <si>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</si>
  <si>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</si>
  <si>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</si>
  <si>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</si>
  <si>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</si>
  <si>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</si>
  <si>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</si>
  <si>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</si>
  <si>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</si>
  <si>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</si>
  <si>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</si>
  <si>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</si>
  <si>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</si>
  <si>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</si>
  <si>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</si>
  <si>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</si>
  <si>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</si>
  <si>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</si>
  <si>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</si>
  <si>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</si>
  <si>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</si>
  <si>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</si>
  <si>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</si>
  <si>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</si>
  <si>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</si>
  <si>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</si>
  <si>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</si>
  <si>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</si>
  <si>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</si>
  <si>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</si>
  <si>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</si>
  <si>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</si>
  <si>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</si>
  <si>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</si>
  <si>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</si>
  <si>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</si>
  <si>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</si>
  <si>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</si>
  <si>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</si>
  <si>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</si>
  <si>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</si>
  <si>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</si>
  <si>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</si>
  <si>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</si>
  <si>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</si>
  <si>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</si>
  <si>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</si>
  <si>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</si>
  <si>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</si>
  <si>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</si>
  <si>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</si>
  <si>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</si>
  <si>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</si>
  <si>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</si>
  <si>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</si>
  <si>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</si>
  <si>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</si>
  <si>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</si>
  <si>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</si>
  <si>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</si>
  <si>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</si>
  <si>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</si>
  <si>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</si>
  <si>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</si>
  <si>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</si>
  <si>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</si>
  <si>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</si>
  <si>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</si>
  <si>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</si>
  <si>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</si>
  <si>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</si>
  <si>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</si>
  <si>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</si>
  <si>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</si>
  <si>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</si>
  <si>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</si>
  <si>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</si>
  <si>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</si>
  <si>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</si>
  <si>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</si>
  <si>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</si>
  <si>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</si>
  <si>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</si>
  <si>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</si>
  <si>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</si>
  <si>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</si>
  <si>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</si>
  <si>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</si>
  <si>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</si>
  <si>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</si>
  <si>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</si>
  <si>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</si>
  <si>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</si>
  <si>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</si>
  <si>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</si>
  <si>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</si>
  <si>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</si>
  <si>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</si>
  <si>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</si>
  <si>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</si>
  <si>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</si>
  <si>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</si>
  <si>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</si>
  <si>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</si>
  <si>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</si>
  <si>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</si>
  <si>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</si>
  <si>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</si>
  <si>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</si>
  <si>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</si>
  <si>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</si>
  <si>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</si>
  <si>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</si>
  <si>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</si>
  <si>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</si>
  <si>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</si>
  <si>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</si>
  <si>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</si>
  <si>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</si>
  <si>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</si>
  <si>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</si>
  <si>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</si>
  <si>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</si>
  <si>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</si>
  <si>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</si>
  <si>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</si>
  <si>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</si>
  <si>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</si>
  <si>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</si>
  <si>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</si>
  <si>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</si>
  <si>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</si>
  <si>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</si>
  <si>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</si>
  <si>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</si>
  <si>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</si>
  <si>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</si>
  <si>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</si>
  <si>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</si>
  <si>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</si>
  <si>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</si>
  <si>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</si>
  <si>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</si>
  <si>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</si>
  <si>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</si>
  <si>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</si>
  <si>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</si>
  <si>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</si>
  <si>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</si>
  <si>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</si>
  <si>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</si>
  <si>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</si>
  <si>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</si>
  <si>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</si>
  <si>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</si>
  <si>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</si>
  <si>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</si>
  <si>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</si>
  <si>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</si>
  <si>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</si>
  <si>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</si>
  <si>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</si>
  <si>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</si>
  <si>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</si>
  <si>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</si>
  <si>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</si>
  <si>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</si>
  <si>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</si>
  <si>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</si>
  <si>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</si>
  <si>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</si>
  <si>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</si>
  <si>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</si>
  <si>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</si>
  <si>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</si>
  <si>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</si>
  <si>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</si>
  <si>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</si>
  <si>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</si>
  <si>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</si>
  <si>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</si>
  <si>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</si>
  <si>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</si>
  <si>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</si>
  <si>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</si>
  <si>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</si>
  <si>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</si>
  <si>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</si>
  <si>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</si>
  <si>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</si>
  <si>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</si>
  <si>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</si>
  <si>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</si>
  <si>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</si>
  <si>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</si>
  <si>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</si>
  <si>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</si>
  <si>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</si>
  <si>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</si>
  <si>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</si>
  <si>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</si>
  <si>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</si>
  <si>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</si>
  <si>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</si>
  <si>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</si>
  <si>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</si>
  <si>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</si>
  <si>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</si>
  <si>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</si>
  <si>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</si>
  <si>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</si>
  <si>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</si>
  <si>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</si>
  <si>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</si>
  <si>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</si>
  <si>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</si>
  <si>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</si>
  <si>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</si>
  <si>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</si>
  <si>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</si>
  <si>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</si>
  <si>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</si>
  <si>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</si>
  <si>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</si>
  <si>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</si>
  <si>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</si>
  <si>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</si>
  <si>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</si>
  <si>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</si>
  <si>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</si>
  <si>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</si>
  <si>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</si>
  <si>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</si>
  <si>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</si>
  <si>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</si>
  <si>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</si>
  <si>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</si>
  <si>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</si>
  <si>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</si>
  <si>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</si>
  <si>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</si>
  <si>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</si>
  <si>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</si>
  <si>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</si>
  <si>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</si>
  <si>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</si>
  <si>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</si>
  <si>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</si>
  <si>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</si>
  <si>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</si>
  <si>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</si>
  <si>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</si>
  <si>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</si>
  <si>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</si>
  <si>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</si>
  <si>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</si>
  <si>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</si>
  <si>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</si>
  <si>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</si>
  <si>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</si>
  <si>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</si>
  <si>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</si>
  <si>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</si>
  <si>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</si>
  <si>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</si>
  <si>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</si>
  <si>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</si>
  <si>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</si>
  <si>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</si>
  <si>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</si>
  <si>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</si>
  <si>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</si>
  <si>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</si>
  <si>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</si>
  <si>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</si>
  <si>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</si>
  <si>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</si>
  <si>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</si>
  <si>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</si>
  <si>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</si>
  <si>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</si>
  <si>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</si>
  <si>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</si>
  <si>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</si>
  <si>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</si>
  <si>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</si>
  <si>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</si>
  <si>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</si>
  <si>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</si>
  <si>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</si>
  <si>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</si>
  <si>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</si>
  <si>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</si>
  <si>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</si>
  <si>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</si>
  <si>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</si>
  <si>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</si>
  <si>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</si>
  <si>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</si>
  <si>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</si>
  <si>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</si>
  <si>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</si>
  <si>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</si>
  <si>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</si>
  <si>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</si>
  <si>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</si>
  <si>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</si>
  <si>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</si>
  <si>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</si>
  <si>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</si>
  <si>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</si>
  <si>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</si>
  <si>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</si>
  <si>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</si>
  <si>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</si>
  <si>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</si>
  <si>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</si>
  <si>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</si>
  <si>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</si>
  <si>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</si>
  <si>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</si>
  <si>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</si>
  <si>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</si>
  <si>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</si>
  <si>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</si>
  <si>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</si>
  <si>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</si>
  <si>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</si>
  <si>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</si>
  <si>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</si>
  <si>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</si>
  <si>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</si>
  <si>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</si>
  <si>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</si>
  <si>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</si>
  <si>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</si>
  <si>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</si>
  <si>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</si>
  <si>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</si>
  <si>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</si>
  <si>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</si>
  <si>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</si>
  <si>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</si>
  <si>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</si>
  <si>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</si>
  <si>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</si>
  <si>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</si>
  <si>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</si>
  <si>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</si>
  <si>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</si>
  <si>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</si>
  <si>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</si>
  <si>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</si>
  <si>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</si>
  <si>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</si>
  <si>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</si>
  <si>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</si>
  <si>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</si>
  <si>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</si>
  <si>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</si>
  <si>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</si>
  <si>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</si>
  <si>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</si>
  <si>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</si>
  <si>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</si>
  <si>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</si>
  <si>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</si>
  <si>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</si>
  <si>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</si>
  <si>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</si>
  <si>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</si>
  <si>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</si>
  <si>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</si>
  <si>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</si>
  <si>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</si>
  <si>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</si>
  <si>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</si>
  <si>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</si>
  <si>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</si>
  <si>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</si>
  <si>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</si>
  <si>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</si>
  <si>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</si>
  <si>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</si>
  <si>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</si>
  <si>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</si>
  <si>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</si>
  <si>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</si>
  <si>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</si>
  <si>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</si>
  <si>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</si>
  <si>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</si>
  <si>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</si>
  <si>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</si>
  <si>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</si>
  <si>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</si>
  <si>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</si>
  <si>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</si>
  <si>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</si>
  <si>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</si>
  <si>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</si>
  <si>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</si>
  <si>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</si>
  <si>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</si>
  <si>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</si>
  <si>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</si>
  <si>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</si>
  <si>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</si>
  <si>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</si>
  <si>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</si>
  <si>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</si>
  <si>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</si>
  <si>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</si>
  <si>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</si>
  <si>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</si>
  <si>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</si>
  <si>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</si>
  <si>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</si>
  <si>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</si>
  <si>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</si>
  <si>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</si>
  <si>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</si>
  <si>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</si>
  <si>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</si>
  <si>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</si>
  <si>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</si>
  <si>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</si>
  <si>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</si>
  <si>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</si>
  <si>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</si>
  <si>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</si>
  <si>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</si>
  <si>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</si>
  <si>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</si>
  <si>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</si>
  <si>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</si>
  <si>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</si>
  <si>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</si>
  <si>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</si>
  <si>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</si>
  <si>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</si>
  <si>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</si>
  <si>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</si>
  <si>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</si>
  <si>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</si>
  <si>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</si>
  <si>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</si>
  <si>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</si>
  <si>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</si>
  <si>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</si>
  <si>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</si>
  <si>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</si>
  <si>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</si>
  <si>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</si>
  <si>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</si>
  <si>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</si>
  <si>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</si>
  <si>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</si>
  <si>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</si>
  <si>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</si>
  <si>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</si>
  <si>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</si>
  <si>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</si>
  <si>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</si>
  <si>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</si>
  <si>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</si>
  <si>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</si>
  <si>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</si>
  <si>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</si>
  <si>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</si>
  <si>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</si>
  <si>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</si>
  <si>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</si>
  <si>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</si>
  <si>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</si>
  <si>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</si>
  <si>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</si>
  <si>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</si>
  <si>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</si>
  <si>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</si>
  <si>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</si>
  <si>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</si>
  <si>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</si>
  <si>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</si>
  <si>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</si>
  <si>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</si>
  <si>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</si>
  <si>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</si>
  <si>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</si>
  <si>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</si>
  <si>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</si>
  <si>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</si>
  <si>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</si>
  <si>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</si>
  <si>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</si>
  <si>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</si>
  <si>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</si>
  <si>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</si>
  <si>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</si>
  <si>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</si>
  <si>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</si>
  <si>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</si>
  <si>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</si>
  <si>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</si>
  <si>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</si>
  <si>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</si>
  <si>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</si>
  <si>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</si>
  <si>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</si>
  <si>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</si>
  <si>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</si>
  <si>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</si>
  <si>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</si>
  <si>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</si>
  <si>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</si>
  <si>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</si>
  <si>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</si>
  <si>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</si>
  <si>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</si>
  <si>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</si>
  <si>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</si>
  <si>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</si>
  <si>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</si>
  <si>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</si>
  <si>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</si>
  <si>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</si>
  <si>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</si>
  <si>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</si>
  <si>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</si>
  <si>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</si>
  <si>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</si>
  <si>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</si>
  <si>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</si>
  <si>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</si>
  <si>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</si>
  <si>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</si>
  <si>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</si>
  <si>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</si>
  <si>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</si>
  <si>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</si>
  <si>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</si>
  <si>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</si>
  <si>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</si>
  <si>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</si>
  <si>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</si>
  <si>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</si>
  <si>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</si>
  <si>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</si>
  <si>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</si>
  <si>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</si>
  <si>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</si>
  <si>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</si>
  <si>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</si>
  <si>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</si>
  <si>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</si>
  <si>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</si>
  <si>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</si>
  <si>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</si>
  <si>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</si>
  <si>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</si>
  <si>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</si>
  <si>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</si>
  <si>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</si>
  <si>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</si>
  <si>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</si>
  <si>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</si>
  <si>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</si>
  <si>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</si>
  <si>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</si>
  <si>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</si>
  <si>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</si>
  <si>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</si>
  <si>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</si>
  <si>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</si>
  <si>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</si>
  <si>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</si>
  <si>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</si>
  <si>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</si>
  <si>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</si>
  <si>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</si>
  <si>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</si>
  <si>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</si>
  <si>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</si>
  <si>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</si>
  <si>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</si>
  <si>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</si>
  <si>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</si>
  <si>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</si>
  <si>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</si>
  <si>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</si>
  <si>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</si>
  <si>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</si>
  <si>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</si>
  <si>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</si>
  <si>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</si>
  <si>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</si>
  <si>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</si>
  <si>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</si>
  <si>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</si>
  <si>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</si>
  <si>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</si>
  <si>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</si>
  <si>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</si>
  <si>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</si>
  <si>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</si>
  <si>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</si>
  <si>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</si>
  <si>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</si>
  <si>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</si>
  <si>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</si>
  <si>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</si>
  <si>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</si>
  <si>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</si>
  <si>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</si>
  <si>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</si>
  <si>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</si>
  <si>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</si>
  <si>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</si>
  <si>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</si>
  <si>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</si>
  <si>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</si>
  <si>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</si>
  <si>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</si>
  <si>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</si>
  <si>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</si>
  <si>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</si>
  <si>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</si>
  <si>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</si>
  <si>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</si>
  <si>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</si>
  <si>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</si>
  <si>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</si>
  <si>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</si>
  <si>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</si>
  <si>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</si>
  <si>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</si>
  <si>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</si>
  <si>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</si>
  <si>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</si>
  <si>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</si>
  <si>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</si>
  <si>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</si>
  <si>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</si>
  <si>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</si>
  <si>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</si>
  <si>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</si>
  <si>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</si>
  <si>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</si>
  <si>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</si>
  <si>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</si>
  <si>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</si>
  <si>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</si>
  <si>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</si>
  <si>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</si>
  <si>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</si>
  <si>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</si>
  <si>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</si>
  <si>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</si>
  <si>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</si>
  <si>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</si>
  <si>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</si>
  <si>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</si>
  <si>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</si>
  <si>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</si>
  <si>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</si>
  <si>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</si>
  <si>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</si>
  <si>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</si>
  <si>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</si>
  <si>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</si>
  <si>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</si>
  <si>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</si>
  <si>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</si>
  <si>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</si>
  <si>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</si>
  <si>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</si>
  <si>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</si>
  <si>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</si>
  <si>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</si>
  <si>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</si>
  <si>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</si>
  <si>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</si>
  <si>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</si>
  <si>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</si>
  <si>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</si>
  <si>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</si>
  <si>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</si>
  <si>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</si>
  <si>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</si>
  <si>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</si>
  <si>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</si>
  <si>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</si>
  <si>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</si>
  <si>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</si>
  <si>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</si>
  <si>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</si>
  <si>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</si>
  <si>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</si>
  <si>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</si>
  <si>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</si>
  <si>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</si>
  <si>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</si>
  <si>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</si>
  <si>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</si>
  <si>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</si>
  <si>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</si>
  <si>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</si>
  <si>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</si>
  <si>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</si>
  <si>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</si>
  <si>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</si>
  <si>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</si>
  <si>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</si>
  <si>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</si>
  <si>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</si>
  <si>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</si>
  <si>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</si>
  <si>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</si>
  <si>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</si>
  <si>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</si>
  <si>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</si>
  <si>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</si>
  <si>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</si>
  <si>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</si>
  <si>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</si>
  <si>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</si>
  <si>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</si>
  <si>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</si>
  <si>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</si>
  <si>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</si>
  <si>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</si>
  <si>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</si>
  <si>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</si>
  <si>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</si>
  <si>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</si>
  <si>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</si>
  <si>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</si>
  <si>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</si>
  <si>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</si>
  <si>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</si>
  <si>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</si>
  <si>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</si>
  <si>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</si>
  <si>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</si>
  <si>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</si>
  <si>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</si>
  <si>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</si>
  <si>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</si>
  <si>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</si>
  <si>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</si>
  <si>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</si>
  <si>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</si>
  <si>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</si>
  <si>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</si>
  <si>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</si>
  <si>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</si>
  <si>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</si>
  <si>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</si>
  <si>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</si>
  <si>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</si>
  <si>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</si>
  <si>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</si>
  <si>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</si>
  <si>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</si>
  <si>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</si>
  <si>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</si>
  <si>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</si>
  <si>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</si>
  <si>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</si>
  <si>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</si>
  <si>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</si>
  <si>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</si>
  <si>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</si>
  <si>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</si>
  <si>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</si>
  <si>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</si>
  <si>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</si>
  <si>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</si>
  <si>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</si>
  <si>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</si>
  <si>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</si>
  <si>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</si>
  <si>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</si>
  <si>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</si>
  <si>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</si>
  <si>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</si>
  <si>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</si>
  <si>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</si>
  <si>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</si>
  <si>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</si>
  <si>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</si>
  <si>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</si>
  <si>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</si>
  <si>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</si>
  <si>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</si>
  <si>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</si>
  <si>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</si>
  <si>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</si>
  <si>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</si>
  <si>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</si>
  <si>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</si>
  <si>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</si>
  <si>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</si>
  <si>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</si>
  <si>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</si>
  <si>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</si>
  <si>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</si>
  <si>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</si>
  <si>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</si>
  <si>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</si>
  <si>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</si>
  <si>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</si>
  <si>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</si>
  <si>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</si>
  <si>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</si>
  <si>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</si>
  <si>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</si>
  <si>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</si>
  <si>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</si>
  <si>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</si>
  <si>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</si>
  <si>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</si>
  <si>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</si>
  <si>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</si>
  <si>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</si>
  <si>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</si>
  <si>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</si>
  <si>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</si>
  <si>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</si>
  <si>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</si>
  <si>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</si>
  <si>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</si>
  <si>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</si>
  <si>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</si>
  <si>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</si>
  <si>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</si>
  <si>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</si>
  <si>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</si>
  <si>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</si>
  <si>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</si>
  <si>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</si>
  <si>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</si>
  <si>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</si>
  <si>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</si>
  <si>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</si>
  <si>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</si>
  <si>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</si>
  <si>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</si>
  <si>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</si>
  <si>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</si>
  <si>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</si>
  <si>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</si>
  <si>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</si>
  <si>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</si>
  <si>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</si>
  <si>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</si>
  <si>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</si>
  <si>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</si>
  <si>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</si>
  <si>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</si>
  <si>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</si>
  <si>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</si>
  <si>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</si>
  <si>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</si>
  <si>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</si>
  <si>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</si>
  <si>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</si>
  <si>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</si>
  <si>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</si>
  <si>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</si>
  <si>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</si>
  <si>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</si>
  <si>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</si>
  <si>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</si>
  <si>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</si>
  <si>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</si>
  <si>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</si>
  <si>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</si>
  <si>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</si>
  <si>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</si>
  <si>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</si>
  <si>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</si>
  <si>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</si>
  <si>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</si>
  <si>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</si>
  <si>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</si>
  <si>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</si>
  <si>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</si>
  <si>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</si>
  <si>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</si>
  <si>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</si>
  <si>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</si>
  <si>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</si>
  <si>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</si>
  <si>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</si>
  <si>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</si>
  <si>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</si>
  <si>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</si>
  <si>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</si>
  <si>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</si>
  <si>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</si>
  <si>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</si>
  <si>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</si>
  <si>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</si>
  <si>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</si>
  <si>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</si>
  <si>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</si>
  <si>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</si>
  <si>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</si>
  <si>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</si>
  <si>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</si>
  <si>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</si>
  <si>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</si>
  <si>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</si>
  <si>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</si>
  <si>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</si>
  <si>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</si>
  <si>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</si>
  <si>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</si>
  <si>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</si>
  <si>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</si>
  <si>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</si>
  <si>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</si>
  <si>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</si>
  <si>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</si>
  <si>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</si>
  <si>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</si>
  <si>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</si>
  <si>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</si>
  <si>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</si>
  <si>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</si>
  <si>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</si>
  <si>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</si>
  <si>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</si>
  <si>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</si>
  <si>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</si>
  <si>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</si>
  <si>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</si>
  <si>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</si>
  <si>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</si>
  <si>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</si>
  <si>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</si>
  <si>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</si>
  <si>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</si>
  <si>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</si>
  <si>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</si>
  <si>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</si>
  <si>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</si>
  <si>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</si>
  <si>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</si>
  <si>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</si>
  <si>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</si>
  <si>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</si>
  <si>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</si>
  <si>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</si>
  <si>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</si>
  <si>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</si>
  <si>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</si>
  <si>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</si>
  <si>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</si>
  <si>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</si>
  <si>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</si>
  <si>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</si>
  <si>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</si>
  <si>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</si>
  <si>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</si>
  <si>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</si>
  <si>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</si>
  <si>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</si>
  <si>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</si>
  <si>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</si>
  <si>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</si>
  <si>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</si>
  <si>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</si>
  <si>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</si>
  <si>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</si>
  <si>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</si>
  <si>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</si>
  <si>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</si>
  <si>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</si>
  <si>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</si>
  <si>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</si>
  <si>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</si>
  <si>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</si>
  <si>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</si>
  <si>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</si>
  <si>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</si>
  <si>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</si>
  <si>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</si>
  <si>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</si>
  <si>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</si>
  <si>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</si>
  <si>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</si>
  <si>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</si>
  <si>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</si>
  <si>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</si>
  <si>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</si>
  <si>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</si>
  <si>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</si>
  <si>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</si>
  <si>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</si>
  <si>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</si>
  <si>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</si>
  <si>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</si>
  <si>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</si>
  <si>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</si>
  <si>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</si>
  <si>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</si>
  <si>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</si>
  <si>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</si>
  <si>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</si>
  <si>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</si>
  <si>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</si>
  <si>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</si>
  <si>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</si>
  <si>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</si>
  <si>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</si>
  <si>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</si>
  <si>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</si>
  <si>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</si>
  <si>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</si>
  <si>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</si>
  <si>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</si>
  <si>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</si>
  <si>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</si>
  <si>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</si>
  <si>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</si>
  <si>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</si>
  <si>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</si>
  <si>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</si>
  <si>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</si>
  <si>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</si>
  <si>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</si>
  <si>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</si>
  <si>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</si>
  <si>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</si>
  <si>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</si>
  <si>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</si>
  <si>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</si>
  <si>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</si>
  <si>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</si>
  <si>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</si>
  <si>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</si>
  <si>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</si>
  <si>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</si>
  <si>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</si>
  <si>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</si>
  <si>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</si>
  <si>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</si>
  <si>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</si>
  <si>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</si>
  <si>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</si>
  <si>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</si>
  <si>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</si>
  <si>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</si>
  <si>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</si>
  <si>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</si>
  <si>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</si>
  <si>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</si>
  <si>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</si>
  <si>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</si>
  <si>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</si>
  <si>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</si>
  <si>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</si>
  <si>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</si>
  <si>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</si>
  <si>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</si>
  <si>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</si>
  <si>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</si>
  <si>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</si>
  <si>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</si>
  <si>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</si>
  <si>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</si>
  <si>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</si>
  <si>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</si>
  <si>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</si>
  <si>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</si>
  <si>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</si>
  <si>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</si>
  <si>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</si>
  <si>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</si>
  <si>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</si>
  <si>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</si>
  <si>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</si>
  <si>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</si>
  <si>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</si>
  <si>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</si>
  <si>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</si>
  <si>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</si>
  <si>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</si>
  <si>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</si>
  <si>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</si>
  <si>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</si>
  <si>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</si>
  <si>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</si>
  <si>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</si>
  <si>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</si>
  <si>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</si>
  <si>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</si>
  <si>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</si>
  <si>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</si>
  <si>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</si>
  <si>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</si>
  <si>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</si>
  <si>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</si>
  <si>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</si>
  <si>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</si>
  <si>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</si>
  <si>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</si>
  <si>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</si>
  <si>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</si>
  <si>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</si>
  <si>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</si>
  <si>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</si>
  <si>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</si>
  <si>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</si>
  <si>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</si>
  <si>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</si>
  <si>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</si>
  <si>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</si>
  <si>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</si>
  <si>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</si>
  <si>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</si>
  <si>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</si>
  <si>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</si>
  <si>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</si>
  <si>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</si>
  <si>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</si>
  <si>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</si>
  <si>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</si>
  <si>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</si>
  <si>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</si>
  <si>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</si>
  <si>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</si>
  <si>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</si>
  <si>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</si>
  <si>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</si>
  <si>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</si>
  <si>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</si>
  <si>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</si>
  <si>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</si>
  <si>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</si>
  <si>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</si>
  <si>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</si>
  <si>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</si>
  <si>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</si>
  <si>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</si>
  <si>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</si>
  <si>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</si>
  <si>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</si>
  <si>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</si>
  <si>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</si>
  <si>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</si>
  <si>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</si>
  <si>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</si>
  <si>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</si>
  <si>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</si>
  <si>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</si>
  <si>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</si>
  <si>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</si>
  <si>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</si>
  <si>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</si>
  <si>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</si>
  <si>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</si>
  <si>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</si>
  <si>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</si>
  <si>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</si>
  <si>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</si>
  <si>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</si>
  <si>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</si>
  <si>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</si>
  <si>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</si>
  <si>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</si>
  <si>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</si>
  <si>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</si>
  <si>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</si>
  <si>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</si>
  <si>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</si>
  <si>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</si>
  <si>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</si>
  <si>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</si>
  <si>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</si>
  <si>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</si>
  <si>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</si>
  <si>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</si>
  <si>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</si>
  <si>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</si>
  <si>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</si>
  <si>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</si>
  <si>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</si>
  <si>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</si>
  <si>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</si>
  <si>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</si>
  <si>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</si>
  <si>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</si>
  <si>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</si>
  <si>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</si>
  <si>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</si>
  <si>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</si>
  <si>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</si>
  <si>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</si>
  <si>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</si>
  <si>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</si>
  <si>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</si>
  <si>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</si>
  <si>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</si>
  <si>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</si>
  <si>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</si>
  <si>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</si>
  <si>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</si>
  <si>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</si>
  <si>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</si>
  <si>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</si>
  <si>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</si>
  <si>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</si>
  <si>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</si>
  <si>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</si>
  <si>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</si>
  <si>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</si>
  <si>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</si>
  <si>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</si>
  <si>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</si>
  <si>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</si>
  <si>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</si>
  <si>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</si>
  <si>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</si>
  <si>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</si>
  <si>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</si>
  <si>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</si>
  <si>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</si>
  <si>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</si>
  <si>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</si>
  <si>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</si>
  <si>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</si>
  <si>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</si>
  <si>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</si>
  <si>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</si>
  <si>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</si>
  <si>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</si>
  <si>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</si>
  <si>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</si>
  <si>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</si>
  <si>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</si>
  <si>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</si>
  <si>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</si>
  <si>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</si>
  <si>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</si>
  <si>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</si>
  <si>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</si>
  <si>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</si>
  <si>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</si>
  <si>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</si>
  <si>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</si>
  <si>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</si>
  <si>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</si>
  <si>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</si>
  <si>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</si>
  <si>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</si>
  <si>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</si>
  <si>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</si>
  <si>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</si>
  <si>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</si>
  <si>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</si>
  <si>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</si>
  <si>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</si>
  <si>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</si>
  <si>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</si>
  <si>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</si>
  <si>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</si>
  <si>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</si>
  <si>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</si>
  <si>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</si>
  <si>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</si>
  <si>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</si>
  <si>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</si>
  <si>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</si>
  <si>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</si>
  <si>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</si>
  <si>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</si>
  <si>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</si>
  <si>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</si>
  <si>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</si>
  <si>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</si>
  <si>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</si>
  <si>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</si>
  <si>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</si>
  <si>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</si>
  <si>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</si>
  <si>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</si>
  <si>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</si>
  <si>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</si>
  <si>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</si>
  <si>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</si>
  <si>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</si>
  <si>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</si>
  <si>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</si>
  <si>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</si>
  <si>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</si>
  <si>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</si>
  <si>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</si>
  <si>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</si>
  <si>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</si>
  <si>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</si>
  <si>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</si>
  <si>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</si>
  <si>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</si>
  <si>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</si>
  <si>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</si>
  <si>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</si>
  <si>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</si>
  <si>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</si>
  <si>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</si>
  <si>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</si>
  <si>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</si>
  <si>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</si>
  <si>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</si>
  <si>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</si>
  <si>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</si>
  <si>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</si>
  <si>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</si>
  <si>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</si>
  <si>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</si>
  <si>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</si>
  <si>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</si>
  <si>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</si>
  <si>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</si>
  <si>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</si>
  <si>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</si>
  <si>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</si>
  <si>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</si>
  <si>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</si>
  <si>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</si>
  <si>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</si>
  <si>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</si>
  <si>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</si>
  <si>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</si>
  <si>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</si>
  <si>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</si>
  <si>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</si>
  <si>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</si>
  <si>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</si>
  <si>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</si>
  <si>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</si>
  <si>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</si>
  <si>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</si>
  <si>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</si>
  <si>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</si>
  <si>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</si>
  <si>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</si>
  <si>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</si>
  <si>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</si>
  <si>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</si>
  <si>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</si>
  <si>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</si>
  <si>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</si>
  <si>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</si>
  <si>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</si>
  <si>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</si>
  <si>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</si>
  <si>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</si>
  <si>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</si>
  <si>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</si>
  <si>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</si>
  <si>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</si>
  <si>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</si>
  <si>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</si>
  <si>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</si>
  <si>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</si>
  <si>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</si>
  <si>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</si>
  <si>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</si>
  <si>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</si>
  <si>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</si>
  <si>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</si>
  <si>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</si>
  <si>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</si>
  <si>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</si>
  <si>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</si>
  <si>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</si>
  <si>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</si>
  <si>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</si>
  <si>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</si>
  <si>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</si>
  <si>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</si>
  <si>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</si>
  <si>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</si>
  <si>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</si>
  <si>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</si>
  <si>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</si>
  <si>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</si>
  <si>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</si>
  <si>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</si>
  <si>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</si>
  <si>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</si>
  <si>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</si>
  <si>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</si>
  <si>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</si>
  <si>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</si>
  <si>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</si>
  <si>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</si>
  <si>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</si>
  <si>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</si>
  <si>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</si>
  <si>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</si>
  <si>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</si>
  <si>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</si>
  <si>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</si>
  <si>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</si>
  <si>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</si>
  <si>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</si>
  <si>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</si>
  <si>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</si>
  <si>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</si>
  <si>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</si>
  <si>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</si>
  <si>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</si>
  <si>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</si>
  <si>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</si>
  <si>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</si>
  <si>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</si>
  <si>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</si>
  <si>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</si>
  <si>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</si>
  <si>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</si>
  <si>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</si>
  <si>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</si>
  <si>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</si>
  <si>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</si>
  <si>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</si>
  <si>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</si>
  <si>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</si>
  <si>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</si>
  <si>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</si>
  <si>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</si>
  <si>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</si>
  <si>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</si>
  <si>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</si>
  <si>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</si>
  <si>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</si>
  <si>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</si>
  <si>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</si>
  <si>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</si>
  <si>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</si>
  <si>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</si>
  <si>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</si>
  <si>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</si>
  <si>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</si>
  <si>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</si>
  <si>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</si>
  <si>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</si>
  <si>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</si>
  <si>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</si>
  <si>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</si>
  <si>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</si>
  <si>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</si>
  <si>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</si>
  <si>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</si>
  <si>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</si>
  <si>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</si>
  <si>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</si>
  <si>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</si>
  <si>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</si>
  <si>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</si>
  <si>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</si>
  <si>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</si>
  <si>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</si>
  <si>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</si>
  <si>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</si>
  <si>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</si>
  <si>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</si>
  <si>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</si>
  <si>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</si>
  <si>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</si>
  <si>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</si>
  <si>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</si>
  <si>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</si>
  <si>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</si>
  <si>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</si>
  <si>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</si>
  <si>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</si>
  <si>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</si>
  <si>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</si>
  <si>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</si>
  <si>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</si>
  <si>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</si>
  <si>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</si>
  <si>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</si>
  <si>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</si>
  <si>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</si>
  <si>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</si>
  <si>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</si>
  <si>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</si>
  <si>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</si>
  <si>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</si>
  <si>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</si>
  <si>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</si>
  <si>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</si>
  <si>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</si>
  <si>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</si>
  <si>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</si>
  <si>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</si>
  <si>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</si>
  <si>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</si>
  <si>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</si>
  <si>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</si>
  <si>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</si>
  <si>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</si>
  <si>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</si>
  <si>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</si>
  <si>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</si>
  <si>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</si>
  <si>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</si>
  <si>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</si>
  <si>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</si>
  <si>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</si>
  <si>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</si>
  <si>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</si>
  <si>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</si>
  <si>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</si>
  <si>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</si>
  <si>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</si>
  <si>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</si>
  <si>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</si>
  <si>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</si>
  <si>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</si>
  <si>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</si>
  <si>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</si>
  <si>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</si>
  <si>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</si>
  <si>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</si>
  <si>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</si>
  <si>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</si>
  <si>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</si>
  <si>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</si>
  <si>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</si>
  <si>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</si>
  <si>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</si>
  <si>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</si>
  <si>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</si>
  <si>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</si>
  <si>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</si>
  <si>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</si>
  <si>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</si>
  <si>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</si>
  <si>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</si>
  <si>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</si>
  <si>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</si>
  <si>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</si>
  <si>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</si>
  <si>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</si>
  <si>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</si>
  <si>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</si>
  <si>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</si>
  <si>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</si>
  <si>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</si>
  <si>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</si>
  <si>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</si>
  <si>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</si>
  <si>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</si>
  <si>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</si>
  <si>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</si>
  <si>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</si>
  <si>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</si>
  <si>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</si>
  <si>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</si>
  <si>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</si>
  <si>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</si>
  <si>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</si>
  <si>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</si>
  <si>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</si>
  <si>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</si>
  <si>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</si>
  <si>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</si>
  <si>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</si>
  <si>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</si>
  <si>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</si>
  <si>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</si>
  <si>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</si>
  <si>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</si>
  <si>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</si>
  <si>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</si>
  <si>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</si>
  <si>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</si>
  <si>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</si>
  <si>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</si>
  <si>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</si>
  <si>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</si>
  <si>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</si>
  <si>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</si>
  <si>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</si>
  <si>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</si>
  <si>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</si>
  <si>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</si>
  <si>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</si>
  <si>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</si>
  <si>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</si>
  <si>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</si>
  <si>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</si>
  <si>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</si>
  <si>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</si>
  <si>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</si>
  <si>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</si>
  <si>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</si>
  <si>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</si>
  <si>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</si>
  <si>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</si>
  <si>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</si>
  <si>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</si>
  <si>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</si>
  <si>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</si>
  <si>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</si>
  <si>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</si>
  <si>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</si>
  <si>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</si>
  <si>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</si>
  <si>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</si>
  <si>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</si>
  <si>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</si>
  <si>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</si>
  <si>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</si>
  <si>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</si>
  <si>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</si>
  <si>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</si>
  <si>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</si>
  <si>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</si>
  <si>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</si>
  <si>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</si>
  <si>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</si>
  <si>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</si>
  <si>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</si>
  <si>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</si>
  <si>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</si>
  <si>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</si>
  <si>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</si>
  <si>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</si>
  <si>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</si>
  <si>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</si>
  <si>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</si>
  <si>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</si>
  <si>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</si>
  <si>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</si>
  <si>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</si>
  <si>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</si>
  <si>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</si>
  <si>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</si>
  <si>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</si>
  <si>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</si>
  <si>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</si>
  <si>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</si>
  <si>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</si>
  <si>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</si>
  <si>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</si>
  <si>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</si>
  <si>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</si>
  <si>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</si>
  <si>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</si>
  <si>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</si>
  <si>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</si>
  <si>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</si>
  <si>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</si>
  <si>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</si>
  <si>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</si>
  <si>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</si>
  <si>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</si>
  <si>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</si>
  <si>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</si>
  <si>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</si>
  <si>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</si>
  <si>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</si>
  <si>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</si>
  <si>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</si>
  <si>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</si>
  <si>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</si>
  <si>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</si>
  <si>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</si>
  <si>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</si>
  <si>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</si>
  <si>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</si>
  <si>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</si>
  <si>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</si>
  <si>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</si>
  <si>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</si>
  <si>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</si>
  <si>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</si>
  <si>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</si>
  <si>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</si>
  <si>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</si>
  <si>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</si>
  <si>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</si>
  <si>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</si>
  <si>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</si>
  <si>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</si>
  <si>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</si>
  <si>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</si>
  <si>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</si>
  <si>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</si>
  <si>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</si>
  <si>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</si>
  <si>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</si>
  <si>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</si>
  <si>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</si>
  <si>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</si>
  <si>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</si>
  <si>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</si>
  <si>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</si>
  <si>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</si>
  <si>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</si>
  <si>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</si>
  <si>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</si>
  <si>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</si>
  <si>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</si>
  <si>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</si>
  <si>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</si>
  <si>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</si>
  <si>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</si>
  <si>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</si>
  <si>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</si>
  <si>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</si>
  <si>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</si>
  <si>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</si>
  <si>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</si>
  <si>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</si>
  <si>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</si>
  <si>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</si>
  <si>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</si>
  <si>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</si>
  <si>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</si>
  <si>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</si>
  <si>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</si>
  <si>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</si>
  <si>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</si>
  <si>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</si>
  <si>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</si>
  <si>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</si>
  <si>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</si>
  <si>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</si>
  <si>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</si>
  <si>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</si>
  <si>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</si>
  <si>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</si>
  <si>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</si>
  <si>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</si>
  <si>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</si>
  <si>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</si>
  <si>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</si>
  <si>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</si>
  <si>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</si>
  <si>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</si>
  <si>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</si>
  <si>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</si>
  <si>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</si>
  <si>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</si>
  <si>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</si>
  <si>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</si>
  <si>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</si>
  <si>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</si>
  <si>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</si>
  <si>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</si>
  <si>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</si>
  <si>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</si>
  <si>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</si>
  <si>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</si>
  <si>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</si>
  <si>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</si>
  <si>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</si>
  <si>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</si>
  <si>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</si>
  <si>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</si>
  <si>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</si>
  <si>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</si>
  <si>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</si>
  <si>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</si>
  <si>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</si>
  <si>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</si>
  <si>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</si>
  <si>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</si>
  <si>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</si>
  <si>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</si>
  <si>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</si>
  <si>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</si>
  <si>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</si>
  <si>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</si>
  <si>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</si>
  <si>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</si>
  <si>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</si>
  <si>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</si>
  <si>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</si>
  <si>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</si>
  <si>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</si>
  <si>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</si>
  <si>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</si>
  <si>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</si>
  <si>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</si>
  <si>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</si>
  <si>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</si>
  <si>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</si>
  <si>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</si>
  <si>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</si>
  <si>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</si>
  <si>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</si>
  <si>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</si>
  <si>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</si>
  <si>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</si>
  <si>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</si>
  <si>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</si>
  <si>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</si>
  <si>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</si>
  <si>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</si>
  <si>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</si>
  <si>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</si>
  <si>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</si>
  <si>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</si>
  <si>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</si>
  <si>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</si>
  <si>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</si>
  <si>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</si>
  <si>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</si>
  <si>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</si>
  <si>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</si>
  <si>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</si>
  <si>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</si>
  <si>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</si>
  <si>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</si>
  <si>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</si>
  <si>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</si>
  <si>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</si>
  <si>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</si>
  <si>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</si>
  <si>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</si>
  <si>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</si>
  <si>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</si>
  <si>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</si>
  <si>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</si>
  <si>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</si>
  <si>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</si>
  <si>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</si>
  <si>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</si>
  <si>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</si>
  <si>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</si>
  <si>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</si>
  <si>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</si>
  <si>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</si>
  <si>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</si>
  <si>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</si>
  <si>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</si>
  <si>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</si>
  <si>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</si>
  <si>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</si>
  <si>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</si>
  <si>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</si>
  <si>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</si>
  <si>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</si>
  <si>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</si>
  <si>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</si>
  <si>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</si>
  <si>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</si>
  <si>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</si>
  <si>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</si>
  <si>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</si>
  <si>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</si>
  <si>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</si>
  <si>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</si>
  <si>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</si>
  <si>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</si>
  <si>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</si>
  <si>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</si>
  <si>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</si>
  <si>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</si>
  <si>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</si>
  <si>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</si>
  <si>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</si>
  <si>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</si>
  <si>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</si>
  <si>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</si>
  <si>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</si>
  <si>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</si>
  <si>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</si>
  <si>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</si>
  <si>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</si>
  <si>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</si>
  <si>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</si>
  <si>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</si>
  <si>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</si>
  <si>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</si>
  <si>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</si>
  <si>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</si>
  <si>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</si>
  <si>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</si>
  <si>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</si>
  <si>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</si>
  <si>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</si>
  <si>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</si>
  <si>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</si>
  <si>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</si>
  <si>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</si>
  <si>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</si>
  <si>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</si>
  <si>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</si>
  <si>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</si>
  <si>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</si>
  <si>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</si>
  <si>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</si>
  <si>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</si>
  <si>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</si>
  <si>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</si>
  <si>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</si>
  <si>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</si>
  <si>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</si>
  <si>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</si>
  <si>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</si>
  <si>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</si>
  <si>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</si>
  <si>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</si>
  <si>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</si>
  <si>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</si>
  <si>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</si>
  <si>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</si>
  <si>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</si>
  <si>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</si>
  <si>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</si>
  <si>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</si>
  <si>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</si>
  <si>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</si>
  <si>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</si>
  <si>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</si>
  <si>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</si>
  <si>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</si>
  <si>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</si>
  <si>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</si>
  <si>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</si>
  <si>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</si>
  <si>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</si>
  <si>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</si>
  <si>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</si>
  <si>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</si>
  <si>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</si>
  <si>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</si>
  <si>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</si>
  <si>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</si>
  <si>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</si>
  <si>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</si>
  <si>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</si>
  <si>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</si>
  <si>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</si>
  <si>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</si>
  <si>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</si>
  <si>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</si>
  <si>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</si>
  <si>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</si>
  <si>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</si>
  <si>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</si>
  <si>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</si>
  <si>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</si>
  <si>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</si>
  <si>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</si>
  <si>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</si>
  <si>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</si>
  <si>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</si>
  <si>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</si>
  <si>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</si>
  <si>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</si>
  <si>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</si>
  <si>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</si>
  <si>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</si>
  <si>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</si>
  <si>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</si>
  <si>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</si>
  <si>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</si>
  <si>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</si>
  <si>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</si>
  <si>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</si>
  <si>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</si>
  <si>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</si>
  <si>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</si>
  <si>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</si>
  <si>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</si>
  <si>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</si>
  <si>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</si>
  <si>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</si>
  <si>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</si>
  <si>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</si>
  <si>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</si>
  <si>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</si>
  <si>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</si>
  <si>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</si>
  <si>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</si>
  <si>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</si>
  <si>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</si>
  <si>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</si>
  <si>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</si>
  <si>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</si>
  <si>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</si>
  <si>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</si>
  <si>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</si>
  <si>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</si>
  <si>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</si>
  <si>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</si>
  <si>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</si>
  <si>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</si>
  <si>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</si>
  <si>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</si>
  <si>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</si>
  <si>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</si>
  <si>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</si>
  <si>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</si>
  <si>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</si>
  <si>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</si>
  <si>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</si>
  <si>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</si>
  <si>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</si>
  <si>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</si>
  <si>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</si>
  <si>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</si>
  <si>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</si>
  <si>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</si>
  <si>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</si>
  <si>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</si>
  <si>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</si>
  <si>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</si>
  <si>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</si>
  <si>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</si>
  <si>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</si>
  <si>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</si>
  <si>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</si>
  <si>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</si>
  <si>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</si>
  <si>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</si>
  <si>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</si>
  <si>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</si>
  <si>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</si>
  <si>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</si>
  <si>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</si>
  <si>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</si>
  <si>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</si>
  <si>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</si>
  <si>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</si>
  <si>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</si>
  <si>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</si>
  <si>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</si>
  <si>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</si>
  <si>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</si>
  <si>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</si>
  <si>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</si>
  <si>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</si>
  <si>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</si>
  <si>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</si>
  <si>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</si>
  <si>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</si>
  <si>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</si>
  <si>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</si>
  <si>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</si>
  <si>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</si>
  <si>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</si>
  <si>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</si>
  <si>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</si>
  <si>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</si>
  <si>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</si>
  <si>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</si>
  <si>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</si>
  <si>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</si>
  <si>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</si>
  <si>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</si>
  <si>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</si>
  <si>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</si>
  <si>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</si>
  <si>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</si>
  <si>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</si>
  <si>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</si>
  <si>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</si>
  <si>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</si>
  <si>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</si>
  <si>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</si>
  <si>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</si>
  <si>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</si>
  <si>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</si>
  <si>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</si>
  <si>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</si>
  <si>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</si>
  <si>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</si>
  <si>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</si>
  <si>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</si>
  <si>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</si>
  <si>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</si>
  <si>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</si>
  <si>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</si>
  <si>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</si>
  <si>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</si>
  <si>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</si>
  <si>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</si>
  <si>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</si>
  <si>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</si>
  <si>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</si>
  <si>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</si>
  <si>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</si>
  <si>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</si>
  <si>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</si>
  <si>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</si>
  <si>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</si>
  <si>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</si>
  <si>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</si>
  <si>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</si>
  <si>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</si>
  <si>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</si>
  <si>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</si>
  <si>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</si>
  <si>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</si>
  <si>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</si>
  <si>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</si>
  <si>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</si>
  <si>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</si>
  <si>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</si>
  <si>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</si>
  <si>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</si>
  <si>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</si>
  <si>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</si>
  <si>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</si>
  <si>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</si>
  <si>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</si>
  <si>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</si>
  <si>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</si>
  <si>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</si>
  <si>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</si>
  <si>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</si>
  <si>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</si>
  <si>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</si>
  <si>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</si>
  <si>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</si>
  <si>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</si>
  <si>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</si>
  <si>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</si>
  <si>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</si>
  <si>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</si>
  <si>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</si>
  <si>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</si>
  <si>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</si>
  <si>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</si>
  <si>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</si>
  <si>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</si>
  <si>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</si>
  <si>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</si>
  <si>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</si>
  <si>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</si>
  <si>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</si>
  <si>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</si>
  <si>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</si>
  <si>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</si>
  <si>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</si>
  <si>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</si>
  <si>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</si>
  <si>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</si>
  <si>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</si>
  <si>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</si>
  <si>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</si>
  <si>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</si>
  <si>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</si>
  <si>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</si>
  <si>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</si>
  <si>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</si>
  <si>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</si>
  <si>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</si>
  <si>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</si>
  <si>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</si>
  <si>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</si>
  <si>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</si>
  <si>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</si>
  <si>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</si>
  <si>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</si>
  <si>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</si>
  <si>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</si>
  <si>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</si>
  <si>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</si>
  <si>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</si>
  <si>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</si>
  <si>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</si>
  <si>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</si>
  <si>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</si>
  <si>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</si>
  <si>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</si>
  <si>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</si>
  <si>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</si>
  <si>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</si>
  <si>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</si>
  <si>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</si>
  <si>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</si>
  <si>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</si>
  <si>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</si>
  <si>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</si>
  <si>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</si>
  <si>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</si>
  <si>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</si>
  <si>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</si>
  <si>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</si>
  <si>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</si>
  <si>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</si>
  <si>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</si>
  <si>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</si>
  <si>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</si>
  <si>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</si>
  <si>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</si>
  <si>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</si>
  <si>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</si>
  <si>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</si>
  <si>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</si>
  <si>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</si>
  <si>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</si>
  <si>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</si>
  <si>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</si>
  <si>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</si>
  <si>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</si>
  <si>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</si>
  <si>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</si>
  <si>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</si>
  <si>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</si>
  <si>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</si>
  <si>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</si>
  <si>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</si>
  <si>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</si>
  <si>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</si>
  <si>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</si>
  <si>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</si>
  <si>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</si>
  <si>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</si>
  <si>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</si>
  <si>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</si>
  <si>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</si>
  <si>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</si>
  <si>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</si>
  <si>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</si>
  <si>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</si>
  <si>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</si>
  <si>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</si>
  <si>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</si>
  <si>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</si>
  <si>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</si>
  <si>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</si>
  <si>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</si>
  <si>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</si>
  <si>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</si>
  <si>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</si>
  <si>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</si>
  <si>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</si>
  <si>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</si>
  <si>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</si>
  <si>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</si>
  <si>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</si>
  <si>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</si>
  <si>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</si>
  <si>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</si>
  <si>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</si>
  <si>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</si>
  <si>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</si>
  <si>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</si>
  <si>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</si>
  <si>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</si>
  <si>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</si>
  <si>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</si>
  <si>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</si>
  <si>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</si>
  <si>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</si>
  <si>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</si>
  <si>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</si>
  <si>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</si>
  <si>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</si>
  <si>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</si>
  <si>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</si>
  <si>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</si>
  <si>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</si>
  <si>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</si>
  <si>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</si>
  <si>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</si>
  <si>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</si>
  <si>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</si>
  <si>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</si>
  <si>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</si>
  <si>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</si>
  <si>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</si>
  <si>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</si>
  <si>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</si>
  <si>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</si>
  <si>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</si>
  <si>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</si>
  <si>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</si>
  <si>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</si>
  <si>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</si>
  <si>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</si>
  <si>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</si>
  <si>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</si>
  <si>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</si>
  <si>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</si>
  <si>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</si>
  <si>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</si>
  <si>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</si>
  <si>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</si>
  <si>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</si>
  <si>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</si>
  <si>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</si>
  <si>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</si>
  <si>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</si>
  <si>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</si>
  <si>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</si>
  <si>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</si>
  <si>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</si>
  <si>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</si>
  <si>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</si>
  <si>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</si>
  <si>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</si>
  <si>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</si>
  <si>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</si>
  <si>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</si>
  <si>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</si>
  <si>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</si>
  <si>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</si>
  <si>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</si>
  <si>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</si>
  <si>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</si>
  <si>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</si>
  <si>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</si>
  <si>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</si>
  <si>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</si>
  <si>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</si>
  <si>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</si>
  <si>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</si>
  <si>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</si>
  <si>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</si>
  <si>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</si>
  <si>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</si>
  <si>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</si>
  <si>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</si>
  <si>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</si>
  <si>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</si>
  <si>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</si>
  <si>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</si>
  <si>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</si>
  <si>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</si>
  <si>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</si>
  <si>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</si>
  <si>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</si>
  <si>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</si>
  <si>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</si>
  <si>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</si>
  <si>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</si>
  <si>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</si>
  <si>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</si>
  <si>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</si>
  <si>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</si>
  <si>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</si>
  <si>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</si>
  <si>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</si>
  <si>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</si>
  <si>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</si>
  <si>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</si>
  <si>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</si>
  <si>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</si>
  <si>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</si>
  <si>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</si>
  <si>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</si>
  <si>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</si>
  <si>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</si>
  <si>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</si>
  <si>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</si>
  <si>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</si>
  <si>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</si>
  <si>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</si>
  <si>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</si>
  <si>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</si>
  <si>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</si>
  <si>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</si>
  <si>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</si>
  <si>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</si>
  <si>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</si>
  <si>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</si>
  <si>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</si>
  <si>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</si>
  <si>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</si>
  <si>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</si>
  <si>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</si>
  <si>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</si>
  <si>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</si>
  <si>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</si>
  <si>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</si>
  <si>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</si>
  <si>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</si>
  <si>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</si>
  <si>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</si>
  <si>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</si>
  <si>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</si>
  <si>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</si>
  <si>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</si>
  <si>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</si>
  <si>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</si>
  <si>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</si>
  <si>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</si>
  <si>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</si>
  <si>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</si>
  <si>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</si>
  <si>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</si>
  <si>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</si>
  <si>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</si>
  <si>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</si>
  <si>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</si>
  <si>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</si>
  <si>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</si>
  <si>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</si>
  <si>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</si>
  <si>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</si>
  <si>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</si>
  <si>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</si>
  <si>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</si>
  <si>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</si>
  <si>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</si>
  <si>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</si>
  <si>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</si>
  <si>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</si>
  <si>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</si>
  <si>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</si>
  <si>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</si>
  <si>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</si>
  <si>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</si>
  <si>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</si>
  <si>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</si>
  <si>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</si>
  <si>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</si>
  <si>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</si>
  <si>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</si>
  <si>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</si>
  <si>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</si>
  <si>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</si>
  <si>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</si>
  <si>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</si>
  <si>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</si>
  <si>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</si>
  <si>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</si>
  <si>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</si>
  <si>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</si>
  <si>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</si>
  <si>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</si>
  <si>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</si>
  <si>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</si>
  <si>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</si>
  <si>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</si>
  <si>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</si>
  <si>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</si>
  <si>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</si>
  <si>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</si>
  <si>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</si>
  <si>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</si>
  <si>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</si>
  <si>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</si>
  <si>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</si>
  <si>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</si>
  <si>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</si>
  <si>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</si>
  <si>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</si>
  <si>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</si>
  <si>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</si>
  <si>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</si>
  <si>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</si>
  <si>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</si>
  <si>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</si>
  <si>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</si>
  <si>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</si>
  <si>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</si>
  <si>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</si>
  <si>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</si>
  <si>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</si>
  <si>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</si>
  <si>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</si>
  <si>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</si>
  <si>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</si>
  <si>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</si>
  <si>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</si>
  <si>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</si>
  <si>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</si>
  <si>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</si>
  <si>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</si>
  <si>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</si>
  <si>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</si>
  <si>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</si>
  <si>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</si>
  <si>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</si>
  <si>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</si>
  <si>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</si>
  <si>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</si>
  <si>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</si>
  <si>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</si>
  <si>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</si>
  <si>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</si>
  <si>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</si>
  <si>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</si>
  <si>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</si>
  <si>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</si>
  <si>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</si>
  <si>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</si>
  <si>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</si>
  <si>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</si>
  <si>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</si>
  <si>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</si>
  <si>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</si>
  <si>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</si>
  <si>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</si>
  <si>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</si>
  <si>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</si>
  <si>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</si>
  <si>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</si>
  <si>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</si>
  <si>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</si>
  <si>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</si>
  <si>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</si>
  <si>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</si>
  <si>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</si>
  <si>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</si>
  <si>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</si>
  <si>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</si>
  <si>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</si>
  <si>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</si>
  <si>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</si>
  <si>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</si>
  <si>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</si>
  <si>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</si>
  <si>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</si>
  <si>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</si>
  <si>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</si>
  <si>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</si>
  <si>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</si>
  <si>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</si>
  <si>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</si>
  <si>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</si>
  <si>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</si>
  <si>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</si>
  <si>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</si>
  <si>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</si>
  <si>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</si>
  <si>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</si>
  <si>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</si>
  <si>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</si>
  <si>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</si>
  <si>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</si>
  <si>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</si>
  <si>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</si>
  <si>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</si>
  <si>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</si>
  <si>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</si>
  <si>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</si>
  <si>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</si>
  <si>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</si>
  <si>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</si>
  <si>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</si>
  <si>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</si>
  <si>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</si>
  <si>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</si>
  <si>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</si>
  <si>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</si>
  <si>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</si>
  <si>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</si>
  <si>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</si>
  <si>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</si>
  <si>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</si>
  <si>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</si>
  <si>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</si>
  <si>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</si>
  <si>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</si>
  <si>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</si>
  <si>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</si>
  <si>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</si>
  <si>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</si>
  <si>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</si>
  <si>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</si>
  <si>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</si>
  <si>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</si>
  <si>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</si>
  <si>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</si>
  <si>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</si>
  <si>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</si>
  <si>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</si>
  <si>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</si>
  <si>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</si>
  <si>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</si>
  <si>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</si>
  <si>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</si>
  <si>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</si>
  <si>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</si>
  <si>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</si>
  <si>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</si>
  <si>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</si>
  <si>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</si>
  <si>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</si>
  <si>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</si>
  <si>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</si>
  <si>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</si>
  <si>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</si>
  <si>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</si>
  <si>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</si>
  <si>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</si>
  <si>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</si>
  <si>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</si>
  <si>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</si>
  <si>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</si>
  <si>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</si>
  <si>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</si>
  <si>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</si>
  <si>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</si>
  <si>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</si>
  <si>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</si>
  <si>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</si>
  <si>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</si>
  <si>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</si>
  <si>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</si>
  <si>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</si>
  <si>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</si>
  <si>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</si>
  <si>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</si>
  <si>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</si>
  <si>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</si>
  <si>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</si>
  <si>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</si>
  <si>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</si>
  <si>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</si>
  <si>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</si>
  <si>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</si>
  <si>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</si>
  <si>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</si>
  <si>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</si>
  <si>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</si>
  <si>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</si>
  <si>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</si>
  <si>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</si>
  <si>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</si>
  <si>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</si>
  <si>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</si>
  <si>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</si>
  <si>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</si>
  <si>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</si>
  <si>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</si>
  <si>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</si>
  <si>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</si>
  <si>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</si>
  <si>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</si>
  <si>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</si>
  <si>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</si>
  <si>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</si>
  <si>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</si>
  <si>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</si>
  <si>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</si>
  <si>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</si>
  <si>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</si>
  <si>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</si>
  <si>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</si>
  <si>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</si>
  <si>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</si>
  <si>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</si>
  <si>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</si>
  <si>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</si>
  <si>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</si>
  <si>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</si>
  <si>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</si>
  <si>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</si>
  <si>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</si>
  <si>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</si>
  <si>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</si>
  <si>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</si>
  <si>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</si>
  <si>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</si>
  <si>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</si>
  <si>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</si>
  <si>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</si>
  <si>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</si>
  <si>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</si>
  <si>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</si>
  <si>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</si>
  <si>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</si>
  <si>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</si>
  <si>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</si>
  <si>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</si>
  <si>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</si>
  <si>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</si>
  <si>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</si>
  <si>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</si>
  <si>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</si>
  <si>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</si>
  <si>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</si>
  <si>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</si>
  <si>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</si>
  <si>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</si>
  <si>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</si>
  <si>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</si>
  <si>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</si>
  <si>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</si>
  <si>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</si>
  <si>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</si>
  <si>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</si>
  <si>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</si>
  <si>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</si>
  <si>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</si>
  <si>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</si>
  <si>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</si>
  <si>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</si>
  <si>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</si>
  <si>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</si>
  <si>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</si>
  <si>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</si>
  <si>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</si>
  <si>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</si>
  <si>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</si>
  <si>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</si>
  <si>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</si>
  <si>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</si>
  <si>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</si>
  <si>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</si>
  <si>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</si>
  <si>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</si>
  <si>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</si>
  <si>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</si>
  <si>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</si>
  <si>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</si>
  <si>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</si>
  <si>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</si>
  <si>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</si>
  <si>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</si>
  <si>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</si>
  <si>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</si>
  <si>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</si>
  <si>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</si>
  <si>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</si>
  <si>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</si>
  <si>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</si>
  <si>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</si>
  <si>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</si>
  <si>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</si>
  <si>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</si>
  <si>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</si>
  <si>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</si>
  <si>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</si>
  <si>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</si>
  <si>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</si>
  <si>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</si>
  <si>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</si>
  <si>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</si>
  <si>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</si>
  <si>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</si>
  <si>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</si>
  <si>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</si>
  <si>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</si>
  <si>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</si>
  <si>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</si>
  <si>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</si>
  <si>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</si>
  <si>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</si>
  <si>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</si>
  <si>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</si>
  <si>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</si>
  <si>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</si>
  <si>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</si>
  <si>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</si>
  <si>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</si>
  <si>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</si>
  <si>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</si>
  <si>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</si>
  <si>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</si>
  <si>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</si>
  <si>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</si>
  <si>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</si>
  <si>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</si>
  <si>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</si>
  <si>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</si>
  <si>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</si>
  <si>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</si>
  <si>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</si>
  <si>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</si>
  <si>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</si>
  <si>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</si>
  <si>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</si>
  <si>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</si>
  <si>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</si>
  <si>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</si>
  <si>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</si>
  <si>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</si>
  <si>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</si>
  <si>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</si>
  <si>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</si>
  <si>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</si>
  <si>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</si>
  <si>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</si>
  <si>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</si>
  <si>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</si>
  <si>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</si>
  <si>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</si>
  <si>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</si>
  <si>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</si>
  <si>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</si>
  <si>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</si>
  <si>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</si>
  <si>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</si>
  <si>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</si>
  <si>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</si>
  <si>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</si>
  <si>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</si>
  <si>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</si>
  <si>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</si>
  <si>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</si>
  <si>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</si>
  <si>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</si>
  <si>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</si>
  <si>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</si>
  <si>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</si>
  <si>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</si>
  <si>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</si>
  <si>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</si>
  <si>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</si>
  <si>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</si>
  <si>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</si>
  <si>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</si>
  <si>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</si>
  <si>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</si>
  <si>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</si>
  <si>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</si>
  <si>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</si>
  <si>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</si>
  <si>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</si>
  <si>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</si>
  <si>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</si>
  <si>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</si>
  <si>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</si>
  <si>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</si>
  <si>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</si>
  <si>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</si>
  <si>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</si>
  <si>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</si>
  <si>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</si>
  <si>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</si>
  <si>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</si>
  <si>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</si>
  <si>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</si>
  <si>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</si>
  <si>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</si>
  <si>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</si>
  <si>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</si>
  <si>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</si>
  <si>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</si>
  <si>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</si>
  <si>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</si>
  <si>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</si>
  <si>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</si>
  <si>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</si>
  <si>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</si>
  <si>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</si>
  <si>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</si>
  <si>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</si>
  <si>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</si>
  <si>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</si>
  <si>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</si>
  <si>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</si>
  <si>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</si>
  <si>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</si>
  <si>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</si>
  <si>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</si>
  <si>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</si>
  <si>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</si>
  <si>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</si>
  <si>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</si>
  <si>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</si>
  <si>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</si>
  <si>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</si>
  <si>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</si>
  <si>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</si>
  <si>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</si>
  <si>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</si>
  <si>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</si>
  <si>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</si>
  <si>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</si>
  <si>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</si>
  <si>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</si>
  <si>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</si>
  <si>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</si>
  <si>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</si>
  <si>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</si>
  <si>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</si>
  <si>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</si>
  <si>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</si>
  <si>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</si>
  <si>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</si>
  <si>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</si>
  <si>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</si>
  <si>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</si>
  <si>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</si>
  <si>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</si>
  <si>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</si>
  <si>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</si>
  <si>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</si>
  <si>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</si>
  <si>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</si>
  <si>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</si>
  <si>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</si>
  <si>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</si>
  <si>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</si>
  <si>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</si>
  <si>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</si>
  <si>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</si>
  <si>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</si>
  <si>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</si>
  <si>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</si>
  <si>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</si>
  <si>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</si>
  <si>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</si>
  <si>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</si>
  <si>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</si>
  <si>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</si>
  <si>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</si>
  <si>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</si>
  <si>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</si>
  <si>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</si>
  <si>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</si>
  <si>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</si>
  <si>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</si>
  <si>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</si>
  <si>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</si>
  <si>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</si>
  <si>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</si>
  <si>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</si>
  <si>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</si>
  <si>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</si>
  <si>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</si>
  <si>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</si>
  <si>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</si>
  <si>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</si>
  <si>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</si>
  <si>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</si>
  <si>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</si>
  <si>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</si>
  <si>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</si>
  <si>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</si>
  <si>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</si>
  <si>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</si>
  <si>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</si>
  <si>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</si>
  <si>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</si>
  <si>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</si>
  <si>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</si>
  <si>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</si>
  <si>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</si>
  <si>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</si>
  <si>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</si>
  <si>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</si>
  <si>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</si>
  <si>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</si>
  <si>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</si>
  <si>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</si>
  <si>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</si>
  <si>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</si>
  <si>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</si>
  <si>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</si>
  <si>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</si>
  <si>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</si>
  <si>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</si>
  <si>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</si>
  <si>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</si>
  <si>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</si>
  <si>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</si>
  <si>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</si>
  <si>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</si>
  <si>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</si>
  <si>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</si>
  <si>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</si>
  <si>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</si>
  <si>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</si>
  <si>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</si>
  <si>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</si>
  <si>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</si>
  <si>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</si>
  <si>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</si>
  <si>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</si>
  <si>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</si>
  <si>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</si>
  <si>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</si>
  <si>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</si>
  <si>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</si>
  <si>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</si>
  <si>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</si>
  <si>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</si>
  <si>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</si>
  <si>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</si>
  <si>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</si>
  <si>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</si>
  <si>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</si>
  <si>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</si>
  <si>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</si>
  <si>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</si>
  <si>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</si>
  <si>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</si>
  <si>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</si>
  <si>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</si>
  <si>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</si>
  <si>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</si>
  <si>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</si>
  <si>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</si>
  <si>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</si>
  <si>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</si>
  <si>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</si>
  <si>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</si>
  <si>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</si>
  <si>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</si>
  <si>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</si>
  <si>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</si>
  <si>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</si>
  <si>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</si>
  <si>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</si>
  <si>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</si>
  <si>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</si>
  <si>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</si>
  <si>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</si>
  <si>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</si>
  <si>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</si>
  <si>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</si>
  <si>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</si>
  <si>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</si>
  <si>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</si>
  <si>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</si>
  <si>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</si>
  <si>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</si>
  <si>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</si>
  <si>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</si>
  <si>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</si>
  <si>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</si>
  <si>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</si>
  <si>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</si>
  <si>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</si>
  <si>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</si>
  <si>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</si>
  <si>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</si>
  <si>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</si>
  <si>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</si>
  <si>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</si>
  <si>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</si>
  <si>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</si>
  <si>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</si>
  <si>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</si>
  <si>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</si>
  <si>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</si>
  <si>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</si>
  <si>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</si>
  <si>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</si>
  <si>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</si>
  <si>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</si>
  <si>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</si>
  <si>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</si>
  <si>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</si>
  <si>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</si>
  <si>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</si>
  <si>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</si>
  <si>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</si>
  <si>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</si>
  <si>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</si>
  <si>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</si>
  <si>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</si>
  <si>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</si>
  <si>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</si>
  <si>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</si>
  <si>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</si>
  <si>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</si>
  <si>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</si>
  <si>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</si>
  <si>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</si>
  <si>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</si>
  <si>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</si>
  <si>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</si>
  <si>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</si>
  <si>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</si>
  <si>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</si>
  <si>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</si>
  <si>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</si>
  <si>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</si>
  <si>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</si>
  <si>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</si>
  <si>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</si>
  <si>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</si>
  <si>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</si>
  <si>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</si>
  <si>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</si>
  <si>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</si>
  <si>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</si>
  <si>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</si>
  <si>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</si>
  <si>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</si>
  <si>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</si>
  <si>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</si>
  <si>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</si>
  <si>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</si>
  <si>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</si>
  <si>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</si>
  <si>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</si>
  <si>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</si>
  <si>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</si>
  <si>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</si>
  <si>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</si>
  <si>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</si>
  <si>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</si>
  <si>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</si>
  <si>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</si>
  <si>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</si>
  <si>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</si>
  <si>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</si>
  <si>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</si>
  <si>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</si>
  <si>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</si>
  <si>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</si>
  <si>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</si>
  <si>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</si>
  <si>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</si>
  <si>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</si>
  <si>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</si>
  <si>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</si>
  <si>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</si>
  <si>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</si>
  <si>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</si>
  <si>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</si>
  <si>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</si>
  <si>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</si>
  <si>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</si>
  <si>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</si>
  <si>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</si>
  <si>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</si>
  <si>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</si>
  <si>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</si>
  <si>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</si>
  <si>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</si>
  <si>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</si>
  <si>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</si>
  <si>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</si>
  <si>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</si>
  <si>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</si>
  <si>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</si>
  <si>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</si>
  <si>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</si>
  <si>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</si>
  <si>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</si>
  <si>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</si>
  <si>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</si>
  <si>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</si>
  <si>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</si>
  <si>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</si>
  <si>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</si>
  <si>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</si>
  <si>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</si>
  <si>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</si>
  <si>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</si>
  <si>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</si>
  <si>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</si>
  <si>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</si>
  <si>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</si>
  <si>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</si>
  <si>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</si>
  <si>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</si>
  <si>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</si>
  <si>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</si>
  <si>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</si>
  <si>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</si>
  <si>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</si>
  <si>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</si>
  <si>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</si>
  <si>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</si>
  <si>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</si>
  <si>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</si>
  <si>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</si>
  <si>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</si>
  <si>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</si>
  <si>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</si>
  <si>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</si>
  <si>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</si>
  <si>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</si>
  <si>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</si>
  <si>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</si>
  <si>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</si>
  <si>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</si>
  <si>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</si>
  <si>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</si>
  <si>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</si>
  <si>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</si>
  <si>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</si>
  <si>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</si>
  <si>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</si>
  <si>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</si>
  <si>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</si>
  <si>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</si>
  <si>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</si>
  <si>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</si>
  <si>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</si>
  <si>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</si>
  <si>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</si>
  <si>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</si>
  <si>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</si>
  <si>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</si>
  <si>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</si>
  <si>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</si>
  <si>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</si>
  <si>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</si>
  <si>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</si>
  <si>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</si>
  <si>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</si>
  <si>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</si>
  <si>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</si>
  <si>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</si>
  <si>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</si>
  <si>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</si>
  <si>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</si>
  <si>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</si>
  <si>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</si>
  <si>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</si>
  <si>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</si>
  <si>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</si>
  <si>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</si>
  <si>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</si>
  <si>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</si>
  <si>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</si>
  <si>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</si>
  <si>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</si>
  <si>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</si>
  <si>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</si>
  <si>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</si>
  <si>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</si>
  <si>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</si>
  <si>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</si>
  <si>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</si>
  <si>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</si>
  <si>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</si>
  <si>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</si>
  <si>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</si>
  <si>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</si>
  <si>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</si>
  <si>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</si>
  <si>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</si>
  <si>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</si>
  <si>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</si>
  <si>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</si>
  <si>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</si>
  <si>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</si>
  <si>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</si>
  <si>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</si>
  <si>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</si>
  <si>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</si>
  <si>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</si>
  <si>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</si>
  <si>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</si>
  <si>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</si>
  <si>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</si>
  <si>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</si>
  <si>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</si>
  <si>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</si>
  <si>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</si>
  <si>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</si>
  <si>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</si>
  <si>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</si>
  <si>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</si>
  <si>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</si>
  <si>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</si>
  <si>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</si>
  <si>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</si>
  <si>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</si>
  <si>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</si>
  <si>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</si>
  <si>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</si>
  <si>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</si>
  <si>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</si>
  <si>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</si>
  <si>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</si>
  <si>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</si>
  <si>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</si>
  <si>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</si>
  <si>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</si>
  <si>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</si>
  <si>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</si>
  <si>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</si>
  <si>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</si>
  <si>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</si>
  <si>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</si>
  <si>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</si>
  <si>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</si>
  <si>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</si>
  <si>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</si>
  <si>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</si>
  <si>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</si>
  <si>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</si>
  <si>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</si>
  <si>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</si>
  <si>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</si>
  <si>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</si>
  <si>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</si>
  <si>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</si>
  <si>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</si>
  <si>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</si>
  <si>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</si>
  <si>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</si>
  <si>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</si>
  <si>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</si>
  <si>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</si>
  <si>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</si>
  <si>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</si>
  <si>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</si>
  <si>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</si>
  <si>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</si>
  <si>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</si>
  <si>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</si>
  <si>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</si>
  <si>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</si>
  <si>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</si>
  <si>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</si>
  <si>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</si>
  <si>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</si>
  <si>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</si>
  <si>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</si>
  <si>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</si>
  <si>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</si>
  <si>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</si>
  <si>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</si>
  <si>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</si>
  <si>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</si>
  <si>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</si>
  <si>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</si>
  <si>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</si>
  <si>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</si>
  <si>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</si>
  <si>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</si>
  <si>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</si>
  <si>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</si>
  <si>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</si>
  <si>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</si>
  <si>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</si>
  <si>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</si>
  <si>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</si>
  <si>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</si>
  <si>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</si>
  <si>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</si>
  <si>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</si>
  <si>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</si>
  <si>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</si>
  <si>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</si>
  <si>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</si>
  <si>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</si>
  <si>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</si>
  <si>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</si>
  <si>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</si>
  <si>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</si>
  <si>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</si>
  <si>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</si>
  <si>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</si>
  <si>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</si>
  <si>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</si>
  <si>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</si>
  <si>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</si>
  <si>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</si>
  <si>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</si>
  <si>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</si>
  <si>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</si>
  <si>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</si>
  <si>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</si>
  <si>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</si>
  <si>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</si>
  <si>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</si>
  <si>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</si>
  <si>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</si>
  <si>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</si>
  <si>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</si>
  <si>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</si>
  <si>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</si>
  <si>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</si>
  <si>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</si>
  <si>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</si>
  <si>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</si>
  <si>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</si>
  <si>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</si>
  <si>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</si>
  <si>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</si>
  <si>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</si>
  <si>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</si>
  <si>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</si>
  <si>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</si>
  <si>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</si>
  <si>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</si>
  <si>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</si>
  <si>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</si>
  <si>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</si>
  <si>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</si>
  <si>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</si>
  <si>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</si>
  <si>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</si>
  <si>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</si>
  <si>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</si>
  <si>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</si>
  <si>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</si>
  <si>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</si>
  <si>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</si>
  <si>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</si>
  <si>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</si>
  <si>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</si>
  <si>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</si>
  <si>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</si>
  <si>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</si>
  <si>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</si>
  <si>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</si>
  <si>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</si>
  <si>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</si>
  <si>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</si>
  <si>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</si>
  <si>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</si>
  <si>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</si>
  <si>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</si>
  <si>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</si>
  <si>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</si>
  <si>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</si>
  <si>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</si>
  <si>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</si>
  <si>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</si>
  <si>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</si>
  <si>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</si>
  <si>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</si>
  <si>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</si>
  <si>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</si>
  <si>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</si>
  <si>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</si>
  <si>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</si>
  <si>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</si>
  <si>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</si>
  <si>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</si>
  <si>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</si>
  <si>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</si>
  <si>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</si>
  <si>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</si>
  <si>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</si>
  <si>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</si>
  <si>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</si>
  <si>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</si>
  <si>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</si>
  <si>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</si>
  <si>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</si>
  <si>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</si>
  <si>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</si>
  <si>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</si>
  <si>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</si>
  <si>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</si>
  <si>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</si>
  <si>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</si>
  <si>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</si>
  <si>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</si>
  <si>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</si>
  <si>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</si>
  <si>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</si>
  <si>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</si>
  <si>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</si>
  <si>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</si>
  <si>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</si>
  <si>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</si>
  <si>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</si>
  <si>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</si>
  <si>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</si>
  <si>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</si>
  <si>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</si>
  <si>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</si>
  <si>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</si>
  <si>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</si>
  <si>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</si>
  <si>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</si>
  <si>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</si>
  <si>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</si>
  <si>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</si>
  <si>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</si>
  <si>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</si>
  <si>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</si>
  <si>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</si>
  <si>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</si>
  <si>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</si>
  <si>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</si>
  <si>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</si>
  <si>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</si>
  <si>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</si>
  <si>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</si>
  <si>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</si>
  <si>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</si>
  <si>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</si>
  <si>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</si>
  <si>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</si>
  <si>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</si>
  <si>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</si>
  <si>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</si>
  <si>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</si>
  <si>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</si>
  <si>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</si>
  <si>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</si>
  <si>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</si>
  <si>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</si>
  <si>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</si>
  <si>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</si>
  <si>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</si>
  <si>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</si>
  <si>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</si>
  <si>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</si>
  <si>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</si>
  <si>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</si>
  <si>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</si>
  <si>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</si>
  <si>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</si>
  <si>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</si>
  <si>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</si>
  <si>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</si>
  <si>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</si>
  <si>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</si>
  <si>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</si>
  <si>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</si>
  <si>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</si>
  <si>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</si>
  <si>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</si>
  <si>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</si>
  <si>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</si>
  <si>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</si>
  <si>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</si>
  <si>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</si>
  <si>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</si>
  <si>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</si>
  <si>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</si>
  <si>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</si>
  <si>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</si>
  <si>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</si>
  <si>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</si>
  <si>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</si>
  <si>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</si>
  <si>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</si>
  <si>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</si>
  <si>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</si>
  <si>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</si>
  <si>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</si>
  <si>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</si>
  <si>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</si>
  <si>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</si>
  <si>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</si>
  <si>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</si>
  <si>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</si>
  <si>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</si>
  <si>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</si>
  <si>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</si>
  <si>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</si>
  <si>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</si>
  <si>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</si>
  <si>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</si>
  <si>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</si>
  <si>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</si>
  <si>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</si>
  <si>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</si>
  <si>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</si>
  <si>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</si>
  <si>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</si>
  <si>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</si>
  <si>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</si>
  <si>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</si>
  <si>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</si>
  <si>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</si>
  <si>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</si>
  <si>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</si>
  <si>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</si>
  <si>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</si>
  <si>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</si>
  <si>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</si>
  <si>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</si>
  <si>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</si>
  <si>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</si>
  <si>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</si>
  <si>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</si>
  <si>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</si>
  <si>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</si>
  <si>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</si>
  <si>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</si>
  <si>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</si>
  <si>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</si>
  <si>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</si>
  <si>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</si>
  <si>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</si>
  <si>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</si>
  <si>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</si>
  <si>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</si>
  <si>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</si>
  <si>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</si>
  <si>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</si>
  <si>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</si>
  <si>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</si>
  <si>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</si>
  <si>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</si>
  <si>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</si>
  <si>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</si>
  <si>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</si>
  <si>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</si>
  <si>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</si>
  <si>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</si>
  <si>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</si>
  <si>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</si>
  <si>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</si>
  <si>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</si>
  <si>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</si>
  <si>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</si>
  <si>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</si>
  <si>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</si>
  <si>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</si>
  <si>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</si>
  <si>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</si>
  <si>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</si>
  <si>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</si>
  <si>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</si>
  <si>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</si>
  <si>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</si>
  <si>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</si>
  <si>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</si>
  <si>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</si>
  <si>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</si>
  <si>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</si>
  <si>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</si>
  <si>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</si>
  <si>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</si>
  <si>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</si>
  <si>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</si>
  <si>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</si>
  <si>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</si>
  <si>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</si>
  <si>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</si>
  <si>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</si>
  <si>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</si>
  <si>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</si>
  <si>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</si>
  <si>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</si>
  <si>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</si>
  <si>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</si>
  <si>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</si>
  <si>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</si>
  <si>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</si>
  <si>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</si>
  <si>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</si>
  <si>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</si>
  <si>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</si>
  <si>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</si>
  <si>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</si>
  <si>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</si>
  <si>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</si>
  <si>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</si>
  <si>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</si>
  <si>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</si>
  <si>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</si>
  <si>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</si>
  <si>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</si>
  <si>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</si>
  <si>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</si>
  <si>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</si>
  <si>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</si>
  <si>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</si>
  <si>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</si>
  <si>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</si>
  <si>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</si>
  <si>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</si>
  <si>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</si>
  <si>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</si>
  <si>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</si>
  <si>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</si>
  <si>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</si>
  <si>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</si>
  <si>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</si>
  <si>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</si>
  <si>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</si>
  <si>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</si>
  <si>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</si>
  <si>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</si>
  <si>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</si>
  <si>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</si>
  <si>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</si>
  <si>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</si>
  <si>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</si>
  <si>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</si>
  <si>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</si>
  <si>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</si>
  <si>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</si>
  <si>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</si>
  <si>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</si>
  <si>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</si>
  <si>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</si>
  <si>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</si>
  <si>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</si>
  <si>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</si>
  <si>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</si>
  <si>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</si>
  <si>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</si>
  <si>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</si>
  <si>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</si>
  <si>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</si>
  <si>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</si>
  <si>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</si>
  <si>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</si>
  <si>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</si>
  <si>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</si>
  <si>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</si>
  <si>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</si>
  <si>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</si>
  <si>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</si>
  <si>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</si>
  <si>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</si>
  <si>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</si>
  <si>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</si>
  <si>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</si>
  <si>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</si>
  <si>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</si>
  <si>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</si>
  <si>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</si>
  <si>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</si>
  <si>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</si>
  <si>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</si>
  <si>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</si>
  <si>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</si>
  <si>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</si>
  <si>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</si>
  <si>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</si>
  <si>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</si>
  <si>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</si>
  <si>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</si>
  <si>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</si>
  <si>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</si>
  <si>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</si>
  <si>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</si>
  <si>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</si>
  <si>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</si>
  <si>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</si>
  <si>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</si>
  <si>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</si>
  <si>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</si>
  <si>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</si>
  <si>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</si>
  <si>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</si>
  <si>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</si>
  <si>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</si>
  <si>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</si>
  <si>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</si>
  <si>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</si>
  <si>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</si>
  <si>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</si>
  <si>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</si>
  <si>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</si>
  <si>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</si>
  <si>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</si>
  <si>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</si>
  <si>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</si>
  <si>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</si>
  <si>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</si>
  <si>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</si>
  <si>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</si>
  <si>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</si>
  <si>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</si>
  <si>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</si>
  <si>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</si>
  <si>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</si>
  <si>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</si>
  <si>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</si>
  <si>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</si>
  <si>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</si>
  <si>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</si>
  <si>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</si>
  <si>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</si>
  <si>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</si>
  <si>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</si>
  <si>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</si>
  <si>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</si>
  <si>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</si>
  <si>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</si>
  <si>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</si>
  <si>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</si>
  <si>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</si>
  <si>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</si>
  <si>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</si>
  <si>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</si>
  <si>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</si>
  <si>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</si>
  <si>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</si>
  <si>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</si>
  <si>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</si>
  <si>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</si>
  <si>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</si>
  <si>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</si>
  <si>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</si>
  <si>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</si>
  <si>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</si>
  <si>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</si>
  <si>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</si>
  <si>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</si>
  <si>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</si>
  <si>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</si>
  <si>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</si>
  <si>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</si>
  <si>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</si>
  <si>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</si>
  <si>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</si>
  <si>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</si>
  <si>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</si>
  <si>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</si>
  <si>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</si>
  <si>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</si>
  <si>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</si>
  <si>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</si>
  <si>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</si>
  <si>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</si>
  <si>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</si>
  <si>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</si>
  <si>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</si>
  <si>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</si>
  <si>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</si>
  <si>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</si>
  <si>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</si>
  <si>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</si>
  <si>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</si>
  <si>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</si>
  <si>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</si>
  <si>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</si>
  <si>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</si>
  <si>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</si>
  <si>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</si>
  <si>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</si>
  <si>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</si>
  <si>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</si>
  <si>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</si>
  <si>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</si>
  <si>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</si>
  <si>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</si>
  <si>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</si>
  <si>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</si>
  <si>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</si>
  <si>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</si>
  <si>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</si>
  <si>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</si>
  <si>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</si>
  <si>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</si>
  <si>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</si>
  <si>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</si>
  <si>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</si>
  <si>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</si>
  <si>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</si>
  <si>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</si>
  <si>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</si>
  <si>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</si>
  <si>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</si>
  <si>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</si>
  <si>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</si>
  <si>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</si>
  <si>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</si>
  <si>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</si>
  <si>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</si>
  <si>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</si>
  <si>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</si>
  <si>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</si>
  <si>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</si>
  <si>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</si>
  <si>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</si>
  <si>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</si>
  <si>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</si>
  <si>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</si>
  <si>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</si>
  <si>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</si>
  <si>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</si>
  <si>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</si>
  <si>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</si>
  <si>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</si>
  <si>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</si>
  <si>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</si>
  <si>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</si>
  <si>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</si>
  <si>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</si>
  <si>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</si>
  <si>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</si>
  <si>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</si>
  <si>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</si>
  <si>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</si>
  <si>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</si>
  <si>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</si>
  <si>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</si>
  <si>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</si>
  <si>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</si>
  <si>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</si>
  <si>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</si>
  <si>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</si>
  <si>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</si>
  <si>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</si>
  <si>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</si>
  <si>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</si>
  <si>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</si>
  <si>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</si>
  <si>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</si>
  <si>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</si>
  <si>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</si>
  <si>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</si>
  <si>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</si>
  <si>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</si>
  <si>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</si>
  <si>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</si>
  <si>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</si>
  <si>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</si>
  <si>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</si>
  <si>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</si>
  <si>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</si>
  <si>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</si>
  <si>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</si>
  <si>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</si>
  <si>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</si>
  <si>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</si>
  <si>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</si>
  <si>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</si>
  <si>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</si>
  <si>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</si>
  <si>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</si>
  <si>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</si>
  <si>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</si>
  <si>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</si>
  <si>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</si>
  <si>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</si>
  <si>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</si>
  <si>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</si>
  <si>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</si>
  <si>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</si>
  <si>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</si>
  <si>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</si>
  <si>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</si>
  <si>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</si>
  <si>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</si>
  <si>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</si>
  <si>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</si>
  <si>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</si>
  <si>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</si>
  <si>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</si>
  <si>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</si>
  <si>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</si>
  <si>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</si>
  <si>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</si>
  <si>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</si>
  <si>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</si>
  <si>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</si>
  <si>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</si>
  <si>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</si>
  <si>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</si>
  <si>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</si>
  <si>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</si>
  <si>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</si>
  <si>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</si>
  <si>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</si>
  <si>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</si>
  <si>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</si>
  <si>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</si>
  <si>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</si>
  <si>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</si>
  <si>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</si>
  <si>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</si>
  <si>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</si>
  <si>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</si>
  <si>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</si>
  <si>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</si>
  <si>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</si>
  <si>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</si>
  <si>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</si>
  <si>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</si>
  <si>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</si>
  <si>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</si>
  <si>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</si>
  <si>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</si>
  <si>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</si>
  <si>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</si>
  <si>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</si>
  <si>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</si>
  <si>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</si>
  <si>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</si>
  <si>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</si>
  <si>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</si>
  <si>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</si>
  <si>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</si>
  <si>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</si>
  <si>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</si>
  <si>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</si>
  <si>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</si>
  <si>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</si>
  <si>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</si>
  <si>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</si>
  <si>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</si>
  <si>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</si>
  <si>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</si>
  <si>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</si>
  <si>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</si>
  <si>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</si>
  <si>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</si>
  <si>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</si>
  <si>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</si>
  <si>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</si>
  <si>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</si>
  <si>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</si>
  <si>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</si>
  <si>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</si>
  <si>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</si>
  <si>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</si>
  <si>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</si>
  <si>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</si>
  <si>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</si>
  <si>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</si>
  <si>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</si>
  <si>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</si>
  <si>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</si>
  <si>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</si>
  <si>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</si>
  <si>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</si>
  <si>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Catergory</t>
  </si>
  <si>
    <t>Sub-catergory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</si>
  <si>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</si>
  <si>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</si>
  <si>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</si>
  <si>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</si>
  <si>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</si>
  <si>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</si>
  <si>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</si>
  <si>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</si>
  <si>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</si>
  <si>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</si>
  <si>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</si>
  <si>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</si>
  <si>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</si>
  <si>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</si>
  <si>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</si>
  <si>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</si>
  <si>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</si>
  <si>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</si>
  <si>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</si>
  <si>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</si>
  <si>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</si>
  <si>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</si>
  <si>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</si>
  <si>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</si>
  <si>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</si>
  <si>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</si>
  <si>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</si>
  <si>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</si>
  <si>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</si>
  <si>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</si>
  <si>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</si>
  <si>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</si>
  <si>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</si>
  <si>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</si>
  <si>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</si>
  <si>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</si>
  <si>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</si>
  <si>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</si>
  <si>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</si>
  <si>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</si>
  <si>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</si>
  <si>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</si>
  <si>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</si>
  <si>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</si>
  <si>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</si>
  <si>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</si>
  <si>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</si>
  <si>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</si>
  <si>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</si>
  <si>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</si>
  <si>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</si>
  <si>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</si>
  <si>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</si>
  <si>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</si>
  <si>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Date Ended Converson</t>
  </si>
  <si>
    <t>Date Created Converson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</si>
  <si>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</si>
  <si>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</si>
  <si>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</si>
  <si>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</si>
  <si>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</si>
  <si>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</si>
  <si>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</si>
  <si>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 xml:space="preserve">Percentage Canceled.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</si>
  <si>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</si>
  <si>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</si>
  <si>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</si>
  <si>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</si>
  <si>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</si>
  <si>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</si>
  <si>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</si>
  <si>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</si>
  <si>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</si>
  <si>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</si>
  <si>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</si>
  <si>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</si>
  <si>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(All)</t>
  </si>
  <si>
    <t>Parent Catergory</t>
  </si>
  <si>
    <t>Year</t>
  </si>
  <si>
    <t>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</si>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</sst>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_-[$£-809]* #,##0.00_-;\-[$£-809]* #,##0.00_-;_-[$£-809]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0" fillId="0" borderId="0" xfId="0" applyNumberFormat="1"/>
    <xf numFmtId="9" fontId="0" fillId="0" borderId="0" xfId="0" applyNumberFormat="1"/>
    <xf numFmtId="0" fontId="0" fillId="0" borderId="0" xfId="0" applyAlignment="1">
      <alignment shrinkToFit="1"/>
    </xf>
    <xf numFmtId="0" fontId="0" fillId="0" borderId="0" xfId="0" applyAlignmen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9" fontId="0" fillId="0" borderId="0" xfId="1" applyFont="1"/>
  </cellXfs>
  <cellStyles count="2">
    <cellStyle name="Normal" xfId="0" builtinId="0"/>
    <cellStyle name="Percent" xfId="1" builtinId="5"/>
  </cellStyles>
  <dxfs count="6">
    <dxf>
      <fill>
        <patternFill>
          <bgColor rgb="FF0070C0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30A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[StarterBook.xlsx]catergory!PivotTable1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catergory!$B$4:$B$5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catergory!$A$6:$A$15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catergory!$B$6:$B$15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19-4E9D-8128-D7840AAED3C4}"/>
            </c:ext>
          </c:extLst>
        </c:ser>
        <c:ser>
          <c:idx val="1"/>
          <c:order val="1"/>
          <c:tx>
            <c:strRef>
              <c:f>catergory!$C$4:$C$5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catergory!$A$6:$A$15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catergory!$C$6:$C$15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19-4E9D-8128-D7840AAED3C4}"/>
            </c:ext>
          </c:extLst>
        </c:ser>
        <c:ser>
          <c:idx val="2"/>
          <c:order val="2"/>
          <c:tx>
            <c:strRef>
              <c:f>catergory!$D$4:$D$5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catergory!$A$6:$A$15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catergory!$D$6:$D$15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519-4E9D-8128-D7840AAED3C4}"/>
            </c:ext>
          </c:extLst>
        </c:ser>
        <c:ser>
          <c:idx val="3"/>
          <c:order val="3"/>
          <c:tx>
            <c:strRef>
              <c:f>catergory!$E$4:$E$5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catergory!$A$6:$A$15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catergory!$E$6:$E$15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519-4E9D-8128-D7840AAED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3839960"/>
        <c:axId val="393837336"/>
      </c:barChart>
      <c:catAx>
        <c:axId val="393839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837336"/>
        <c:crosses val="autoZero"/>
        <c:auto val="1"/>
        <c:lblAlgn val="ctr"/>
        <c:lblOffset val="100"/>
        <c:noMultiLvlLbl val="0"/>
      </c:catAx>
      <c:valAx>
        <c:axId val="393837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839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 catergory 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catergory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catergory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catergory 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7F-4D2B-B575-E87584E68FF6}"/>
            </c:ext>
          </c:extLst>
        </c:ser>
        <c:ser>
          <c:idx val="1"/>
          <c:order val="1"/>
          <c:tx>
            <c:strRef>
              <c:f>'sub catergory 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catergory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catergory 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7F-4D2B-B575-E87584E68FF6}"/>
            </c:ext>
          </c:extLst>
        </c:ser>
        <c:ser>
          <c:idx val="2"/>
          <c:order val="2"/>
          <c:tx>
            <c:strRef>
              <c:f>'sub catergory 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catergory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catergory 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7F-4D2B-B575-E87584E68FF6}"/>
            </c:ext>
          </c:extLst>
        </c:ser>
        <c:ser>
          <c:idx val="3"/>
          <c:order val="3"/>
          <c:tx>
            <c:strRef>
              <c:f>'sub catergory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catergory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catergory 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7F-4D2B-B575-E87584E68F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5863288"/>
        <c:axId val="405863616"/>
      </c:barChart>
      <c:catAx>
        <c:axId val="405863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863616"/>
        <c:crosses val="autoZero"/>
        <c:auto val="1"/>
        <c:lblAlgn val="ctr"/>
        <c:lblOffset val="100"/>
        <c:noMultiLvlLbl val="0"/>
      </c:catAx>
      <c:valAx>
        <c:axId val="40586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863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3!PivotTable4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37-42F2-94E5-E0E9D6347A7F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37-42F2-94E5-E0E9D6347A7F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37-42F2-94E5-E0E9D6347A7F}"/>
            </c:ext>
          </c:extLst>
        </c:ser>
        <c:ser>
          <c:idx val="3"/>
          <c:order val="3"/>
          <c:tx>
            <c:strRef>
              <c:f>'pivot table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37-42F2-94E5-E0E9D6347A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4240488"/>
        <c:axId val="664236552"/>
      </c:lineChart>
      <c:catAx>
        <c:axId val="664240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236552"/>
        <c:crosses val="autoZero"/>
        <c:auto val="1"/>
        <c:lblAlgn val="ctr"/>
        <c:lblOffset val="100"/>
        <c:noMultiLvlLbl val="0"/>
      </c:catAx>
      <c:valAx>
        <c:axId val="664236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240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bonus!$A$2:$A$14</c15:sqref>
                  </c15:fullRef>
                </c:ext>
              </c:extLst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bonus!$F$2:$F$14</c15:sqref>
                  </c15:fullRef>
                </c:ext>
              </c:extLst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E26-4364-882E-C1489F8F6EC5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bonus!$A$2:$A$14</c15:sqref>
                  </c15:fullRef>
                </c:ext>
              </c:extLst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bonus!$G$2:$G$14</c15:sqref>
                  </c15:fullRef>
                </c:ext>
              </c:extLst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E26-4364-882E-C1489F8F6EC5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Canceled. 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bonus!$A$2:$A$14</c15:sqref>
                  </c15:fullRef>
                </c:ext>
              </c:extLst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bonus!$H$2:$H$14</c15:sqref>
                  </c15:fullRef>
                </c:ext>
              </c:extLst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E26-4364-882E-C1489F8F6E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2050688"/>
        <c:axId val="43205495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bonus!$A$2:$A$14</c15:sqref>
                        </c15:fullRef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bonus!$B$2:$B$14</c15:sqref>
                        </c15:fullRef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931</c:v>
                      </c:pt>
                      <c:pt idx="2">
                        <c:v>380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E26-4364-882E-C1489F8F6EC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bonus!$A$2:$A$14</c15:sqref>
                        </c15:fullRef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bonus!$C$2:$C$14</c15:sqref>
                        </c15:fullRef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282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FE26-4364-882E-C1489F8F6EC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bonus!$A$2:$A$14</c15:sqref>
                        </c15:fullRef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bonus!$D$2:$D$14</c15:sqref>
                        </c15:fullRef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51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FE26-4364-882E-C1489F8F6EC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bonus!$A$2:$A$14</c15:sqref>
                        </c15:fullRef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bonus!$E$2:$E$14</c15:sqref>
                        </c15:fullRef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1411</c:v>
                      </c:pt>
                      <c:pt idx="2">
                        <c:v>713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FE26-4364-882E-C1489F8F6EC5}"/>
                  </c:ext>
                </c:extLst>
              </c15:ser>
            </c15:filteredLineSeries>
          </c:ext>
        </c:extLst>
      </c:lineChart>
      <c:catAx>
        <c:axId val="432050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054952"/>
        <c:crosses val="autoZero"/>
        <c:auto val="1"/>
        <c:lblAlgn val="ctr"/>
        <c:lblOffset val="100"/>
        <c:noMultiLvlLbl val="0"/>
      </c:catAx>
      <c:valAx>
        <c:axId val="432054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050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546100</xdr:colOff>
      <xdr:row>2</xdr:row>
      <xdr:rowOff>25406</xdr:rowOff>
    </xdr:from>
    <xdr:to>
      <xdr:col>7</xdr:col>
      <xdr:colOff>2552700</xdr:colOff>
      <xdr:row>17</xdr:row>
      <xdr:rowOff>6356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51EF83-44C7-4D8D-8E36-737FCA5452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146050</xdr:colOff>
      <xdr:row>2</xdr:row>
      <xdr:rowOff>31750</xdr:rowOff>
    </xdr:from>
    <xdr:to>
      <xdr:col>13</xdr:col>
      <xdr:colOff>450850</xdr:colOff>
      <xdr:row>17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2F29E4-5E3B-4390-81CE-BEDAA9011A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2</xdr:row>
      <xdr:rowOff>38100</xdr:rowOff>
    </xdr:from>
    <xdr:to>
      <xdr:col>10</xdr:col>
      <xdr:colOff>1035050</xdr:colOff>
      <xdr:row>17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62336A-A586-4BF8-882B-2D471A9DE6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418041</xdr:colOff>
      <xdr:row>1</xdr:row>
      <xdr:rowOff>349249</xdr:rowOff>
    </xdr:from>
    <xdr:to>
      <xdr:col>20</xdr:col>
      <xdr:colOff>317500</xdr:colOff>
      <xdr:row>12</xdr:row>
      <xdr:rowOff>328083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EE6151B-E048-4E32-A6A7-6B1607930E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y L" refreshedDate="43729.014184375003" createdVersion="6" refreshedVersion="6" minRefreshableVersion="3" recordCount="4114" xr:uid="{FFDE41BA-3D16-469D-8176-38183F8C4D82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5.1839999999999997E-2" maxValue="2613348"/>
    </cacheField>
    <cacheField name="Average Donation" numFmtId="0">
      <sharedItems containsMixedTypes="1" containsNumber="1" minValue="59.756941013733822" maxValue="5187600"/>
    </cacheField>
    <cacheField name="Cater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r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y L" refreshedDate="43730.97437152778" createdVersion="6" refreshedVersion="6" minRefreshableVersion="3" recordCount="4114" xr:uid="{3E00E306-4637-4AF3-AD91-5D72F5BED8BB}">
  <cacheSource type="worksheet">
    <worksheetSource ref="A1:V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59.756941013733822" maxValue="5187600"/>
    </cacheField>
    <cacheField name="Parent Cater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rgory" numFmtId="0">
      <sharedItems/>
    </cacheField>
    <cacheField name="Date Created Converson" numFmtId="14">
      <sharedItems containsSemiMixedTypes="0" containsNonDate="0" containsDate="1" containsString="0" minDate="2009-05-17T03:55:13" maxDate="2017-03-15T15:30:07"/>
    </cacheField>
    <cacheField name="Date Ended Convers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" numFmtId="0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316.30458823529409"/>
    <n v="14772.467032967033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252.26277372262774"/>
    <n v="32810.126582278484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728"/>
    <n v="24685.714285714286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259.2"/>
    <n v="17280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58.909090909090907"/>
    <n v="9126.7605633802814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352.16129032258067"/>
    <n v="29963.680851063829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8"/>
    <n v="14896.551724137931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384"/>
    <n v="60631.57894736842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71.08228571428572"/>
    <n v="49899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5184"/>
    <n v="129600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8"/>
    <n v="159157.89473684211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541.66759999999999"/>
    <n v="36111.173333333332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27.90583333333333"/>
    <n v="4639.8730350665055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893.00314285714285"/>
    <n v="61284.529411764706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368.00866666666667"/>
    <n v="53854.92682926829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797.09100000000001"/>
    <n v="16267.163265306122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327.11574999999999"/>
    <n v="56076.985714285714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730.4"/>
    <n v="72100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86.4"/>
    <n v="7578.9473684210525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3049.4117647058824"/>
    <n v="117818.18181818182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2592"/>
    <n v="207360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40.1081081081081"/>
    <n v="25663.366336633662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3806.8571428571427"/>
    <n v="166550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60.3495"/>
    <n v="100899.95652173914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81.459342857142857"/>
    <n v="4967.0331010452965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8640"/>
    <n v="370285.7142857142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2764.8"/>
    <n v="181894.73684210525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29.78"/>
    <n v="17304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216"/>
    <n v="36507.042253521126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864"/>
    <n v="22153.84615384615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648"/>
    <n v="48905.660377358494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19630.76923076923"/>
    <n v="1555200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26.14843585237259"/>
    <n v="40324.97752808989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494.4"/>
    <n v="40556.2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498.46153846153845"/>
    <n v="19058.823529411766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2048.386"/>
    <n v="73156.64285714285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431.4"/>
    <n v="58827.272727272728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17.81818181818181"/>
    <n v="10245.05928853755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036.8"/>
    <n v="39272.727272727272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06.82688"/>
    <n v="12307.244239631336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861.95600000000002"/>
    <n v="107744.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296"/>
    <n v="136421.05263157896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85.14285714285714"/>
    <n v="15337.278106508877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261.01139999999998"/>
    <n v="9924.3878326996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944"/>
    <n v="259200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518.4"/>
    <n v="42491.803278688523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308.57142857142856"/>
    <n v="57600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37.52"/>
    <n v="74108.571428571435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338.47"/>
    <n v="70445.789473684214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216"/>
    <n v="29793.103448275862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5609.57"/>
    <n v="152988.27272727274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235.63636363636363"/>
    <n v="21781.512605042019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259.2"/>
    <n v="49846.153846153844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413.78500000000003"/>
    <n v="10609.871794871795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259.2"/>
    <n v="49846.153846153844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210.97674418604652"/>
    <n v="21097.67441860465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52.47200000000001"/>
    <n v="7010.206896551723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72.8"/>
    <n v="37565.217391304344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259.56"/>
    <n v="34608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36.68119999999999"/>
    <n v="82837.090909090912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366.6851111111111"/>
    <n v="15278.546296296296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380.16"/>
    <n v="82643.478260869568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720"/>
    <n v="45000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006.3635"/>
    <n v="31448.859375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2160"/>
    <n v="108000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326.19799999999998"/>
    <n v="40059.403508771931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296"/>
    <n v="99692.307692307688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296"/>
    <n v="129600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4320"/>
    <n v="72000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277.37150000000003"/>
    <n v="15582.66853932584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0368"/>
    <n v="304941.1764705882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2880"/>
    <n v="162000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785.05409090909086"/>
    <n v="42124.853658536587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7527.2844444444445"/>
    <n v="376364.22222222225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5184"/>
    <n v="89379.3103448275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740.57142857142856"/>
    <n v="55148.936170212764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7292"/>
    <n v="345840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11443.557500000001"/>
    <n v="176054.7307692307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17280"/>
    <n v="24685.71428571428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993.8461538461538"/>
    <n v="63219.512195121948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252"/>
    <n v="64340.425531914894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457.05733333333336"/>
    <n v="12242.607142857143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648"/>
    <n v="25920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6421.0550000000003"/>
    <n v="98785.461538461532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5184"/>
    <n v="370285.71428571426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2160"/>
    <n v="123428.57142857143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6.2"/>
    <n v="376305.8823529412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329.38279999999997"/>
    <n v="32938.28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641.82857142857142"/>
    <n v="3744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360"/>
    <n v="38571.428571428572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5184"/>
    <n v="162000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756.8"/>
    <n v="114573.91304347826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797.20339999999999"/>
    <n v="92698.069767441862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2420.663"/>
    <n v="161377.5333333333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6912"/>
    <n v="144000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7405.7142857142853"/>
    <n v="123428.57142857143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3828.2393333333334"/>
    <n v="168892.91176470587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6480"/>
    <n v="324000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976.97687499999995"/>
    <n v="52105.43333333333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728"/>
    <n v="66461.538461538468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346.32"/>
    <n v="66600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592.45714285714291"/>
    <n v="59245.714285714283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432"/>
    <n v="39876.923076923078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528.6153846153845"/>
    <n v="40555.102040816324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4034.268"/>
    <n v="201713.4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717.71818181818185"/>
    <n v="26316.333333333332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241.92"/>
    <n v="44800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253.44"/>
    <n v="27547.82608695652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3456"/>
    <n v="110297.872340425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592"/>
    <n v="55148.936170212764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2279.6053846153845"/>
    <n v="113980.26923076923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740.57142857142856"/>
    <n v="48905.660377358494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415.41640000000001"/>
    <n v="25642.987654320987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35.93440000000001"/>
    <n v="8713.7435897435898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728"/>
    <n v="148114.28571428571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4800"/>
    <n v="98181.81818181817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4.5142857142857"/>
    <n v="69663.15789473684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727.1679999999999"/>
    <n v="287861.33333333331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518.4"/>
    <n v="66461.5384615384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794.58892307692304"/>
    <n v="69794.972972972973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37.028571428571432"/>
    <n v="259200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452.81666666666666"/>
    <n v="1358450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5.1839999999999997E-2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56.76429090909091"/>
    <n v="520339.33333333331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54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0368"/>
    <n v="864000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05.38652"/>
    <n v="202666.38461538462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323.55"/>
    <n v="647100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30.24"/>
    <n v="504000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259.2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4021.78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1091.6991666666668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48.645000000000003"/>
    <n v="48044.444444444445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36.024692046151273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514.91639999999995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962.20100000000002"/>
    <n v="577320.6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1267.7086666666667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78.545454545454547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17.827326666666668"/>
    <n v="46105.15517241379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728"/>
    <n v="8640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12.942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324"/>
    <n v="138857.14285714287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606"/>
    <n v="181800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898.28327272727267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690.72"/>
    <n v="140010.8108108108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518.4"/>
    <n v="259200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259.2"/>
    <n v="1728000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530.67714285714283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51.84"/>
    <n v="129600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260.59300000000002"/>
    <n v="434321.66666666669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39.876923076923077"/>
    <n v="77373.13432835821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20.736000000000001"/>
    <n v="1036800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6.8210526315789473"/>
    <n v="1296000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2.647999999999996"/>
    <n v="363240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476.8000000000002"/>
    <n v="1238400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2.56"/>
    <n v="864000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48.11428571428573"/>
    <n v="345600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865.44240400667775"/>
    <n v="1296000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518.4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6.9119999999999999"/>
    <n v="345600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1036.8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51.84"/>
    <n v="2592000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013.9871428571429"/>
    <n v="283916.40000000002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1.4704729999999999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43.2"/>
    <n v="740571.42857142852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152.47058823529412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518.4"/>
    <n v="2592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47.127272727272725"/>
    <n v="2592000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323.55"/>
    <n v="862800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1036.8"/>
    <n v="259200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252.71969999999999"/>
    <n v="252719.7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03.68"/>
    <n v="5184000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31.793684210526315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2335.135135135135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864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108"/>
    <n v="83076.923076923078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1728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3256"/>
    <n v="209314.28571428571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5.1912000000000003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592"/>
    <n v="12960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2865.6308333333332"/>
    <n v="264519.76923076925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757.23049956178795"/>
    <n v="648000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2592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207.648"/>
    <n v="216300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304.7853333333333"/>
    <n v="2478589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64.8"/>
    <n v="25920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518.75319999999999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415.69659999999999"/>
    <n v="415696.6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1728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0.368"/>
    <n v="1036800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72"/>
    <n v="86400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691.2"/>
    <n v="1152000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2.5920000000000001"/>
    <n v="864000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5187.6000000000004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2073.6"/>
    <n v="1728000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2.5920000000000001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699.40057142857142"/>
    <n v="128836.94736842105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452.44"/>
    <n v="453887.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03.68"/>
    <n v="432000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259.2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432"/>
    <n v="144000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2658.4615384615386"/>
    <n v="246857.14285714287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431.22933333333333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073.6"/>
    <n v="648000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8.64"/>
    <n v="2004.6403712296983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378"/>
    <n v="177882.35294117648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142.86614173228347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85.14285714285714"/>
    <n v="199384.61538461538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51.84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103.68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09.834"/>
    <n v="76303.272727272721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518.4"/>
    <n v="216000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822.28571428571433"/>
    <n v="5180400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51.829079999999998"/>
    <n v="2591454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414.72"/>
    <n v="5184000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839.83136363636368"/>
    <n v="3695258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86.328000000000003"/>
    <n v="51385.714285714283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26.783999999999999"/>
    <n v="70484.210526315786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1036.8"/>
    <n v="51840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55.234299999999998"/>
    <n v="36338.355263157893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1.182599999999994"/>
    <n v="1186376.6666666667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103.608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5040.6220000000003"/>
    <n v="2520311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1.7278333333333333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.86399999999999999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12942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45.17917241379311"/>
    <n v="2105098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92.571428571428569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648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864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172.8"/>
    <n v="129600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1.728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648"/>
    <n v="370285.71428571426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7.4057142857142857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3456"/>
    <n v="691200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259.2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30.479340000000001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45.6"/>
    <n v="518400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67.832307692307694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1675.27"/>
    <n v="335054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259.2"/>
    <n v="28379.56204379562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06.81318681318682"/>
    <n v="10340.42553191489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232.61538461538461"/>
    <n v="14970.29702970297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.68"/>
    <n v="7902.439024390243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986.74314285714286"/>
    <n v="41114.297619047618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518.4"/>
    <n v="27000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864.72"/>
    <n v="19388.340807174889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631.54520000000002"/>
    <n v="50931.06451612903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45.741176470588236"/>
    <n v="26630.136986301372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689.57799999999997"/>
    <n v="29343.744680851065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86.4"/>
    <n v="5931.3501144164757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790.04399999999998"/>
    <n v="35911.090909090912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097.3363999999999"/>
    <n v="50802.611111111109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728"/>
    <n v="370285.7142857142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08.47041666666667"/>
    <n v="8290.7324840764322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323.55"/>
    <n v="13768.08510638298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99.38461538461539"/>
    <n v="9425.454545454546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74.057142857142864"/>
    <n v="4628.5714285714284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86.4"/>
    <n v="3767.4418604651164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34.56"/>
    <n v="2751.592356687898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394.5061"/>
    <n v="44830.23863636364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214.85980000000001"/>
    <n v="19532.709090909091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1555.2"/>
    <n v="26813.793103448275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03.68"/>
    <n v="2691.5887850467288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518.4"/>
    <n v="28483.516483516483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718.82600000000002"/>
    <n v="61967.758620689652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7429.1530000000002"/>
    <n v="206365.36111111112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263.14720812182742"/>
    <n v="15709.09090909091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778.32"/>
    <n v="35059.45945945946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25.92"/>
    <n v="1624.0601503759399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889.5347826086957"/>
    <n v="71244.7540983606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84.191299999999998"/>
    <n v="8800.4843205574907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53.4496666666666"/>
    <n v="80928.446153846147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518.4"/>
    <n v="21966.101694915254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742.57775000000004"/>
    <n v="26285.938053097347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29.78"/>
    <n v="7818.0722891566265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295.0999999999999"/>
    <n v="83554.838709677424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39.876923076923077"/>
    <n v="2725.5520504731862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96"/>
    <n v="6245.7831325301204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71.98611764705882"/>
    <n v="9586.1114754098362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51.84"/>
    <n v="1817.6718092566621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345.4267272727272"/>
    <n v="93668.9493670886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71.03351111111111"/>
    <n v="17857.58659217877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93.588666666666668"/>
    <n v="8339.5841584158425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54"/>
    <n v="2842.105263157894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185.14285714285714"/>
    <n v="4603.9076376554176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258.95999999999998"/>
    <n v="28773.333333333332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7.9188"/>
    <n v="9202.6965517241388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60.48"/>
    <n v="6765.10067114094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72.8"/>
    <n v="11172.413793103447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959.2984444444445"/>
    <n v="25695.49404761904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315.0428"/>
    <n v="12306.35937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37.281880000000001"/>
    <n v="5671.6855983772821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99.692307692307693"/>
    <n v="19786.259541984731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614.86120000000005"/>
    <n v="61486.12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03.67182"/>
    <n v="7794.8736842105263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86.4"/>
    <n v="16744.18604651163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53.09195"/>
    <n v="21562.24647887324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40.73930158730159"/>
    <n v="2107.2052545155993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259.56"/>
    <n v="10637.704918032787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7.136"/>
    <n v="8987.919463087248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265.56923076923078"/>
    <n v="13754.581673306773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259.2"/>
    <n v="24000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864"/>
    <n v="31609.756097560974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990.7655882352941"/>
    <n v="45521.66216216216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345.6"/>
    <n v="13714.285714285714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1724.4"/>
    <n v="21555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7.81818181818181"/>
    <n v="4500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324"/>
    <n v="19247.524752475249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00.8"/>
    <n v="7623.5294117647063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287.377"/>
    <n v="35760.472222222219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77.60740000000001"/>
    <n v="23680.986666666668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324"/>
    <n v="17753.424657534248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225.84976470588236"/>
    <n v="17294.801801801801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2592"/>
    <n v="21600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3.68"/>
    <n v="20571.428571428572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91.71619999999999"/>
    <n v="18200.905063291139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86.4"/>
    <n v="8202.5316455696211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517.67999999999995"/>
    <n v="9114.0845070422529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511.9022"/>
    <n v="148225.70588235295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27.03834999999999"/>
    <n v="16080.803797468354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86.502857142857138"/>
    <n v="8983.9762611275964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3.68"/>
    <n v="13935.483870967742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448.18037037037038"/>
    <n v="41727.137931034486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335.43529411764706"/>
    <n v="34770.731707317071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60.48"/>
    <n v="4108.695652173913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9.377426666666668"/>
    <n v="2525.294526498697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585.31775000000005"/>
    <n v="68860.911764705888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34.813493333333334"/>
    <n v="5242.9959839357434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204.76730000000001"/>
    <n v="12261.514970059879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78.130771428571435"/>
    <n v="8042.873529411765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66.959999999999994"/>
    <n v="6115.06849315068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35.988230000000001"/>
    <n v="6484.3657657657659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64.709999999999994"/>
    <n v="9730.8270676691736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329.26429999999999"/>
    <n v="47719.463768115944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316.92764705882354"/>
    <n v="33673.562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03.824"/>
    <n v="5264.908722109533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862.8"/>
    <n v="83496.774193548394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324.20733333333334"/>
    <n v="20606.39830508474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432"/>
    <n v="29123.595505617977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74.565514285714286"/>
    <n v="8728.404682274247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451.41199999999998"/>
    <n v="28726.218181818182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47.127272727272725"/>
    <n v="7975.3846153846152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87.515166666666673"/>
    <n v="5010.410305343511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13.80614925373135"/>
    <n v="13377.21403508772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78.75862068965517"/>
    <n v="14480.446927374302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259.2"/>
    <n v="13787.234042553191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64.89"/>
    <n v="6848.548812664907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259.2"/>
    <n v="21781.512605042019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230.19538188277087"/>
    <n v="15520.958083832335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31.67323999999999"/>
    <n v="14895.162895927602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01.54117647058824"/>
    <n v="3581.3278008298757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259.2"/>
    <n v="9062.9370629370624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44.426187419768937"/>
    <n v="4234.2577487765093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739.54285714285709"/>
    <n v="89255.172413793101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76.628571428571433"/>
    <n v="16254.545454545454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345.12"/>
    <n v="26684.536082474227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230.4"/>
    <n v="11405.940594059406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49.705579999999998"/>
    <n v="9308.1610486891386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79.067355371900831"/>
    <n v="6335.8609271523183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318.49"/>
    <n v="43929.65517241379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74.16"/>
    <n v="7332.2033898305081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94.78623900672531"/>
    <n v="21890.802325581397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436.23350140056021"/>
    <n v="149745.5384615384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374.06685714285715"/>
    <n v="23172.28318584070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72.8"/>
    <n v="39876.923076923078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68.21052631578948"/>
    <n v="19343.283582089553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342.40620000000001"/>
    <n v="28773.63025210084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241.63200000000001"/>
    <n v="18996.226415094341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398.76923076923077"/>
    <n v="15520.958083832335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03.68"/>
    <n v="60279.06976744186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25.92"/>
    <n v="3661.0169491525426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1545.853333333333"/>
    <n v="384861.77777777775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345.6"/>
    <n v="29123.595505617977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648"/>
    <n v="22344.82758620689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7211.9380000000001"/>
    <n v="257569.21428571429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93.2244897959183"/>
    <n v="55800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216.29933333333332"/>
    <n v="19515.729323308271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703.37066666666669"/>
    <n v="25423.036144578313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259.2"/>
    <n v="26093.95973154362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540"/>
    <n v="44081.632653061228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19.26732"/>
    <n v="11879.215139442231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016"/>
    <n v="54981.818181818184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1989.1891891891892"/>
    <n v="41400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29.6"/>
    <n v="6767.624020887728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3.824"/>
    <n v="10951.898734177215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2160"/>
    <n v="99692.307692307688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69.514263157894732"/>
    <n v="4700.252669039146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518.4"/>
    <n v="36507.042253521126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40.524852941176469"/>
    <n v="1824.9602649006622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728"/>
    <n v="123428.57142857143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29.59444999999999"/>
    <n v="13429.476683937824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42.01237837837837"/>
    <n v="12753.538834951456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53.567999999999998"/>
    <n v="7630.7692307692305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02.2127659574469"/>
    <n v="10360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310.93599999999998"/>
    <n v="16898.695652173912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86.4"/>
    <n v="6612.2448979591836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294.24268723882994"/>
    <n v="15989.32751091703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518.4"/>
    <n v="58029.850746268654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32.29665"/>
    <n v="27851.92631578947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263.6053"/>
    <n v="42516.98387096774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51.84"/>
    <n v="35506.849315068495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909"/>
    <n v="42279.069767441862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811.92780000000005"/>
    <n v="57994.842857142859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72.410799999999995"/>
    <n v="9351.9483394833951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919.14893617021278"/>
    <n v="47127.272727272728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51.8225"/>
    <n v="84145.8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2593.8000000000002"/>
    <n v="235800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576.6"/>
    <n v="91042.105263157893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5184"/>
    <n v="172800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5184"/>
    <n v="740571.42857142852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92.253200000000007"/>
    <n v="11483.80082987551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552.96"/>
    <n v="25134.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202.5"/>
    <n v="15157.894736842105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40.1081081081081"/>
    <n v="12461.538461538461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521.1414285714286"/>
    <n v="101409.42857142857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2592"/>
    <n v="103680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92.316190476190471"/>
    <n v="18640.7692307692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15.71428571428571"/>
    <n v="24923.076923076922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648"/>
    <n v="71013.698630136991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784.36363636363637"/>
    <n v="862800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345.6"/>
    <n v="864000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64.8"/>
    <n v="216000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29.6"/>
    <n v="199384.61538461538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1726.8"/>
    <n v="1036080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03.752"/>
    <n v="2593800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259.2"/>
    <n v="324000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184.52307692307693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202.67958333333334"/>
    <n v="187088.84615384616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1266.7316000000001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1296"/>
    <n v="259200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864"/>
    <n v="324000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864"/>
    <n v="648000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1728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1141.92"/>
    <n v="1427400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3.563636363636363"/>
    <n v="864000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2592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740.57142857142856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29.78"/>
    <n v="235963.6363636363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192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517.67999999999995"/>
    <n v="2588400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648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152.47058823529412"/>
    <n v="152470.58823529413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259.2"/>
    <n v="1296000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184"/>
    <n v="518400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21.6"/>
    <n v="648000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246.85714285714286"/>
    <n v="162000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71.88"/>
    <n v="2156400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691.2"/>
    <n v="432000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1296"/>
    <n v="518400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51.84"/>
    <n v="370285.71428571426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129.6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3456"/>
    <n v="21600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4.570750988142292"/>
    <n v="691200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266.40690000000001"/>
    <n v="532813.80000000005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59.840584615384614"/>
    <n v="1944819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208.7240099009901"/>
    <n v="618379.66666666663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129.6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259.2"/>
    <n v="52897.959183673469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33.01538461538462"/>
    <n v="5187600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321.45"/>
    <n v="136616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3141.818181818182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51.84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94.25454545454545"/>
    <n v="471272.72727272729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710.8910891089108"/>
    <n v="1728000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00"/>
    <n v="172800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259.2"/>
    <n v="518400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194.4"/>
    <n v="99692.307692307688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691.11760000000004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864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863.98220000000003"/>
    <n v="215995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70.625454545454545"/>
    <n v="22849.411764705881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3240"/>
    <n v="518400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86.4"/>
    <n v="185142.85714285713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785.4545454545455"/>
    <n v="2592000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1296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13.820449999999999"/>
    <n v="24520.153225806451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3456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258.83999999999997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45.84"/>
    <n v="94320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64.8"/>
    <n v="18514.285714285714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86.4"/>
    <n v="123428.57142857143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230.77500000000001"/>
    <n v="230775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345.6"/>
    <n v="35265.306122448979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44.325000000000003"/>
    <n v="322363.6363636363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68.289598482453371"/>
    <n v="20736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4.7127272727272729"/>
    <n v="259200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103.752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216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35.712948517940717"/>
    <n v="892788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2592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259.2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.51839999999999997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86.4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00.63175"/>
    <n v="670878.33333333337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370.28571428571428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86.4"/>
    <n v="5184000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1025.4319196428571"/>
    <n v="1531311.6666666667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5.735086318117588"/>
    <n v="164945.45454545456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237.5086"/>
    <n v="182698.92307692306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784.80138461538456"/>
    <n v="1275302.2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259.2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29.41999999999999"/>
    <n v="647100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398.76923076923077"/>
    <n v="288000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211.44489795918366"/>
    <n v="1036080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324"/>
    <n v="277714.2857142857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2.96"/>
    <n v="259200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194.4"/>
    <n v="388800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02.93478"/>
    <n v="1715579.6666666667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518.4"/>
    <n v="259200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185.14285714285714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517.67999999999995"/>
    <n v="51768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486.45"/>
    <n v="1945800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77.133899999999997"/>
    <n v="56716.102941176468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1728"/>
    <n v="864000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35.628865979381445"/>
    <n v="101647.05882352941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1036.8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72.8"/>
    <n v="864000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361.24543554006971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15.982001499875"/>
    <n v="37028.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518.4"/>
    <n v="76235.294117647063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503.10419999999999"/>
    <n v="44920.017857142855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574.79999999999995"/>
    <n v="55625.806451612902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518.4"/>
    <n v="30857.142857142859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740.57142857142856"/>
    <n v="19938.461538461539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324"/>
    <n v="324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792.3040000000001"/>
    <n v="116889.39130434782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263.21339999999998"/>
    <n v="16659.075949367088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575.3852173913044"/>
    <n v="60389.76666666667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524.7550000000001"/>
    <n v="101650.3333333333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545.35447870778262"/>
    <n v="64032.137931034486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976.87774999999999"/>
    <n v="126048.74193548386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259.2"/>
    <n v="14982.658959537572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36.8"/>
    <n v="121976.4705882353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225.48866666666666"/>
    <n v="70465.208333333328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296"/>
    <n v="43932.203389830509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057.8766666666668"/>
    <n v="89512.641025641031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97.8"/>
    <n v="43993.22033898305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518.4"/>
    <n v="43200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3628.8"/>
    <n v="90720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72.8"/>
    <n v="2592000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76"/>
    <n v="2592000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20.721599999999999"/>
    <n v="5180400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117.81818181818181"/>
    <n v="1296000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5184"/>
    <n v="1296000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69.191999999999993"/>
    <n v="101752.94117647059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64.8"/>
    <n v="1944000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345.6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259.2"/>
    <n v="2592000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1036.8"/>
    <n v="324000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216.511"/>
    <n v="27063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1.228746666666666"/>
    <n v="137219.85714285713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115.2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103.824"/>
    <n v="432600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669.76744186046517"/>
    <n v="117818.18181818182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345.6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24"/>
    <n v="25920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7.303999999999998"/>
    <n v="129780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3451.2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10.8"/>
    <n v="259200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25.92"/>
    <n v="864000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01.6"/>
    <n v="1512000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51.84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34.56"/>
    <n v="1296000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44"/>
    <n v="2592000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103.68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518.4"/>
    <n v="2592000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259.2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28.84804081632652"/>
    <n v="631355.4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036.8"/>
    <n v="259200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30.494117647058822"/>
    <n v="2592000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66.872680000000003"/>
    <n v="835908.5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1038.24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57.348449734497343"/>
    <n v="566398.77777777775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231.84257602862255"/>
    <n v="64800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3.2"/>
    <n v="648000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64.754999999999995"/>
    <n v="5180400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1036.8"/>
    <n v="518400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6.588799999999999"/>
    <n v="296228.5714285714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216"/>
    <n v="518400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864"/>
    <n v="2592000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648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19.88081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287.60000000000002"/>
    <n v="2588400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2588.4"/>
    <n v="1294200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533.84699999999998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259.2"/>
    <n v="648000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86.4"/>
    <n v="370285.71428571426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576.4"/>
    <n v="2593800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72.8"/>
    <n v="1296000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535.46579999999994"/>
    <n v="297481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25.92"/>
    <n v="1296000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45.6"/>
    <n v="259200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5176.8"/>
    <n v="369771.42857142858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03.68"/>
    <n v="1296000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38.880000000000003"/>
    <n v="486000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129.6"/>
    <n v="1296000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425.79533333333336"/>
    <n v="1596732.5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1036.8"/>
    <n v="370285.71428571426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41.167160000000003"/>
    <n v="1029179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1036.8"/>
    <n v="51840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259.2"/>
    <n v="432000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37.028571428571432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172.8"/>
    <n v="199384.61538461538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1728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777.6"/>
    <n v="486000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794.43820000000005"/>
    <n v="3972191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10382.4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7.28"/>
    <n v="518400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3327.6923076923076"/>
    <n v="2595600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187.78526407302761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64.8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259.2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44.223666666666666"/>
    <n v="21929.090909090908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259.2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5033.0097087378645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518.4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1944"/>
    <n v="129600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648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2.07504"/>
    <n v="5187600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29.6"/>
    <n v="38880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03.68"/>
    <n v="864000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288"/>
    <n v="192000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34.56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518.4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103.536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14.03924000000001"/>
    <n v="73102.076923076922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11.453086666666668"/>
    <n v="5153889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518.4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2.96"/>
    <n v="864000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213.10767563963662"/>
    <n v="2557079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50.112000000000002"/>
    <n v="278400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129.78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273.53379999999999"/>
    <n v="109413.52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518.4"/>
    <n v="2592000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03.68"/>
    <n v="2592000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1295.7349999999999"/>
    <n v="2591470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25.055219999999998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25.902000000000001"/>
    <n v="863400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5.1840000000000002"/>
    <n v="5184000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9178.357142857141"/>
    <n v="671242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64.8"/>
    <n v="8228.5714285714294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55.52000000000001"/>
    <n v="1430.7267709291627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90.08"/>
    <n v="31263.15789473684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146.45043999999999"/>
    <n v="3585.9559255631734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1296"/>
    <n v="10936.708860759494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3240"/>
    <n v="96000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294.2"/>
    <n v="152258.82352941178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86.4"/>
    <n v="112000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725.76"/>
    <n v="22126.82926829268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3458.4"/>
    <n v="10807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3.68"/>
    <n v="24685.714285714286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865.2"/>
    <n v="92700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42.624000000000002"/>
    <n v="2887.8048780487807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16"/>
    <n v="2558.7364264560711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323.55"/>
    <n v="9446.7153284671531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1036.08"/>
    <n v="59544.827586206899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72.8"/>
    <n v="26181.81818181818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97.469918305178624"/>
    <n v="10201.851449275362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864"/>
    <n v="123428.57142857143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51.911999999999999"/>
    <n v="144200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259.2"/>
    <n v="288000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66.461538461538467"/>
    <n v="648000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12.96"/>
    <n v="370285.71428571426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216"/>
    <n v="89379.3103448275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518.4"/>
    <n v="432000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12.96"/>
    <n v="648000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69.12"/>
    <n v="123428.57142857143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59.2"/>
    <n v="155520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12.96"/>
    <n v="92571.42857142856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2.285333333333334"/>
    <n v="9373.1612903225814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96.404933333333332"/>
    <n v="192809.86666666667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53.547519999999999"/>
    <n v="12452.911627906977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38.880000000000003"/>
    <n v="1296000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103.68"/>
    <n v="2592000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422.78933333333333"/>
    <n v="97566.769230769234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25.92"/>
    <n v="108000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77.760000000000005"/>
    <n v="40500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89.379310344827587"/>
    <n v="152470.58823529413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90.94736842105263"/>
    <n v="55148.936170212764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40.32"/>
    <n v="23441.860465116279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036.8"/>
    <n v="2592000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51.768000000000001"/>
    <n v="647100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98.742857142857147"/>
    <n v="1152000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9.6259656249999992"/>
    <n v="22817.103703703702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1944"/>
    <n v="388800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5.1840000000000002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51.84"/>
    <n v="864000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129.6"/>
    <n v="72000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15.785215000000001"/>
    <n v="9395.9613095238092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84.09795"/>
    <n v="108292.91176470589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48.384"/>
    <n v="241920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129.6"/>
    <n v="12895.52238805970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25.92"/>
    <n v="8756.7567567567567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17.28"/>
    <n v="370285.71428571426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43.2"/>
    <n v="370285.71428571426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4.811428571428571"/>
    <n v="2592000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59.2"/>
    <n v="11368.421052631578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28.643550000000001"/>
    <n v="98770.862068965522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24.711169230769229"/>
    <n v="3609.4966292134832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172.8"/>
    <n v="83612.903225806454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112.69565217391305"/>
    <n v="123428.5714285714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173.04"/>
    <n v="70151.351351351346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316.97140000000002"/>
    <n v="679224.42857142852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94.25454545454545"/>
    <n v="1296000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25.92"/>
    <n v="518400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36.09957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50.823529411764703"/>
    <n v="7578.9473684210525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129.6"/>
    <n v="14048.780487804877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172.8"/>
    <n v="1296000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2379.2816666666668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.595999999999997"/>
    <n v="10235.502958579882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53.443298969072167"/>
    <n v="648000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03.68"/>
    <n v="2592000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345.6"/>
    <n v="185142.8571428571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25.80363636363636"/>
    <n v="288300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411.52757142857143"/>
    <n v="180043.312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25.92"/>
    <n v="648000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226.10775000000001"/>
    <n v="678323.2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80.64"/>
    <n v="120960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273.2631578947369"/>
    <n v="59004.878048780491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474.14634146341461"/>
    <n v="32672.268907563026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03.536"/>
    <n v="16917.647058823528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524.43820000000005"/>
    <n v="26221.91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370.28571428571428"/>
    <n v="18125.874125874125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29.6"/>
    <n v="18514.285714285714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36.8"/>
    <n v="74057.142857142855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033.5574285714285"/>
    <n v="24278.194630872484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518.4"/>
    <n v="29907.69230769230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296"/>
    <n v="43200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29.6"/>
    <n v="9781.132075471698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871.85059999999999"/>
    <n v="61397.929577464791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29600"/>
    <n v="398769.23076923075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036.8"/>
    <n v="15337.278106508877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315.55058823529413"/>
    <n v="47055.789473684214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56.982851063829784"/>
    <n v="11695.170305676857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467.36111111111109"/>
    <n v="15578.703703703704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303.40260000000001"/>
    <n v="14046.416666666666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762.7639999999999"/>
    <n v="64491.365853658535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475.2"/>
    <n v="20512.230215827338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403.2"/>
    <n v="63663.1578947368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232.61538461538461"/>
    <n v="32170.212765957447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848.8571428571429"/>
    <n v="112539.13043478261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3953.3"/>
    <n v="144954.33333333334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518.4"/>
    <n v="41806.451612903227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167.5675675675675"/>
    <n v="35027.027027027027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524.21526615333107"/>
    <n v="16142.58762886598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381.46014285714284"/>
    <n v="48549.472727272725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296"/>
    <n v="58909.09090909091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259.2"/>
    <n v="23563.636363636364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583.2583258325833"/>
    <n v="43932.203389830509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324.8"/>
    <n v="64103.225806451614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346.23660000000001"/>
    <n v="16487.457142857143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259.2"/>
    <n v="99692.307692307688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296"/>
    <n v="52897.959183673469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51.4331999999999"/>
    <n v="38655.632352941175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7524"/>
    <n v="239400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4838.3999999999996"/>
    <n v="67200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36.8"/>
    <n v="136421.05263157896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691.2"/>
    <n v="34909.090909090912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1179.8181818181818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18.4"/>
    <n v="432000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429.32285714285712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604.19580419580416"/>
    <n v="2592000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518.4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70.28571428571428"/>
    <n v="58909.090909090912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648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518.4"/>
    <n v="864000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1036.8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648"/>
    <n v="49846.153846153844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197.48571428571429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13.68421052631579"/>
    <n v="432000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2886.2806666666665"/>
    <n v="4329421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786.61213088587385"/>
    <n v="1478437.5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5184"/>
    <n v="288000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59.2"/>
    <n v="518400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463.13642857142855"/>
    <n v="56876.403508771931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864"/>
    <n v="864000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5184"/>
    <n v="2592000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169.81966666666668"/>
    <n v="424549.16666666669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2592"/>
    <n v="96000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3240"/>
    <n v="103680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3702.8571428571427"/>
    <n v="185142.85714285713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2254.634"/>
    <n v="96627.171428571426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3452.4"/>
    <n v="345240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5184"/>
    <n v="89379.31034482758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995.35720000000003"/>
    <n v="113108.77272727272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2160"/>
    <n v="152470.58823529413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3296.9520000000002"/>
    <n v="96969.17647058823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922.2705882352941"/>
    <n v="111990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259.2"/>
    <n v="16615.384615384617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385.55919999999998"/>
    <n v="22591.3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38.24"/>
    <n v="43260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485.92581818181816"/>
    <n v="41759.2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600.45287499999995"/>
    <n v="90634.39622641509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262.86957142857142"/>
    <n v="20000.945652173912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259.19150000000002"/>
    <n v="28799.055555555555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897.77066666666667"/>
    <n v="37933.97183098591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740.57142857142856"/>
    <n v="29793.103448275862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518.4"/>
    <n v="92571.428571428565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728"/>
    <n v="46285.714285714283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296"/>
    <n v="50823.529411764706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664.52933333333328"/>
    <n v="53162.346666666665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980.14"/>
    <n v="59324.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268.00254545454544"/>
    <n v="81889.666666666672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443.896"/>
    <n v="80216.444444444438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324"/>
    <n v="36507.042253521126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765.82225000000005"/>
    <n v="53741.912280701756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635.65644444444445"/>
    <n v="66522.186046511633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648"/>
    <n v="49846.153846153844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728"/>
    <n v="96000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905.9179999999999"/>
    <n v="158826.5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7569.2133333333331"/>
    <n v="137622.06060606061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728"/>
    <n v="27000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96.8389999999999"/>
    <n v="46315.678571428572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648"/>
    <n v="60279.069767441862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387.56528571428572"/>
    <n v="13233.936585365853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3087.8193333333334"/>
    <n v="201379.52173913043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931.94"/>
    <n v="35588.368421052633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986.9649999999999"/>
    <n v="56770.428571428572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11.829"/>
    <n v="69043.631578947374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69.24808374327881"/>
    <n v="37933.26923076923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864"/>
    <n v="37565.217391304344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3235.5"/>
    <n v="78436.36363636363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946.6387500000001"/>
    <n v="57678.185185185182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72.8"/>
    <n v="21818.18181818182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329.23636363636365"/>
    <n v="36955.102040816324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7589.4433333333336"/>
    <n v="206984.8181818181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839.58307692307687"/>
    <n v="28722.57894736842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368"/>
    <n v="324000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438"/>
    <n v="80887.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1728"/>
    <n v="129600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343.68299999999999"/>
    <n v="33475.616883116883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432"/>
    <n v="63219.512195121948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523.79054545454551"/>
    <n v="38411.306666666664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843.221"/>
    <n v="92161.0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518.4"/>
    <n v="56347.82608695652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036.8"/>
    <n v="41806.451612903227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296"/>
    <n v="42491.803278688523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518.4"/>
    <n v="27000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259.2"/>
    <n v="13642.105263157895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519.12"/>
    <n v="27612.765957446809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194.8628000000001"/>
    <n v="76593.769230769234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491.77333333333331"/>
    <n v="11616.69291338582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109.4626666666666"/>
    <n v="20933.257861635218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690.50879999999995"/>
    <n v="19505.898305084746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114.6772727272728"/>
    <n v="26088.191489361703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259200"/>
    <n v="259200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8640"/>
    <n v="162000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603.9"/>
    <n v="21005.217391304348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699.40575000000001"/>
    <n v="21034.759398496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2589.5234999999998"/>
    <n v="73986.385714285716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273.25857142857143"/>
    <n v="15425.887096774193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8640"/>
    <n v="25920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93.237410071942449"/>
    <n v="5194.3887775551102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787.5862068965516"/>
    <n v="55148.936170212764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0556.175999999999"/>
    <n v="183537.28571428571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3027"/>
    <n v="1513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2175.2683333333334"/>
    <n v="34346.34210526316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651.88300000000004"/>
    <n v="26607.469387755104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5.4"/>
    <n v="54075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576"/>
    <n v="1296000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51.911999999999999"/>
    <n v="648900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1296"/>
    <n v="518400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296.53876923076922"/>
    <n v="24398.75949367088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356.3636363636365"/>
    <n v="2592000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937.90914285714291"/>
    <n v="298425.63636363635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1038.5668000000001"/>
    <n v="472075.8181818181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57.6"/>
    <n v="259200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294.13636363636363"/>
    <n v="862800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129.6"/>
    <n v="518400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432.6"/>
    <n v="216300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486"/>
    <n v="1944000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988.45714285714291"/>
    <n v="691920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864"/>
    <n v="123428.57142857143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345.6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904.56852791878168"/>
    <n v="63360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1296"/>
    <n v="89379.31034482758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518.4"/>
    <n v="1296000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864"/>
    <n v="60480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754.28571428571433"/>
    <n v="356400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036.8"/>
    <n v="388800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1900.8"/>
    <n v="203657.1428571428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1036.8"/>
    <n v="216000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2561.857"/>
    <n v="2561857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1814.4"/>
    <n v="86400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320"/>
    <n v="308571.42857142858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2592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3066.915"/>
    <n v="766728.75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3.68"/>
    <n v="81000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865.2"/>
    <n v="648900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24"/>
    <n v="288000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1252.3195000000001"/>
    <n v="441995.1176470588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294.2"/>
    <n v="51768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129.6"/>
    <n v="48905.660377358494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486"/>
    <n v="555428.5714285714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273.17174999999997"/>
    <n v="30352.416666666668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865.2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1555.2"/>
    <n v="1944000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5184"/>
    <n v="486000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517.67999999999995"/>
    <n v="1294200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611.28399999999999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148.83926666666667"/>
    <n v="1488392.6666666667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437.26400000000001"/>
    <n v="54658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51.84"/>
    <n v="864000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797.53846153846155"/>
    <n v="864000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172.56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893.79310344827582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1569.2339999999999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169.9725"/>
    <n v="33994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9425.454545454546"/>
    <n v="1036800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18.143999999999998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482.1714285714286"/>
    <n v="2593800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86.4"/>
    <n v="108000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1728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419.08092307692306"/>
    <n v="302669.55555555556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1004.2018181818182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538.45399999999995"/>
    <n v="269227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665.53846153846155"/>
    <n v="259560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151.19999999999999"/>
    <n v="30240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471.92727272727274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242.16"/>
    <n v="181620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112"/>
    <n v="100800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173.04"/>
    <n v="432600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864"/>
    <n v="172800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432.6"/>
    <n v="519120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369.35285714285715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129.6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298.75082758620692"/>
    <n v="154710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5176.8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4030.2377777777779"/>
    <n v="725442.8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492.8489999999999"/>
    <n v="426528.28571428574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408.88421052631577"/>
    <n v="129480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2592"/>
    <n v="259200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509.98320000000001"/>
    <n v="84997.2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740.57142857142856"/>
    <n v="1296000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2703.6507142857145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741.6"/>
    <n v="129780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70.28571428571428"/>
    <n v="2592000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227.4698181818183"/>
    <n v="1687771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432"/>
    <n v="277714.28571428574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51.84"/>
    <n v="83612.903225806454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414.72"/>
    <n v="194400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865.2"/>
    <n v="216300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58.750999999999998"/>
    <n v="30599.479166666668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45.037140000000001"/>
    <n v="281482.1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72.8"/>
    <n v="518400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6098.8235294117649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648"/>
    <n v="32400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259.2"/>
    <n v="740571.42857142852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518.4"/>
    <n v="108000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77.760000000000005"/>
    <n v="32132.231404958678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52.971428571428568"/>
    <n v="13242.857142857143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72.8"/>
    <n v="518400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241.92"/>
    <n v="49709.58904109588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1.52"/>
    <n v="37161.290322580644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03.608"/>
    <n v="304729.4117647059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23.5"/>
    <n v="383142.85714285716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237.80082293943681"/>
    <n v="108786.88235294117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51.84"/>
    <n v="15157.8947368421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65.142857142857139"/>
    <n v="19282.978723404256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1.924894736842106"/>
    <n v="36207.86363636364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1313.28"/>
    <n v="88735.135135135133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86.4"/>
    <n v="336000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31.418181818181818"/>
    <n v="119172.41379310345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11.10776"/>
    <n v="462949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216"/>
    <n v="86400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259.02"/>
    <n v="63955.555555555555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324"/>
    <n v="648000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95.04"/>
    <n v="259200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639.13739999999996"/>
    <n v="228263.35714285713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38.880000000000003"/>
    <n v="777600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127.11709999999999"/>
    <n v="56496.4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59.38"/>
    <n v="648450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1.768000000000001"/>
    <n v="862800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51.84"/>
    <n v="216000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5.92"/>
    <n v="216000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960"/>
    <n v="216000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14.992278282597505"/>
    <n v="21073.170731707316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7.3232"/>
    <n v="31836.583333333332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389.16"/>
    <n v="125535.4838709677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29.160291602916029"/>
    <n v="648000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48.11428571428573"/>
    <n v="864000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5.86817183047237"/>
    <n v="15061.201117318436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258.83999999999997"/>
    <n v="862800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86.373000000000005"/>
    <n v="112660.43478260869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234.285"/>
    <n v="203726.0869565217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69.12"/>
    <n v="84292.682926829264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518.4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259.2"/>
    <n v="81000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03.68"/>
    <n v="1296000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32.49439999999998"/>
    <n v="308924.57142857142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51.804000000000002"/>
    <n v="1295100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41.031885714285714"/>
    <n v="14654.244897959185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2.764050000000001"/>
    <n v="413891.81818181818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213.63200000000001"/>
    <n v="237368.88888888888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643.19000000000005"/>
    <n v="514552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519.12"/>
    <n v="324450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64.86"/>
    <n v="16993.886462882096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17.3002"/>
    <n v="64875.75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5.7900972392980892"/>
    <n v="863400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777.6"/>
    <n v="9720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55.46814681468146"/>
    <n v="116110.27272727272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29.41999999999999"/>
    <n v="172560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103.68"/>
    <n v="27284.21052631579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13.391999999999999"/>
    <n v="16636.02484472049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178.39699999999999"/>
    <n v="89198.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121.08"/>
    <n v="47794.73684210526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7.72192513368984"/>
    <n v="259200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51.84"/>
    <n v="25663.366336633662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42.202845986984819"/>
    <n v="1215969.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194.4"/>
    <n v="3888000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777.6"/>
    <n v="5016.7741935483873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96.76576"/>
    <n v="26879.37777777778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432"/>
    <n v="270000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88.39999999999998"/>
    <n v="43260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8.844000000000001"/>
    <n v="102221.05263157895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13.8384"/>
    <n v="9745.352112676057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129.6"/>
    <n v="370285.71428571426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57.6"/>
    <n v="6480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670.2006451612904"/>
    <n v="86293.7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659.94299999999998"/>
    <n v="4141.9016736401672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296"/>
    <n v="35027.027027027027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1296"/>
    <n v="19786.25954198473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29.6"/>
    <n v="42491.803278688523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36.977142857142859"/>
    <n v="2416.8067226890757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419.14285714285717"/>
    <n v="24049.18032786885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345.55392614318089"/>
    <n v="23351.35135135135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390.5795"/>
    <n v="15316.843137254902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468.32330000000002"/>
    <n v="33214.418439716312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604.79999999999995"/>
    <n v="7607.5471698113206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259.2"/>
    <n v="26181.8181818181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480"/>
    <n v="27000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821.6867469879519"/>
    <n v="89600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552.94719999999995"/>
    <n v="16655.036144578313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563.47826086956525"/>
    <n v="34105.26315789474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612.17999999999995"/>
    <n v="13055.971563981042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934.1379999999999"/>
    <n v="92101.809523809527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725.6"/>
    <n v="42432.786885245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4358.5879999999997"/>
    <n v="72643.133333333331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30.494117647058822"/>
    <n v="259200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3456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5678.541538461538"/>
    <n v="3691052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25.92"/>
    <n v="8876.7123287671238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702.6312857142857"/>
    <n v="2459209.5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59.2"/>
    <n v="324000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1296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297.8"/>
    <n v="2595600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230.4"/>
    <n v="864000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216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1036.8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4838.3999999999996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877.59340405904061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440"/>
    <n v="2160000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1039.0404000000001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740.57142857142856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518.04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259.56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88.773925000000006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2353.090909090909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518.4"/>
    <n v="259200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1290.923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3039.1959798994976"/>
    <n v="151200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2592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43.2"/>
    <n v="31609.756097560974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806.4"/>
    <n v="483840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25.92"/>
    <n v="26270.27027027027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5184"/>
    <n v="259200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86.28"/>
    <n v="647100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1258.3636363636363"/>
    <n v="131828.57142857142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72.8"/>
    <n v="864000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25956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34.56"/>
    <n v="648000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3456"/>
    <n v="259200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48"/>
    <n v="86400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2592"/>
    <n v="864000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.36"/>
    <n v="4873.84615384615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103.68"/>
    <n v="15520.958083832335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6480"/>
    <n v="777600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83.07692307692308"/>
    <n v="120000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29.6"/>
    <n v="26448.97959183673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38.117647058823529"/>
    <n v="648000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259.2"/>
    <n v="864000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03.68"/>
    <n v="518400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4712.727272727273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86.28"/>
    <n v="287600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144"/>
    <n v="1296000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2356.3636363636365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57.6"/>
    <n v="17632.65306122449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172.8"/>
    <n v="52897.959183673469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199.39995384260328"/>
    <n v="2592000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942"/>
    <n v="1294200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296"/>
    <n v="370285.71428571426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4320"/>
    <n v="324000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44"/>
    <n v="96000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1840000000000002"/>
    <n v="27574.468085106382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220.5205"/>
    <n v="91249.86206896552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34.56"/>
    <n v="493714.2857142857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103.68"/>
    <n v="117818.18181818182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18.4"/>
    <n v="2592000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648"/>
    <n v="25920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23.315819999999999"/>
    <n v="388597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434.20187499999997"/>
    <n v="144733.95833333334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345.6"/>
    <n v="345600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3.2"/>
    <n v="70054.05405405405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2.8759999999999999"/>
    <n v="129420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6471"/>
    <n v="369771.42857142858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259.2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07.21600000000001"/>
    <n v="246685.71428571429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259.56"/>
    <n v="865200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1.84"/>
    <n v="235636.36363636365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1036.8"/>
    <n v="2592000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58.511238636363636"/>
    <n v="16503.169871794871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2592"/>
    <n v="2592000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432"/>
    <n v="864000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64.709999999999994"/>
    <n v="647100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0.368"/>
    <n v="518400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2592"/>
    <n v="324000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575.20000000000005"/>
    <n v="862800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534.85714285714289"/>
    <n v="1123200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155.52000000000001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0.3536"/>
    <n v="517680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378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518.4"/>
    <n v="864000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28.8"/>
    <n v="370285.71428571426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1728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296"/>
    <n v="1296000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76.628571428571433"/>
    <n v="116608.6956521739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2592"/>
    <n v="2592000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29.6"/>
    <n v="1296000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1037.52"/>
    <n v="1729200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64.8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259.2"/>
    <n v="199384.61538461538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864"/>
    <n v="259200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8.054079999999999"/>
    <n v="1201352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2592"/>
    <n v="259200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18.61575178997612"/>
    <n v="432000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103.68"/>
    <n v="66461.538461538468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49.371428571428574"/>
    <n v="432000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324"/>
    <n v="2592000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518.4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5184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648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57.6"/>
    <n v="324000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278.70967741935482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64.8"/>
    <n v="51840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547.20000000000005"/>
    <n v="273600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207.36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173.04"/>
    <n v="865200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51.84"/>
    <n v="1296000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2073.6"/>
    <n v="864000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103.68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162"/>
    <n v="172800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324"/>
    <n v="259200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518.4"/>
    <n v="864000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03.68"/>
    <n v="324000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398.76923076923077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518.76"/>
    <n v="1729200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345.6"/>
    <n v="864000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395.90148148148148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86.28"/>
    <n v="136231.57894736843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100.8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44.64"/>
    <n v="1339200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498.46153846153845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259.2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93.76"/>
    <n v="117504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76.72386666666668"/>
    <n v="331357.2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44.64"/>
    <n v="167400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144"/>
    <n v="86400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259.2"/>
    <n v="864000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103.68"/>
    <n v="129600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62.351999999999997"/>
    <n v="1558800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288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4.192"/>
    <n v="302400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172.8"/>
    <n v="136421.05263157896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129.6"/>
    <n v="288000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26.918297142857142"/>
    <n v="4710702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432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34.56"/>
    <n v="2592000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43.2"/>
    <n v="51840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63.936"/>
    <n v="37609.411764705881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51.84"/>
    <n v="864000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1630.232"/>
    <n v="407558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667.16679999999997"/>
    <n v="555972.33333333337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21.74545454545455"/>
    <n v="7142.4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223.26808"/>
    <n v="25142.801801801801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381.11"/>
    <n v="23238.414634146342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314.54594285714285"/>
    <n v="39318.24285714285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907.2"/>
    <n v="21345.882352941175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201.6"/>
    <n v="21097.674418604653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5184"/>
    <n v="199384.61538461538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958.66666666666663"/>
    <n v="78436.363636363632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5920"/>
    <n v="172800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246.68571428571428"/>
    <n v="18975.824175824175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207.36"/>
    <n v="3630.252100840336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518.63469999999995"/>
    <n v="30507.923529411764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178.75862068965517"/>
    <n v="5062.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176.16706666666667"/>
    <n v="8415.6242038216569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876.48971428571429"/>
    <n v="18369.54491017964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40.1805869074492"/>
    <n v="307200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378"/>
    <n v="17615.533980582524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432"/>
    <n v="23351.35135135135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03.68"/>
    <n v="9564.5756457564585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59.01840490797545"/>
    <n v="25663.366336633662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295.48976923076924"/>
    <n v="67392.403508771924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99.38461538461539"/>
    <n v="41806.451612903227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3147.43"/>
    <n v="88521.468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55.13934131736528"/>
    <n v="18374.659574468085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258.83999999999997"/>
    <n v="34512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432"/>
    <n v="56347.82608695652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99.071399999999997"/>
    <n v="19237.165048543688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296"/>
    <n v="216000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556.12199999999996"/>
    <n v="16750.662650602411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465.23076923076923"/>
    <n v="28000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2592"/>
    <n v="207360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518.4"/>
    <n v="4721.311475409836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99.60878571428572"/>
    <n v="12587.94144144144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97.811320754716988"/>
    <n v="14163.93442622950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292.44444444444446"/>
    <n v="29573.033707865168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8.53211009174311"/>
    <n v="10245.05928853755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72.8"/>
    <n v="18514.285714285714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080.96"/>
    <n v="23088.466019417476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657.63824999999997"/>
    <n v="19061.97826086956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31.09090909090909"/>
    <n v="13589.528795811519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345.6"/>
    <n v="288000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1728"/>
    <n v="1728000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59.040379999999999"/>
    <n v="73800.475000000006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1312.0920000000001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1036.8"/>
    <n v="216000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49.0447272727273"/>
    <n v="2609873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5.1840000000000002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865.72640000000001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12.16"/>
    <n v="406080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814.4"/>
    <n v="302400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51.84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458.72046721529068"/>
    <n v="576000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276.01440000000002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69.12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2592"/>
    <n v="864000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1036.8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635.80037500000003"/>
    <n v="635800.37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387.27199999999999"/>
    <n v="56951.76470588235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459.4709110867179"/>
    <n v="1329578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439.16908333333333"/>
    <n v="138684.97368421053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341.3385000000001"/>
    <n v="59615.044444444444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96"/>
    <n v="152470.58823529413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945.8"/>
    <n v="125535.48387096774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740.57142857142856"/>
    <n v="51840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231.5147999999999"/>
    <n v="52182.830508474573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518.4"/>
    <n v="32000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129.6"/>
    <n v="7653.543307086613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864"/>
    <n v="70054.054054054053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691.2"/>
    <n v="17157.446808510638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259200"/>
    <n v="3645.5696202531644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729.70955223880594"/>
    <n v="34674.141843971629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865.2"/>
    <n v="23812.844036697246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86.4"/>
    <n v="7180.0554016620499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769.09090909090912"/>
    <n v="24034.090909090908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6"/>
    <n v="3868.656716417910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112.6704"/>
    <n v="28975.791666666668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785.4545454545455"/>
    <n v="35027.027027027027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296"/>
    <n v="49846.153846153844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398.76923076923077"/>
    <n v="24685.714285714286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2013.5533333333333"/>
    <n v="73666.585365853665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3854.7692307692309"/>
    <n v="73694.117647058825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60.2285714285715"/>
    <n v="61527.272727272728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272.84210526315792"/>
    <n v="51840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17.81818181818181"/>
    <n v="16301.886792452829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216"/>
    <n v="14241.75824175824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38.68553191489363"/>
    <n v="12656.73786407767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518.04"/>
    <n v="30653.254437869822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346.08"/>
    <n v="83729.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199.6042"/>
    <n v="214215.03571428571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648"/>
    <n v="48000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20.96"/>
    <n v="6475.3747323340467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201.6"/>
    <n v="7773.7789203084831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424.5176666666666"/>
    <n v="62846.367647058825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201.6"/>
    <n v="7322.0338983050851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379.20523076923075"/>
    <n v="12972.810526315789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275.83892617449663"/>
    <n v="18266.666666666668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518.4"/>
    <n v="59815.384615384617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246.85714285714286"/>
    <n v="23351.35135135135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77.01900000000001"/>
    <n v="9690.8211678832122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026.011"/>
    <n v="92091.409090909088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4.029"/>
    <n v="65421.225806451614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648"/>
    <n v="20571.4285714285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760.24866666666662"/>
    <n v="57018.6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0736"/>
    <n v="207360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669.85924999999997"/>
    <n v="43925.196721311477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728"/>
    <n v="49846.153846153844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757.25971428571427"/>
    <n v="30818.70930232558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055.203"/>
    <n v="75371.642857142855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382.0658823529411"/>
    <n v="45182.923076923078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73.04"/>
    <n v="21630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3111.2060000000001"/>
    <n v="70709.227272727279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41.4811999999999"/>
    <n v="40682.85937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2028.7058823529412"/>
    <n v="74973.913043478256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29.6"/>
    <n v="10890.756302521009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296"/>
    <n v="78545.454545454544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740.57142857142856"/>
    <n v="81000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126.4939999999999"/>
    <n v="140811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448.21100000000001"/>
    <n v="30911.103448275862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38.24"/>
    <n v="51912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395.39428571428573"/>
    <n v="12813.703703703704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129.51"/>
    <n v="49811.53846153846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83.703066666666672"/>
    <n v="29198.744186046511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23.563636363636363"/>
    <n v="7280.8988764044943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51.84"/>
    <n v="57600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345.6"/>
    <n v="90947.368421052626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262.95652173913044"/>
    <n v="86400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94.4"/>
    <n v="162000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12.1104"/>
    <n v="30276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563.47826086956525"/>
    <n v="2592000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64.8"/>
    <n v="21245.90163934426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28.8"/>
    <n v="471272.72727272729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30.709520000000001"/>
    <n v="12382.870967741936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40.32"/>
    <n v="3024000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22.614270000000001"/>
    <n v="238044.9473684210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64.8"/>
    <n v="19200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221.28189655172415"/>
    <n v="142603.88888888888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25.28754"/>
    <n v="842918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5.6103896103896105"/>
    <n v="370285.7142857142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74.057142857142864"/>
    <n v="648000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199.23693333333333"/>
    <n v="67921.68181818182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51.84"/>
    <n v="28800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129.6"/>
    <n v="324000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38.880000000000003"/>
    <n v="353454.54545454547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54"/>
    <n v="63219.512195121948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51.84"/>
    <n v="259200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69.191999999999993"/>
    <n v="384400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76.254028571428577"/>
    <n v="53377.82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0.368"/>
    <n v="76235.294117647063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256.25308947108255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1036.8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9.488721804511279"/>
    <n v="9391.3043478260861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03.68"/>
    <n v="162000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30.24"/>
    <n v="13500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51.84"/>
    <n v="18514.285714285714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86.4"/>
    <n v="172800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7.831999999999994"/>
    <n v="105178.37837837837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1542.8571428571429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110.592"/>
    <n v="60104.3478260869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51.84"/>
    <n v="25920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1.32914"/>
    <n v="15685.625386996904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1670.4"/>
    <n v="18025.89928057554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0080"/>
    <n v="432000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528.9795918367347"/>
    <n v="17395.97315436241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36.8"/>
    <n v="83612.903225806454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411.77872340425535"/>
    <n v="93046.153846153844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638.64099999999996"/>
    <n v="18565.14534883721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518.4"/>
    <n v="33230.769230769234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29.6"/>
    <n v="21600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445.7174"/>
    <n v="19635.127753303965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3013.8119999999999"/>
    <n v="71757.428571428565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2160"/>
    <n v="40500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042.3979999999999"/>
    <n v="21537.14876033058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762.35294117647061"/>
    <n v="29793.103448275862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65.2014999999999"/>
    <n v="38929.276923076926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864"/>
    <n v="52897.959183673469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8116.363636363636"/>
    <n v="281936.84210526315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612.8"/>
    <n v="29866.666666666668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432"/>
    <n v="9818.18181818181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5184"/>
    <n v="207360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7987.0649999999996"/>
    <n v="319482.59999999998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23.42857142857143"/>
    <n v="36000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345.12"/>
    <n v="28134.782608695652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518.88"/>
    <n v="26473.469387755104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519.12"/>
    <n v="28840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414.72"/>
    <n v="23834.482758620688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80.098887515451167"/>
    <n v="6384.2364532019701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864"/>
    <n v="64800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370.33861980282899"/>
    <n v="37028.571428571428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5184"/>
    <n v="162000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259.2"/>
    <n v="49846.153846153844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725.6"/>
    <n v="39218.181818181816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648"/>
    <n v="23779.816513761467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701.51351351351354"/>
    <n v="15450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459.1461538461538"/>
    <n v="61190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648"/>
    <n v="9744.3609022556393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259.2"/>
    <n v="17165.562913907284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77139.759999999995"/>
    <n v="385698.8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518.4"/>
    <n v="35506.849315068495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324"/>
    <n v="17513.513513513513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785.4545454545455"/>
    <n v="18580.64516129032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740.57142857142856"/>
    <n v="41142.857142857145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602.84237499999995"/>
    <n v="35990.589552238809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6480"/>
    <n v="185142.85714285713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675.35125000000005"/>
    <n v="34633.397435897437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450.34460000000001"/>
    <n v="20104.669642857141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5184"/>
    <n v="76235.294117647063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46.4692857142857"/>
    <n v="154216.52631578947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7699.4440000000004"/>
    <n v="296132.46153846156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071.3599999999999"/>
    <n v="25753.846153846152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259.2"/>
    <n v="49846.153846153844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4951.2986666666666"/>
    <n v="218439.64705882352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740.57142857142856"/>
    <n v="31609.756097560974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432"/>
    <n v="35506.849315068495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258.94299999999998"/>
    <n v="16388.797468354431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589.09090909090912"/>
    <n v="39876.923076923078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288"/>
    <n v="14086.95652173913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8612.362857142858"/>
    <n v="88656.67647058823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725.76"/>
    <n v="7560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2072.16"/>
    <n v="45844.24778761062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648"/>
    <n v="39272.727272727272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48.9655172413793"/>
    <n v="432000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103.824"/>
    <n v="152682.35294117648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381.48275000000001"/>
    <n v="1525931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720"/>
    <n v="1080000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2595.6"/>
    <n v="432600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1296.9000000000001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648"/>
    <n v="3888000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806.4"/>
    <n v="806400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370.28571428571428"/>
    <n v="199384.61538461538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2592"/>
    <n v="51840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5184"/>
    <n v="2592000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785.4545454545455"/>
    <n v="384000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51.911999999999999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582.06355555555558"/>
    <n v="1309643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864"/>
    <n v="2592000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411.42857142857144"/>
    <n v="259200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19636.363636363636"/>
    <n v="720000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2.96"/>
    <n v="12960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03.68"/>
    <n v="1296000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86.4"/>
    <n v="25920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150.24"/>
    <n v="80485.71428571429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199.38461538461539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5184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518.4"/>
    <n v="648000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2588.4"/>
    <n v="862800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259.2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535.67999999999995"/>
    <n v="535680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152.68235294117648"/>
    <n v="55225.531914893618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64.8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293.99374999999998"/>
    <n v="352792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21.977097560975611"/>
    <n v="163829.27272727274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72.8"/>
    <n v="1296000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259.2"/>
    <n v="1296000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1056.2670000000001"/>
    <n v="144036.40909090909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128.34004999999999"/>
    <n v="320850.12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951.19266055045875"/>
    <n v="43200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99.38461538461539"/>
    <n v="2592000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28.8"/>
    <n v="1728000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1728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199.38461538461539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1047.2727272727273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19.938461538461539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192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5.1840000000000002"/>
    <n v="864000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13.084910000000001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466.6066606660666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25.92"/>
    <n v="2592000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36.97097625329815"/>
    <n v="1297800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185.14285714285714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155.376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039.2342857142858"/>
    <n v="1818660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316.20133333333331"/>
    <n v="677574.28571428568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518.4"/>
    <n v="864000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432.6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526.36800000000005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66.600108108108103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.20076807999999999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92.12306666666666"/>
    <n v="8476.0176470588231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648"/>
    <n v="17280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6474"/>
    <n v="155376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518.4"/>
    <n v="11076.923076923076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87.524933333333337"/>
    <n v="1009.126825518831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221.59587500000001"/>
    <n v="14296.508064516129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29.51"/>
    <n v="8634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545.68421052631584"/>
    <n v="17692.832764505118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58.576271186440678"/>
    <n v="8074.7663551401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09.5999999999999"/>
    <n v="22400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81"/>
    <n v="7556.8513119533527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03.68"/>
    <n v="7714.2857142857147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728"/>
    <n v="55148.936170212764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864"/>
    <n v="34105.26315789474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7.11179999999999"/>
    <n v="6364.3469387755104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432"/>
    <n v="2829.6943231441046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71.38653333333335"/>
    <n v="13933.86449864498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24.192"/>
    <n v="59.756941013733822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778.71937500000001"/>
    <n v="17548.605633802817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28.98602"/>
    <n v="2282.363779527559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518.4"/>
    <n v="432000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388.26479999999998"/>
    <n v="1941324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308.57142857142856"/>
    <n v="1080000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2523.6484999999998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580.29850746268653"/>
    <n v="129600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29.6"/>
    <n v="864000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259.2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172.8"/>
    <n v="43200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519.12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864"/>
    <n v="131873.68421052632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4243.5308333333332"/>
    <n v="5092237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648"/>
    <n v="1296000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108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517.17340000000002"/>
    <n v="235078.81818181818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1296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3456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242.95053333333334"/>
    <n v="3644258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296"/>
    <n v="1296000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592"/>
    <n v="5184000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925.71428571428567"/>
    <n v="172800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49.846153846153847"/>
    <n v="2928.8135593220341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11.43272727272728"/>
    <n v="7451.4285714285716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382.4"/>
    <n v="73014.084507042251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368.17784615384613"/>
    <n v="8896.4907063197024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201.90981249999999"/>
    <n v="9363.9333333333325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728"/>
    <n v="60279.069767441862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4240.0758333333333"/>
    <n v="154184.57575757575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44.77837837837839"/>
    <n v="12693.838862559242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45.2717142857143"/>
    <n v="12970.688775510203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62"/>
    <n v="6400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85.4"/>
    <n v="12600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740.57142857142856"/>
    <n v="7737.313432835821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324"/>
    <n v="12055.813953488372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38.24"/>
    <n v="19636.363636363636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8.6280000000000001"/>
    <n v="4663.7837837837842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53.06517647058823"/>
    <n v="22431.96551724138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76.73646666666667"/>
    <n v="4310.6455284552849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72.8"/>
    <n v="10983.050847457627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270.47300000000001"/>
    <n v="16787.979310344828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74.28261111111112"/>
    <n v="18784.952095808385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80.64"/>
    <n v="12868.08510638298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59.586206896551722"/>
    <n v="5734.5132743362828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45.93967567567569"/>
    <n v="11202.838174273858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864"/>
    <n v="92571.428571428565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996.92307692307691"/>
    <n v="18514.285714285714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84.0695652173913"/>
    <n v="15120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690.17142857142858"/>
    <n v="34508.571428571428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871.6926666666667"/>
    <n v="16344.237499999999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36.23157894736843"/>
    <n v="18357.446808510638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61.714285714285715"/>
    <n v="2471.3958810068648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188.371914893617"/>
    <n v="38255.808219178085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17.30700000000002"/>
    <n v="7097.057823129252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94.394733333333335"/>
    <n v="5740.2202702702707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345.6"/>
    <n v="7024.3902439024387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628.29224999999997"/>
    <n v="22846.99090909091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16"/>
    <n v="5696.703296703296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262.33108333333331"/>
    <n v="14053.450892857143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555.42857142857144"/>
    <n v="84521.739130434784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42.56"/>
    <n v="10039.43661971831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73.05893333333333"/>
    <n v="26488.612244897959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144"/>
    <n v="1296000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2592"/>
    <n v="129600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1153.5999999999999"/>
    <n v="259560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3625.4560000000001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979.24199999999996"/>
    <n v="2937726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5184"/>
    <n v="471272.72727272729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3024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3708"/>
    <n v="259560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5191.2"/>
    <n v="432600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3456"/>
    <n v="370285.71428571426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740.57142857142856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11.44930232558141"/>
    <n v="110577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432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129.6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2660.4906666666666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1728"/>
    <n v="216000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1071.3599999999999"/>
    <n v="26784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6809.5479999999998"/>
    <n v="1702387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86.4"/>
    <n v="129600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692.64"/>
    <n v="432900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259.56"/>
    <n v="2595600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1500.521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863.4"/>
    <n v="2590200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271.89909999999998"/>
    <n v="2718991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648"/>
    <n v="25920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83.519866666666672"/>
    <n v="42467.728813559319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153.11235294117648"/>
    <n v="100111.92307692308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20.96"/>
    <n v="137454.54545454544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86.4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31.4"/>
    <n v="49776.923076923078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214.21487603305786"/>
    <n v="64800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862.83240000000001"/>
    <n v="71902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385.59311111111111"/>
    <n v="1156779.333333333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302.39999999999998"/>
    <n v="504000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59.2"/>
    <n v="74057.142857142855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777.6"/>
    <n v="388800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18.4"/>
    <n v="2592000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93.8898260411177"/>
    <n v="518777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55.44554455445541"/>
    <n v="1425600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2962.2857142857142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2764.8"/>
    <n v="2764800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4933.3469999999998"/>
    <n v="1644449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29.6"/>
    <n v="2592000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72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931.51599999999996"/>
    <n v="155252.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1725.6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345.6"/>
    <n v="2592000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5122.3275193798454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216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43.2"/>
    <n v="129600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184.88571428571427"/>
    <n v="28134.782608695652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155376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17.81818181818181"/>
    <n v="864000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5181.2780000000002"/>
    <n v="518127.8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4.876519999999999"/>
    <n v="355378.85714285716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1197.4153846153847"/>
    <n v="1297200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172.8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6480"/>
    <n v="5184000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5176.8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63.0616"/>
    <n v="423923.11111111112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36.8"/>
    <n v="46285.714285714283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2457.2553333333335"/>
    <n v="115183.8437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2592"/>
    <n v="172800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33"/>
    <n v="49320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33.61449999999999"/>
    <n v="18220.159090909092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971.55"/>
    <n v="84482.608695652176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81.44"/>
    <n v="8850.7317073170725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2332.4783333333335"/>
    <n v="121694.5217391304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3071.9273333333335"/>
    <n v="1151972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1296"/>
    <n v="23142.857142857141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2268"/>
    <n v="67200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5184"/>
    <n v="235636.36363636365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2592"/>
    <n v="99692.307692307688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2.0862"/>
    <n v="67018.58441558441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486.45"/>
    <n v="28614.705882352941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355.97789999999998"/>
    <n v="22673.751592356686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408.88742857142859"/>
    <n v="18115.265822784811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2304"/>
    <n v="128000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209.5999999999999"/>
    <n v="78886.956521739135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604.79999999999995"/>
    <n v="35576.470588235294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925.505"/>
    <n v="125068.24324324324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501.34289855072461"/>
    <n v="53219.476923076923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6912"/>
    <n v="288000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3456"/>
    <n v="138240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322.56"/>
    <n v="23261.538461538461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324.45"/>
    <n v="24033.333333333332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447.2255"/>
    <n v="76169.763157894733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712.8"/>
    <n v="32400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648"/>
    <n v="47414.634146341465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657.79124999999999"/>
    <n v="20882.261904761905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259.2"/>
    <n v="19488.721804511279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296"/>
    <n v="110297.872340425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236.08439999999999"/>
    <n v="40704.206896551725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644.1695"/>
    <n v="102760.5937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2592"/>
    <n v="140108.10810810811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827.13599999999997"/>
    <n v="42782.896551724138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9717.2000000000007"/>
    <n v="323906.66666666669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3905.732"/>
    <n v="144656.74074074073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440"/>
    <n v="136421.05263157896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2991.9625000000001"/>
    <n v="70399.117647058825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36.8"/>
    <n v="99692.307692307688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440"/>
    <n v="61714.285714285717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518.4"/>
    <n v="70054.054054054053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518.76"/>
    <n v="40528.12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241.92"/>
    <n v="120960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395.6785"/>
    <n v="33630.807228915663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518.4"/>
    <n v="56347.82608695652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125.391304347826"/>
    <n v="28760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23.1578947368421"/>
    <n v="48000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296"/>
    <n v="81000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442.46"/>
    <n v="144246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576.79999999999995"/>
    <n v="37080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535.67999999999995"/>
    <n v="15942.857142857143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2356.3636363636365"/>
    <n v="76235.294117647063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725.6"/>
    <n v="5392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345.6"/>
    <n v="54000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3.68"/>
    <n v="11728.506787330316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552.60550000000001"/>
    <n v="30987.22429906541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4939.7579999999998"/>
    <n v="54886.2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33719.875"/>
    <n v="74933.055555555562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468.93278481012658"/>
    <n v="36678.900990099013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648.45000000000005"/>
    <n v="83670.967741935485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2592"/>
    <n v="81000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534.6088"/>
    <n v="43106.988764044945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776.9962857142857"/>
    <n v="29241.795698924732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035.3599999999999"/>
    <n v="26412.244897959183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691.71823529411768"/>
    <n v="28681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324.45"/>
    <n v="22375.862068965518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2592"/>
    <n v="99692.307692307688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4340.4009999999998"/>
    <n v="188713.08695652173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296"/>
    <n v="33662.33766233766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524.7058823529412"/>
    <n v="52897.959183673469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34.2857142857142"/>
    <n v="43932.203389830509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530.24680000000001"/>
    <n v="23462.24778761062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2608.04"/>
    <n v="76707.058823529413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337.4643333333333"/>
    <n v="95533.166666666672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861.72733333333338"/>
    <n v="123103.90476190476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806.4"/>
    <n v="24685.714285714286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993.6"/>
    <n v="35485.714285714283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2592"/>
    <n v="103680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65.08178461538462"/>
    <n v="4785.4253393665158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863.4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592.45714285714291"/>
    <n v="207360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301.95"/>
    <n v="23916.831683168315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7395.4285714285716"/>
    <n v="172560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1036.08"/>
    <n v="5180400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292.00549999999998"/>
    <n v="74873.205128205125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647.1"/>
    <n v="369771.42857142858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78.5"/>
    <n v="184885.71428571429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1035.3599999999999"/>
    <n v="235309.09090909091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93.139733333333339"/>
    <n v="73531.368421052626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567.6146"/>
    <n v="189204.86666666667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890.29600000000005"/>
    <n v="333861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255.0686"/>
    <n v="2550686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244.87383333333332"/>
    <n v="127760.26086956522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8.6280000000000001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7.072"/>
    <n v="117654.54545454546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16.547360000000001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507.73751224289913"/>
    <n v="648000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130.01050000000001"/>
    <n v="32914.050632911392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13.26732673267327"/>
    <n v="1296000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156.87272727272727"/>
    <n v="2588400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036.8"/>
    <n v="2592000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296"/>
    <n v="235636.36363636365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503.27699999999999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942.5454545454545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517.67999999999995"/>
    <n v="287600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493.71428571428572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036.8148571428571"/>
    <n v="891106.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794.02239999999995"/>
    <n v="3970112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267.83999999999997"/>
    <n v="1339200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1036.8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864"/>
    <n v="259200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03.68"/>
    <n v="152470.58823529413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517.06700000000001"/>
    <n v="1292667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1729.8"/>
    <n v="115320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534.13843797856055"/>
    <n v="42535.65853658536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107.62260000000001"/>
    <n v="1883395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648"/>
    <n v="864000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48.9"/>
    <n v="324450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518.4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111.3788194444444"/>
    <n v="320077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487.50850000000003"/>
    <n v="1625028.3333333333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432"/>
    <n v="648000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471.27272727272725"/>
    <n v="288000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85.47692307692307"/>
    <n v="156600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570.4743333333333"/>
    <n v="4711423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2073.6"/>
    <n v="370285.71428571426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518.4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864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1185.248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1285.72975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105.5826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576"/>
    <n v="2592000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2592"/>
    <n v="1296000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865.2"/>
    <n v="2595600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648"/>
    <n v="172800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518.4"/>
    <n v="259200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5094"/>
    <n v="5094000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864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3240"/>
    <n v="74769.230769230766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382.3150000000001"/>
    <n v="81312.647058823524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320.26083333333332"/>
    <n v="28680.07462686567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706.25454545454545"/>
    <n v="55491.428571428572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442.166"/>
    <n v="34777.101123595508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72.26220000000001"/>
    <n v="24148.906542056076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280.2188888888889"/>
    <n v="15861.446540880503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51.84"/>
    <n v="14320.441988950277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316.50537313432835"/>
    <n v="24281.519083969466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432"/>
    <n v="17280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258.83999999999997"/>
    <n v="42432.7868852459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160"/>
    <n v="28800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72.56"/>
    <n v="73954.28571428571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304.51764705882351"/>
    <n v="28760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03680"/>
    <n v="648000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628.36363636363637"/>
    <n v="28800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518.13139999999999"/>
    <n v="185046.9285714285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5184"/>
    <n v="192000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344.88"/>
    <n v="35191.836734693876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345.6"/>
    <n v="16941.176470588234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43200"/>
    <n v="1440000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25920"/>
    <n v="103680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216"/>
    <n v="21966.10169491525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27.78181818181818"/>
    <n v="64246.153846153844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207.36"/>
    <n v="25165.048543689321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1209.5999999999999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518.4"/>
    <n v="66461.538461538468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1036.8"/>
    <n v="345600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64.8"/>
    <n v="117818.18181818182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23.42857142857143"/>
    <n v="32869.565217391304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617.14285714285711"/>
    <n v="103680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942.5454545454545"/>
    <n v="272842.10526315792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129.6"/>
    <n v="204631.57894736843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1465.5391999999999"/>
    <n v="281834.46153846156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19.63076923076923"/>
    <n v="31354.83870967742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22.08000000000004"/>
    <n v="777600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540"/>
    <n v="259200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77.688000000000002"/>
    <n v="258960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235.63636363636363"/>
    <n v="68210.526315789481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172.8"/>
    <n v="34105.26315789474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486.9818181818182"/>
    <n v="111600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81.462857142857146"/>
    <n v="37515.78947368421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64.8"/>
    <n v="14010.81081081081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544.09199999999998"/>
    <n v="82438.181818181823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111.114375"/>
    <n v="24692.083333333332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1364.2105263157894"/>
    <n v="89379.31034482758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258.83999999999997"/>
    <n v="107850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471.27272727272725"/>
    <n v="648000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648"/>
    <n v="129600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78.545454545454547"/>
    <n v="172800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1728"/>
    <n v="1296000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28.77032"/>
    <n v="23160.129496402878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865.2"/>
    <n v="129780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336"/>
    <n v="168000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90.652107142857147"/>
    <n v="31336.530864197532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72.84210526315792"/>
    <n v="60279.069767441862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259.2"/>
    <n v="18514.285714285714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324"/>
    <n v="140108.10810810811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432.9"/>
    <n v="288600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56.031128404669261"/>
    <n v="22938.053097345131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61.85482352941176"/>
    <n v="74365.729729729734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578.7171428571429"/>
    <n v="112528.33333333333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153.05142857142857"/>
    <n v="35712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223.2"/>
    <n v="66530.76923076923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122.67297777777777"/>
    <n v="22624.114754098362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151.19999999999999"/>
    <n v="378000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518.4"/>
    <n v="324000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108"/>
    <n v="31500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864"/>
    <n v="336000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2304"/>
    <n v="518400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95.572777777777773"/>
    <n v="198497.30769230769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398.76923076923077"/>
    <n v="112695.6521739130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296.22857142857146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216"/>
    <n v="18514.285714285714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403.2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96.475880000000004"/>
    <n v="401982.83333333331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286.21850000000001"/>
    <n v="51519.33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172.56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160"/>
    <n v="648000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99.553846153846152"/>
    <n v="323550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555.2"/>
    <n v="68210.526315789481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366.66"/>
    <n v="282727.09090909088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3702.8571428571427"/>
    <n v="78545.45454545454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580.971"/>
    <n v="43572.824999999997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993.6"/>
    <n v="39744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296"/>
    <n v="68210.526315789481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540"/>
    <n v="45000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38.3135"/>
    <n v="57630.625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2812.5526666666665"/>
    <n v="127843.30303030302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72.8"/>
    <n v="11469.026548672566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296"/>
    <n v="92571.428571428565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7405.7142857142853"/>
    <n v="129600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6974.3424999999997"/>
    <n v="111589.48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345.6"/>
    <n v="38400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5176.8"/>
    <n v="235309.09090909091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93.76"/>
    <n v="26705.454545454544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8634"/>
    <n v="172680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2448.4430000000002"/>
    <n v="87444.392857142855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592"/>
    <n v="57600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834.7"/>
    <n v="127017.69230769231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441.2474999999999"/>
    <n v="72062.3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452.2795000000001"/>
    <n v="138312.33333333334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259.2"/>
    <n v="19343.283582089553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2197.5239999999999"/>
    <n v="164814.29999999999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284.902"/>
    <n v="67626.42105263157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72.8"/>
    <n v="12401.913875598086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725.76"/>
    <n v="47747.36842105263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828.884"/>
    <n v="228610.5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8640"/>
    <n v="324000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288"/>
    <n v="14480.446927374302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338.2015384615383"/>
    <n v="66910.076923076922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214.43653333333333"/>
    <n v="24553.801526717558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5404.5"/>
    <n v="308828.57142857142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72.8"/>
    <n v="14896.551724137931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444.34285714285716"/>
    <n v="20356.020942408377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907.2"/>
    <n v="47747.368421052633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864"/>
    <n v="117818.18181818182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933.76893376893372"/>
    <n v="34816.107382550334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864"/>
    <n v="46285.714285714283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2419.1999999999998"/>
    <n v="95494.736842105267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10.368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224.73477777777777"/>
    <n v="252826.62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1036.8"/>
    <n v="1296000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398.76923076923077"/>
    <n v="54000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7.523636363636363"/>
    <n v="1513800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82.89212000000001"/>
    <n v="2286151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29.6"/>
    <n v="259200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84.8566"/>
    <n v="124789.11764705883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259.2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711.51"/>
    <n v="226389.54545454544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532.2461538461539"/>
    <n v="36416.84210526316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29.6"/>
    <n v="199384.61538461538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314.08625000000001"/>
    <n v="1256345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0.8"/>
    <n v="864000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18.4"/>
    <n v="1728000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9257.1428571428569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4176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324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517.67999999999995"/>
    <n v="1294200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500.4"/>
    <n v="104250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294.2"/>
    <n v="36977.142857142855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852.19940298507458"/>
    <n v="35245.28395061728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2590.9909909909911"/>
    <n v="80887.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3050.0650000000001"/>
    <n v="117310.19230769231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619.86666666666667"/>
    <n v="27008.476190476191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2163"/>
    <n v="89503.448275862072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521.15599999999995"/>
    <n v="195433.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070.2431999999999"/>
    <n v="30063.01123595505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942.2"/>
    <n v="88281.818181818177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216"/>
    <n v="10536.585365853658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392.70460000000003"/>
    <n v="32725.383333333335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5184"/>
    <n v="99692.307692307688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560.702"/>
    <n v="31150.11111111110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2678.4"/>
    <n v="133920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285.71428571428572"/>
    <n v="55148.936170212764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5747.2283813747226"/>
    <n v="199384.61538461538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303.30614173228349"/>
    <n v="10524.557377049181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3072.127"/>
    <n v="146291.76190476189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2876"/>
    <n v="61628.571428571428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951.92359999999996"/>
    <n v="44070.537037037036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6.180515151515152"/>
    <n v="103674.84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2592"/>
    <n v="864000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1728"/>
    <n v="126439.0243902439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77.760000000000005"/>
    <n v="1944000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03.68"/>
    <n v="648000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51.84"/>
    <n v="26181.81818181818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43.2"/>
    <n v="324000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03.68"/>
    <n v="648000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74.057142857142864"/>
    <n v="68210.526315789481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44.709211764705884"/>
    <n v="13334.326315789474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60.988235294117644"/>
    <n v="259200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18.4"/>
    <n v="61714.285714285717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54"/>
    <n v="99692.307692307688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944.8453453453453"/>
    <n v="647633.5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3456"/>
    <n v="432000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08.18"/>
    <n v="360600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6.6461538461538465"/>
    <n v="37028.571428571428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20.96"/>
    <n v="336000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5184"/>
    <n v="324000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242.63390000000001"/>
    <n v="23107.990476190476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728"/>
    <n v="68210.526315789481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296"/>
    <n v="40500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7896.063999999998"/>
    <n v="268231.38461538462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807.94166666666672"/>
    <n v="73449.242424242431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272.8746666666666"/>
    <n v="36717.538461538461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558.8693333333333"/>
    <n v="21853.308411214952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2209.835"/>
    <n v="120536.45454545454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16.4705882352941"/>
    <n v="76235.294117647063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134"/>
    <n v="48384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5184"/>
    <n v="199384.61538461538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572.54549999999995"/>
    <n v="22901.82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345.6"/>
    <n v="22680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432"/>
    <n v="23563.636363636364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627.97580000000005"/>
    <n v="40777.64935064935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288.2275999999999"/>
    <n v="64411.38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349.74266666666665"/>
    <n v="18090.13793103448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2310.7649999999999"/>
    <n v="47808.931034482761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78.2646"/>
    <n v="23455.86842105263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258.83999999999997"/>
    <n v="26962.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5138.626153846154"/>
    <n v="107745.387096774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0.368"/>
    <n v="530.82121646528776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296"/>
    <n v="81852.63157894737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388.8"/>
    <n v="1569.0072639225182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64.8"/>
    <n v="1448.8541084404696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.56"/>
    <n v="5082.3529411764703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690.72"/>
    <n v="74005.71428571429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4031.7750000000001"/>
    <n v="140235.6521739130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46.747109999999999"/>
    <n v="1101.2275618374558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51.84"/>
    <n v="2748.674443266171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55.8"/>
    <n v="1427.7185501066099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51.911999999999999"/>
    <n v="3112.2302158273383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91.337142857142851"/>
    <n v="4687.3900293255128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166.60900000000001"/>
    <n v="17000.918367346938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80.572479999999999"/>
    <n v="9707.5277108433729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66.898071428571427"/>
    <n v="9688.686206896551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64.739999999999995"/>
    <n v="10642.191780821919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86.4"/>
    <n v="3927.2727272727275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369.77142857142854"/>
    <n v="1908.8495575221239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355.57400000000001"/>
    <n v="8386.1792452830196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37.028571428571432"/>
    <n v="78545.454545454544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345.35230000000001"/>
    <n v="2114.8334353949786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259.2"/>
    <n v="8470.5882352941171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59.15789473684211"/>
    <n v="14751.219512195123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9.058295964125559"/>
    <n v="2023.4192037470725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379.33800000000002"/>
    <n v="18414.46601941747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5.92"/>
    <n v="1713.1526768010574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129.6"/>
    <n v="6400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53.64"/>
    <n v="5258.8235294117649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129.6"/>
    <n v="1373.6089030206676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036.08"/>
    <n v="7390.014265335235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6.8398475000000003"/>
    <n v="708.2420398653896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1038.24"/>
    <n v="10905.882352941177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16.829979797979799"/>
    <n v="1624.7372013651877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259.2"/>
    <n v="12895.522388059702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162"/>
    <n v="10245.05928853755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648"/>
    <n v="5479.9154334038058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79.688000000000002"/>
    <n v="4853.1059683313033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57.138159999999999"/>
    <n v="7363.1649484536083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5.874969999999999"/>
    <n v="3905.2816728167281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69.048000000000002"/>
    <n v="1775.012853470437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345.6"/>
    <n v="216000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14.42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58.332787878787876"/>
    <n v="120311.3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345.84"/>
    <n v="741085.71428571432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1580.0181250000001"/>
    <n v="632007.2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294.2"/>
    <n v="2588400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71.27272727272725"/>
    <n v="92571.428571428565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32"/>
    <n v="2592000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518.4"/>
    <n v="259200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432"/>
    <n v="259200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907.2"/>
    <n v="604800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728"/>
    <n v="1296000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1296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1621.125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1728"/>
    <n v="576000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19.372197309417039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398.76923076923077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1555.2"/>
    <n v="1296000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83.729032258064521"/>
    <n v="370800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518.4"/>
    <n v="103680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49.677890909090912"/>
    <n v="1669.0800244349421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51.84"/>
    <n v="1885.090909090909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2563.096"/>
    <n v="75385.176470588238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51.84"/>
    <n v="7322.033898305085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78.7774"/>
    <n v="12373.413612565446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60.552"/>
    <n v="9992.0792079207913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573.08140000000003"/>
    <n v="41830.759124087592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2420.1834745573883"/>
    <n v="92721.951219512193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62.28"/>
    <n v="7824.120603015075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86.4"/>
    <n v="1492.227979274611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58.060540000000003"/>
    <n v="2989.7291452111226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518.4"/>
    <n v="14163.93442622950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32.4"/>
    <n v="1136.3437088996054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97.8"/>
    <n v="110.89692708923914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360"/>
    <n v="16000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259.2"/>
    <n v="5411.273486430062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07.5138"/>
    <n v="6309.4953051643197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39.876923076923077"/>
    <n v="5760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64.8"/>
    <n v="1456.1797752808989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2123.3440000000001"/>
    <n v="26106.68852459016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777.6"/>
    <n v="40926.315789473687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25.92"/>
    <n v="7975.3846153846152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25.92"/>
    <n v="7342.776203966005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737.81399999999996"/>
    <n v="28107.200000000001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32.4"/>
    <n v="3555.5555555555557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57.00620000000001"/>
    <n v="8645.7158590308372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38.844000000000001"/>
    <n v="7206.679035250464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065.4313333333334"/>
    <n v="40459.417721518985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1036.8"/>
    <n v="27574.46808510638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79.1015625"/>
    <n v="4147.2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65.166939999999997"/>
    <n v="6414.068897637795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102.44504000000001"/>
    <n v="4823.2128060263658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03.68"/>
    <n v="16405.063291139242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61.100602564102566"/>
    <n v="9381.5885826771646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49.049912499999998"/>
    <n v="6093.1568322981366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86.4"/>
    <n v="3056.6037735849059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518.76"/>
    <n v="12092.307692307691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350.77237500000001"/>
    <n v="13755.779411764706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20.57612"/>
    <n v="6786.31926121372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433.2"/>
    <n v="4795.5719557195571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273.22105263157897"/>
    <n v="21630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518.4"/>
    <n v="37028.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3370.5870036101082"/>
    <n v="24187.891191709845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72.8"/>
    <n v="14400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528.9795918367347"/>
    <n v="9855.513307984791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259.2"/>
    <n v="11944.70046082949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25.652346938775509"/>
    <n v="5674.7855530474044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30.494117647058822"/>
    <n v="1887.836853605244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61.22354"/>
    <n v="4125.575471698112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345.6"/>
    <n v="20329.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324"/>
    <n v="10710.743801652892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77.760000000000005"/>
    <n v="7186.6913123844733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519.12"/>
    <n v="21451.239669421488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74.057142857142864"/>
    <n v="4173.913043478261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424.69283333333334"/>
    <n v="25229.27722772277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51.84"/>
    <n v="4678.7003610108304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172.8"/>
    <n v="3891.8918918918921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331.86328125"/>
    <n v="8316.0243902439033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13.22286666666666"/>
    <n v="9057.8293333333331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207.36"/>
    <n v="3800.586510263929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518.4"/>
    <n v="74057.142857142855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25.884"/>
    <n v="12750.738916256158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712.8"/>
    <n v="58187.755102040814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1.918053000053442"/>
    <n v="537.17773571920168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64.8"/>
    <n v="1665.8097686375322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1296"/>
    <n v="39876.923076923078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5760"/>
    <n v="285120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3.68"/>
    <n v="34105.26315789474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53.567999999999998"/>
    <n v="10184.03041825095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20.736000000000001"/>
    <n v="1694.1176470588234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194.4"/>
    <n v="13985.611510791367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36.251748251748253"/>
    <n v="7405.7142857142853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38.880000000000003"/>
    <n v="8272.3404255319147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4320"/>
    <n v="864000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259.22592259225922"/>
    <n v="316.09756097560978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19.307262569832403"/>
    <n v="413.44658451967939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99.934479999999994"/>
    <n v="26578.319148936171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29.6"/>
    <n v="54000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59.90069999999997"/>
    <n v="4281.7248764415153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2595.6"/>
    <n v="51912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013.3671428571429"/>
    <n v="6448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3458.4"/>
    <n v="136515.78947368421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3456"/>
    <n v="103680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905.98599999999999"/>
    <n v="59086.043478260872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432"/>
    <n v="31228.915662650601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659.60199999999998"/>
    <n v="75383.085714285713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728"/>
    <n v="103680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049.796"/>
    <n v="41991.839999999997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9.5999999999999"/>
    <n v="48774.19354838709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324"/>
    <n v="16200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232.85122222222222"/>
    <n v="17037.89430894309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864"/>
    <n v="94254.545454545456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3458.4"/>
    <n v="225547.82608695651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841.90571428571434"/>
    <n v="40925.972222222219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2073.6"/>
    <n v="235636.36363636365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2218.6750000000002"/>
    <n v="95086.071428571435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729.2"/>
    <n v="136515.78947368421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432"/>
    <n v="81000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386.10533333333331"/>
    <n v="18385.968253968254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2207.665"/>
    <n v="49059.222222222219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2592"/>
    <n v="117818.18181818182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2592"/>
    <n v="68210.526315789481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333.75337533753373"/>
    <n v="22570.434782608696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3339.9575"/>
    <n v="72215.297297297293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534.72349999999994"/>
    <n v="10802.494949494949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178.1818181818182"/>
    <n v="58909.090909090912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909"/>
    <n v="31344.827586206895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45.73249999999999"/>
    <n v="12207.95811518324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648"/>
    <n v="64800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189.5854999999999"/>
    <n v="62609.76315789474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2887.6875"/>
    <n v="148086.53846153847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4032"/>
    <n v="109963.63636363637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432"/>
    <n v="28261.682242990653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78.134"/>
    <n v="36671.22448979591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1728"/>
    <n v="72000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86.4"/>
    <n v="45078.26086956521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018.6591666666667"/>
    <n v="34925.457142857143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2592"/>
    <n v="152470.58823529413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296"/>
    <n v="117818.18181818182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529.20000000000005"/>
    <n v="61356.521739130432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1.84"/>
    <n v="259200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2.4"/>
    <n v="864000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9308.0660000000007"/>
    <n v="930806.6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3784.3318181818181"/>
    <n v="83255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43.2"/>
    <n v="96000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129.6"/>
    <n v="1296000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92.442857142857136"/>
    <n v="10967.796610169491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345.6"/>
    <n v="5184000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96"/>
    <n v="216000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72"/>
    <n v="756000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184"/>
    <n v="864000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5.92"/>
    <n v="26181.81818181818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3299.9409999999998"/>
    <n v="1099980.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432"/>
    <n v="864000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518.4"/>
    <n v="117818.18181818182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32.4"/>
    <n v="648000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51.84"/>
    <n v="4853.932584269662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2595.6"/>
    <n v="216300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86.4"/>
    <n v="46285.714285714283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5.1840000000000002"/>
    <n v="235636.36363636365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173.04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230.4"/>
    <n v="201600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2069.4940000000001"/>
    <n v="827797.6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77.881690140845066"/>
    <n v="115200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173.04"/>
    <n v="29164.044943820223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41.92"/>
    <n v="1209600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7.0984615384615388"/>
    <n v="50334.545454545456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5884"/>
    <n v="1294200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1510.922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51.84"/>
    <n v="648000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57.6"/>
    <n v="432000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86.28"/>
    <n v="647100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406159007044607"/>
    <n v="851505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6912"/>
    <n v="864000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517.67999999999995"/>
    <n v="517680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69.428571428571431"/>
    <n v="46843.373493975902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7.26876"/>
    <n v="49037.8421052631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12.96"/>
    <n v="12501.607717041801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20"/>
    <n v="1296000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259.2"/>
    <n v="162000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6480"/>
    <n v="199384.61538461538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595.20000000000005"/>
    <n v="46179.310344827587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771.5519999999999"/>
    <n v="100656.36363636363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478.31381818181819"/>
    <n v="31695.493975903613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035.3599999999999"/>
    <n v="22123.076923076922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945.8"/>
    <n v="121612.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8064"/>
    <n v="151200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46.91883333333334"/>
    <n v="7778.0558823529409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694.1176470588234"/>
    <n v="37028.57142857142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9874.2857142857138"/>
    <n v="181894.73684210525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761.42624999999998"/>
    <n v="64802.234042553195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2592"/>
    <n v="199384.61538461538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647.45166666666671"/>
    <n v="30214.411111111112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648"/>
    <n v="41142.857142857145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864"/>
    <n v="23261.538461538461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518.4"/>
    <n v="36507.042253521126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864"/>
    <n v="56842.105263157893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03.68"/>
    <n v="3017.4621653084982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2592"/>
    <n v="123428.57142857143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726.48"/>
    <n v="46569.230769230766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604.79999999999995"/>
    <n v="22822.641509433961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1008"/>
    <n v="8494.3820224719093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1432.4572222222223"/>
    <n v="9241.6594982078859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20.7559"/>
    <n v="4539.6954887218044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691.2"/>
    <n v="5547.3515248796148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57.54284999999999"/>
    <n v="8037.9005102040819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25.0937"/>
    <n v="702.37900056148226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552.34055333090646"/>
    <n v="5903.8112840466929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1017.25"/>
    <n v="13871.59090909091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57.63873684210526"/>
    <n v="5577.5344506517695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382.4"/>
    <n v="4147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202.37133333333333"/>
    <n v="749.98641136504011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177.41786666666667"/>
    <n v="2966.8539576365665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258.83999999999997"/>
    <n v="2948.0637813211847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563.47826086956525"/>
    <n v="22539.130434782608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90.107"/>
    <n v="11373.923076923076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86.4"/>
    <n v="598.6143187066974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64.89"/>
    <n v="3987.0967741935483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288"/>
    <n v="10326.693227091633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1187.9659999999999"/>
    <n v="9033.961977186312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10996.363636363636"/>
    <n v="43200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648"/>
    <n v="3595.0069348127599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296"/>
    <n v="51840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728"/>
    <n v="35506.849315068495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3456"/>
    <n v="96000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413.8181818181818"/>
    <n v="45741.17647058823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297.8"/>
    <n v="370800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5122.174"/>
    <n v="213423.9166666666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983.5119999999999"/>
    <n v="66117.0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245.6125"/>
    <n v="69200.694444444438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777.80600000000004"/>
    <n v="16204.291666666666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479.43716666666666"/>
    <n v="23387.17886178862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518400"/>
    <n v="259200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4320"/>
    <n v="108000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3546.1236363636363"/>
    <n v="59102.060606060608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4032"/>
    <n v="86400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2171.6357142857141"/>
    <n v="101343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958.50850000000003"/>
    <n v="25223.907894736843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2592"/>
    <n v="136421.05263157896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740.57142857142856"/>
    <n v="37565.217391304344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349.43880000000001"/>
    <n v="12021.977064220184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5184"/>
    <n v="86400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32.92307692307693"/>
    <n v="25920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2.99250000000001"/>
    <n v="8209.2060810810817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23.42857142857143"/>
    <n v="2152.8239202657805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45.96211111111111"/>
    <n v="8184.7912772585669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99.66153846153847"/>
    <n v="8623.2558139534885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2592"/>
    <n v="18000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382.85184722915625"/>
    <n v="5690.9257884972167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304.94117647058823"/>
    <n v="5204.8192771084341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908.83960000000002"/>
    <n v="2041.4186882300089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558.67840000000001"/>
    <n v="2827.3198380566801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712.6644"/>
    <n v="4556.677749360614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25920"/>
    <n v="92571.428571428565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99.1076923076923"/>
    <n v="17608.163265306124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925.71428571428567"/>
    <n v="3811.764705882353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193.58094444444444"/>
    <n v="3544.7171922685657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648"/>
    <n v="32810.126582278484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5.14024000000001"/>
    <n v="7343.9107981220659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518.4"/>
    <n v="27000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2592"/>
    <n v="15901.840490797545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307.15870000000001"/>
    <n v="1216.470099009900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550710"/>
    <n v="270.61916461916462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207.9708"/>
    <n v="3585.7034482758622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670.49575000000004"/>
    <n v="1354.5368686868687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36.8"/>
    <n v="45473.68421052631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65.383783783783784"/>
    <n v="3183.1578947368421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370.28571428571428"/>
    <n v="20250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739.54285714285709"/>
    <n v="14380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103.824"/>
    <n v="4545.709281961470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213.45882352941177"/>
    <n v="3780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144"/>
    <n v="5204.8192771084341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324.45"/>
    <n v="30900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1209.5999999999999"/>
    <n v="3070.0507614213197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656.20253164556959"/>
    <n v="9564.5756457564585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520"/>
    <n v="24192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1210.3484000000001"/>
    <n v="17904.562130177514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178.1818181818182"/>
    <n v="12643.90243902439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864"/>
    <n v="4194.174757281553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1035.3599999999999"/>
    <n v="30814.285714285714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1814.4"/>
    <n v="8640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901.04303030303026"/>
    <n v="16427.85635359116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241.92"/>
    <n v="30240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238.21433333333334"/>
    <n v="3211.8786516853934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024"/>
    <n v="35576.470588235294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991.20533333333333"/>
    <n v="7663.9587628865984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108.91515"/>
    <n v="5391.8391089108909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92.571428571428569"/>
    <n v="13360.82474226804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846.85479999999995"/>
    <n v="2347.1585365853657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69.281080000000003"/>
    <n v="1037.1419161676647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129.6"/>
    <n v="1951.8072289156626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2592"/>
    <n v="2745.7627118644068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862.56"/>
    <n v="14669.387755102041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036.8"/>
    <n v="26181.81818181818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3987.6923076923076"/>
    <n v="32810.126582278484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564.82893876661581"/>
    <n v="34560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304.94117647058823"/>
    <n v="12521.739130434782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1479.5364999999999"/>
    <n v="29010.519607843136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86.3009999999999"/>
    <n v="49571.9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264.48979591836735"/>
    <n v="5400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7855.676666666666"/>
    <n v="48697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6912"/>
    <n v="432000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726.8"/>
    <n v="107925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408.52583333333331"/>
    <n v="41545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864"/>
    <n v="32810.126582278484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624.4573333333333"/>
    <n v="174049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403.2"/>
    <n v="17116.981132075471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634.9110000000001"/>
    <n v="65396.4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2475.3733333333334"/>
    <n v="148522.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4518.9799999999996"/>
    <n v="233740.3448275862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181.5927999999999"/>
    <n v="68697.255813953481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296"/>
    <n v="56347.82608695652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2587.6952941176469"/>
    <n v="81464.481481481474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518.4"/>
    <n v="23142.857142857141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2160"/>
    <n v="76235.294117647063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432"/>
    <n v="20855.172413793105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2948.2910000000002"/>
    <n v="155173.21052631579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86.28"/>
    <n v="8987.5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4320"/>
    <n v="92571.428571428565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512"/>
    <n v="172800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518.4"/>
    <n v="12284.360189573459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255.5504347826086"/>
    <n v="33973.717647058824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536.37209302325584"/>
    <n v="33588.34951456311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596.04150000000004"/>
    <n v="31648.221238938055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20.26266666666666"/>
    <n v="12962.443113772455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740.57142857142856"/>
    <n v="35506.849315068495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319.4373037002347"/>
    <n v="34559.93333333333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48.52008"/>
    <n v="3951.1465798045601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504"/>
    <n v="28261.682242990653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139.91351351351352"/>
    <n v="2114.70588235294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288"/>
    <n v="24923.076923076922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902.17399999999998"/>
    <n v="34259.772151898731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518.4"/>
    <n v="16509.554140127388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2160"/>
    <n v="51840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6.8"/>
    <n v="40500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443.75933333333336"/>
    <n v="33281.949999999997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6839.8774999999996"/>
    <n v="124361.40909090909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544.70519999999999"/>
    <n v="16708.748466257668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864"/>
    <n v="33662.337662337661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604.08000000000004"/>
    <n v="33937.078651685391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245.18329070758739"/>
    <n v="40443.7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958.66666666666663"/>
    <n v="647100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2419.1999999999998"/>
    <n v="15120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345.12"/>
    <n v="42432.7868852459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2588.4"/>
    <n v="369771.42857142858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297.64346666666665"/>
    <n v="4464652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86.4"/>
    <n v="901.3412816691504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9.2"/>
    <n v="4826.8156424581002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3.68"/>
    <n v="20736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74.304485714285718"/>
    <n v="15954.950920245399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324"/>
    <n v="9159.0106007067134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3.68"/>
    <n v="7363.636363636364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3037.35"/>
    <n v="19387.340425531915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649.33550000000002"/>
    <n v="38766.298507462685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3.68"/>
    <n v="11728.506787330316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172.8"/>
    <n v="1596.304849884526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216"/>
    <n v="14480.446927374302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72.8"/>
    <n v="21073.170731707316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105.52124000000001"/>
    <n v="2389.5208333333335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64.8"/>
    <n v="6431.7617866004966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518.4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322.13272727272727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431.99149999999997"/>
    <n v="4319915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2592"/>
    <n v="2592000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1007.528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4.8"/>
    <n v="1296000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592"/>
    <n v="2592000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74.057142857142864"/>
    <n v="1036800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5.2760581174984207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51.84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37.14285714285714"/>
    <n v="370285.71428571426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2592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1036.8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48.11428571428573"/>
    <n v="5184000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324"/>
    <n v="1296000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259.2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96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3231.136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691.2"/>
    <n v="1728000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518.4"/>
    <n v="2592000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10392.959999999999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6171.4285714285716"/>
    <n v="129600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22.217142857142857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37125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3475.1750000000002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3.68"/>
    <n v="96000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03.608"/>
    <n v="370028.57142857142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97.11"/>
    <n v="194220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103.68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103.68"/>
    <n v="648000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1296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471.27272727272725"/>
    <n v="43200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3.0494117647058823"/>
    <n v="259200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117.81818181818181"/>
    <n v="259200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259.2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864"/>
    <n v="648000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1038.24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22.778181818181817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129.6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72.8"/>
    <n v="864000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30.017371163867978"/>
    <n v="370285.71428571426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720"/>
    <n v="1080000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259.2"/>
    <n v="864000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2595.6"/>
    <n v="324450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39.876923076923077"/>
    <n v="370285.71428571426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172.8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25.92"/>
    <n v="1296000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69.95624324324325"/>
    <n v="323547.62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68.81800000000001"/>
    <n v="2701088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6.776470588235294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29.41999999999999"/>
    <n v="2588400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617.14285714285711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25.92"/>
    <n v="259200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18.4"/>
    <n v="1296000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73.967666666666673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518.4"/>
    <n v="259200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20.903225806451612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648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232.61538461538461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51.84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85.14285714285714"/>
    <n v="576000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216"/>
    <n v="2592000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4317"/>
    <n v="431700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172.8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362.88"/>
    <n v="90720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1063.3846153846155"/>
    <n v="216000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89.048727272727277"/>
    <n v="59365.818181818184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73.04"/>
    <n v="1297800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03.68"/>
    <n v="432000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172.8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03.68"/>
    <n v="864000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486.45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89.03933333333339"/>
    <n v="889039.33333333337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227.352"/>
    <n v="262329.23076923075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43.2"/>
    <n v="432000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50.07284999999999"/>
    <n v="5001457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2592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07.21600000000001"/>
    <n v="1036080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1728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307.50444576170719"/>
    <n v="144100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432"/>
    <n v="2592000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5176.8"/>
    <n v="2588400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43.2"/>
    <n v="2592000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03.68"/>
    <n v="288000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370.42599999999999"/>
    <n v="129649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259.2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69.048000000000002"/>
    <n v="3452400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73.954285714285717"/>
    <n v="2588400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22.721957142857143"/>
    <n v="795268.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864"/>
    <n v="1296000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51.84"/>
    <n v="2592000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85.14285714285714"/>
    <n v="1296000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259.2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72.8"/>
    <n v="1728000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10.368"/>
    <n v="648000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44.307692307692307"/>
    <n v="2592000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526.87649999999996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45.84"/>
    <n v="518760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259.2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18.4"/>
    <n v="1296000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242.8648"/>
    <n v="16710.880733944956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07.85"/>
    <n v="6958.0645161290322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129.6"/>
    <n v="8334.4051446945341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864"/>
    <n v="42491.803278688523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518.4"/>
    <n v="22539.130434782608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519.12"/>
    <n v="23383.783783783783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1095.4428"/>
    <n v="8126.4302670623147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278.1175000000001"/>
    <n v="56805.22222222221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259.56"/>
    <n v="2163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219.22693333333333"/>
    <n v="32239.254901960783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72.8"/>
    <n v="9290.322580645161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4192.5"/>
    <n v="167700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864"/>
    <n v="38686.567164179105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86.4"/>
    <n v="23261.53846153846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8064"/>
    <n v="151200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728"/>
    <n v="38686.567164179105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12.53913043478261"/>
    <n v="20874.193548387098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603.41639999999995"/>
    <n v="37713.525000000001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29.47999999999999"/>
    <n v="13774.468085106382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345.5121176470588"/>
    <n v="43189.01470588235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381.45373333333333"/>
    <n v="33266.313953488374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576"/>
    <n v="15026.08695652174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714.1875"/>
    <n v="45711.666666666664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248.9715000000001"/>
    <n v="58091.697674418603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3702.8571428571427"/>
    <n v="54000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36.8"/>
    <n v="49846.153846153844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5.269"/>
    <n v="27796.95348837209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557.5395000000001"/>
    <n v="53708.258620689652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800"/>
    <n v="45957.44680851064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2592"/>
    <n v="72000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6912"/>
    <n v="203294.1176470588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817.09333333333336"/>
    <n v="58925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297.8"/>
    <n v="55225.531914893618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777.6"/>
    <n v="102315.7894736842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2060.7779999999998"/>
    <n v="63604.259259259263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892.125"/>
    <n v="51905.454545454544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5184"/>
    <n v="94829.268292682929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324"/>
    <n v="32810.126582278484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2982.6866666666665"/>
    <n v="55925.375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2592"/>
    <n v="64800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648"/>
    <n v="27284.21052631579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3888"/>
    <n v="155520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4709.454545454545"/>
    <n v="272652.63157894736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740.57142857142856"/>
    <n v="28800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512"/>
    <n v="73756.097560975613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8640"/>
    <n v="86400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728"/>
    <n v="68210.526315789481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865.2"/>
    <n v="39932.30769230769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740.57142857142856"/>
    <n v="34560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0368"/>
    <n v="324000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2805.8919999999998"/>
    <n v="140294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7405.92"/>
    <n v="164576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94.4"/>
    <n v="15011.583011583012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728"/>
    <n v="66461.538461538468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728"/>
    <n v="61714.285714285717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503.4"/>
    <n v="30204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648"/>
    <n v="46285.714285714283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209.5999999999999"/>
    <n v="60480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1038.9907499999999"/>
    <n v="24446.841176470589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4320"/>
    <n v="89379.31034482758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35.63636363636363"/>
    <n v="370285.7142857142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35.345454545454544"/>
    <n v="777600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259.02519999999998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74.16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369.77142857142854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390.14620000000002"/>
    <n v="975365.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60.490081680280049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129.6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50.892631578947366"/>
    <n v="172671.42857142858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03.68"/>
    <n v="2592000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25.92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1126.9565217391305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28.8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22.4"/>
    <n v="367200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518.4"/>
    <n v="216000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117.98181818181818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43.80000000000001"/>
    <n v="78436.363636363632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519.12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7.28"/>
    <n v="648000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39.921750000000003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45.15199999999999"/>
    <n v="13745.454545454546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380.952"/>
    <n v="70546.666666666672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2884"/>
    <n v="99830.769230769234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373.01906666666667"/>
    <n v="65061.465116279069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324"/>
    <n v="32400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607.31650000000002"/>
    <n v="73614.121212121216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397.76224999999999"/>
    <n v="22409.14084507042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402.27424999999999"/>
    <n v="19865.395061728395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647.4"/>
    <n v="51110.52631578947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429.83"/>
    <n v="58206.14583333333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431.73022222222221"/>
    <n v="31848.95081967213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648"/>
    <n v="43200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345.59426666666667"/>
    <n v="19058.507352941175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2226.944"/>
    <n v="318134.85714285716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34.1"/>
    <n v="34384.615384615383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72576"/>
    <n v="453600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5184"/>
    <n v="471272.72727272729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47.34883333333335"/>
    <n v="14336.643243243243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518.4"/>
    <n v="87864.406779661018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2073.6"/>
    <n v="192000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481.1428571428571"/>
    <n v="82285.71428571429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4781.5471428571427"/>
    <n v="257467.9230769230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0719.608"/>
    <n v="206146.30769230769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518.4"/>
    <n v="45473.684210526313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506.931"/>
    <n v="49407.573770491806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675.1488571428572"/>
    <n v="36354.169230769228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470.61818181818182"/>
    <n v="19316.417910447763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353.66383333333334"/>
    <n v="57350.891891891893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923.3949044585988"/>
    <n v="81614.32432432432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751.43600000000004"/>
    <n v="32562.226666666666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672.73333333333335"/>
    <n v="44148.125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864"/>
    <n v="144000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3456"/>
    <n v="86400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895.32566666666662"/>
    <n v="40089.208955223883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339.2"/>
    <n v="76525.71428571429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5218.7919463087246"/>
    <n v="114352.9411764705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2880"/>
    <n v="72000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2192.6671999999999"/>
    <n v="152268.55555555556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3557.92"/>
    <n v="113853.44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864"/>
    <n v="123428.57142857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25.92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518.4"/>
    <n v="1728000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259.2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64.8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511.64109999999999"/>
    <n v="5116411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74.057142857142864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57.6"/>
    <n v="129600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259.2"/>
    <n v="259200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398.76923076923077"/>
    <n v="1296000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370.28571428571428"/>
    <n v="1296000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51.84"/>
    <n v="1296000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86.4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486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181.44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30.494117647058822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388.44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144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701.07016666666664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25.92"/>
    <n v="432000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302.89376470588235"/>
    <n v="1287298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519.12"/>
    <n v="235963.63636363635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28.8"/>
    <n v="2592000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180.3999999999996"/>
    <n v="1036080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259.2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86.4"/>
    <n v="259200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864"/>
    <n v="2592000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51.84"/>
    <n v="432000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747.00233333333335"/>
    <n v="560251.7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51.768000000000001"/>
    <n v="2588400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201.6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3453.6"/>
    <n v="2590200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86.4"/>
    <n v="259200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259.2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32.4"/>
    <n v="2592000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72.8"/>
    <n v="136421.05263157896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74.057142857142864"/>
    <n v="96000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728"/>
    <n v="370285.71428571426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864"/>
    <n v="185142.85714285713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430.04092467647382"/>
    <n v="777600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03.608"/>
    <n v="172680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2464.7820000000002"/>
    <n v="8161.529801324503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289.01933333333335"/>
    <n v="7092.4989775051126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691.2"/>
    <n v="24192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29.6"/>
    <n v="8074.7663551401865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25.92"/>
    <n v="1471.0556186152101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251.34545454545454"/>
    <n v="7181.298701298701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66.65350000000001"/>
    <n v="9379.9698492462303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444.94150000000002"/>
    <n v="11708.986842105263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74.057142857142864"/>
    <n v="3834.3195266272191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9.5723698660224"/>
    <n v="5901.2391681109184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64.08418181818183"/>
    <n v="793.0455910455911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267.83999999999997"/>
    <n v="9110.2040816326535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345.6"/>
    <n v="92571.428571428565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234.51314285714287"/>
    <n v="24623.88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597.7191404297851"/>
    <n v="44403.277777777781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03.68"/>
    <n v="10890.756302521009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5184"/>
    <n v="16301.886792452829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345.84"/>
    <n v="67371.428571428565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2295.9960000000001"/>
    <n v="43320.67924528302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49.014738461538464"/>
    <n v="2546.7290167865708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72.8"/>
    <n v="5574.1935483870966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2592"/>
    <n v="52540.54054054054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604.79999999999995"/>
    <n v="19509.677419354837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226.8"/>
    <n v="523.183391003460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14424"/>
    <n v="41607.692307692305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036.8"/>
    <n v="51840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17304"/>
    <n v="57680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2059.5947556615019"/>
    <n v="82285.71428571429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518.4"/>
    <n v="25920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179.8440000000001"/>
    <n v="29131.95061728395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20.96"/>
    <n v="8458.7412587412582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2018.6915887850466"/>
    <n v="51428.571428571428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520.73360000000002"/>
    <n v="13083.75879396985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2787.0967741935483"/>
    <n v="103680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262.64347826086959"/>
    <n v="35957.142857142855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937.6859999999999"/>
    <n v="38753.72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2764.8"/>
    <n v="53169.23076923076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7469.7406340057632"/>
    <n v="185142.85714285713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8640"/>
    <n v="52897.959183673469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728"/>
    <n v="75130.434782608689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979.91800000000001"/>
    <n v="1469877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5.1914239999999996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.0888249999999999"/>
    <n v="2057.8447701532314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5.92"/>
    <n v="49846.15384615384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29.78"/>
    <n v="112852.17391304347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5.1840000000000002"/>
    <n v="4844.8598130841119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036.8"/>
    <n v="864000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216"/>
    <n v="432000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41.472000000000001"/>
    <n v="1728000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43.2"/>
    <n v="518400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8.64"/>
    <n v="142305.8823529411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25.92"/>
    <n v="235636.3636363636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53.389666666666663"/>
    <n v="38898.185714285712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1.804000000000002"/>
    <n v="863400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161.09020000000001"/>
    <n v="56194.255813953489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22.523413333333334"/>
    <n v="22227.052631578947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95.424899999999994"/>
    <n v="48521.13559322033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26.448979591836736"/>
    <n v="648000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52.897959183673471"/>
    <n v="259200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259.38"/>
    <n v="1037520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518.4"/>
    <n v="43200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29.6"/>
    <n v="32400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25.28964999999999"/>
    <n v="44746.3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69.17388571428572"/>
    <n v="28466.759615384617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110.8571428571429"/>
    <n v="84521.739130434784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320.6361"/>
    <n v="15564.859223300971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728"/>
    <n v="144000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3630.2550000000001"/>
    <n v="129651.96428571429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6480"/>
    <n v="471272.72727272729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2.209421929644108"/>
    <n v="40320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03.91856"/>
    <n v="30928.1428571428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184.601"/>
    <n v="39276.808510638301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63.517524999999999"/>
    <n v="38495.46969696969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5.602000000000004"/>
    <n v="13427.309941520467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103.824"/>
    <n v="89503.448275862072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234.2857142857142"/>
    <n v="288000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32.92307692307693"/>
    <n v="96000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.32400000000000001"/>
    <n v="129600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64.8"/>
    <n v="864000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0.887500000000003"/>
    <n v="647100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270"/>
    <n v="1080000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466.23333333333335"/>
    <n v="139870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72.8"/>
    <n v="864000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49.371428571428574"/>
    <n v="8640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03.608"/>
    <n v="518040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57.6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172.8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53.578600000000002"/>
    <n v="191352.14285714287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74.057142857142864"/>
    <n v="2592000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48.6"/>
    <n v="32949.1525423728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9.815384615384616"/>
    <n v="1944000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39.54285714285709"/>
    <n v="2588400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518.4"/>
    <n v="864000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86.4"/>
    <n v="2592000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345.36"/>
    <n v="1726800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48.96"/>
    <n v="77305.263157894733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116.36421739130435"/>
    <n v="51468.78846153846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24"/>
    <n v="1296000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129600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259.22592259225922"/>
    <n v="648000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786.70588235294122"/>
    <n v="58147.82608695652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258.83999999999997"/>
    <n v="99553.846153846156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29.51"/>
    <n v="115120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95.34736842105264"/>
    <n v="530228.5714285714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235.41818181818181"/>
    <n v="485550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71.578771428571429"/>
    <n v="9525.6920152091261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18.68712499999998"/>
    <n v="6470.8045685279185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59.2"/>
    <n v="4941.8493803622496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60.507980000000003"/>
    <n v="9822.7240259740265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45.869533333333337"/>
    <n v="2529.5698529411766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666.71867007672631"/>
    <n v="35710.547945205479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576.33454545454549"/>
    <n v="22166.713286713286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23.04"/>
    <n v="2433.8028169014083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97.816159999999996"/>
    <n v="8017.718032786885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44.8"/>
    <n v="5331.397459165154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259.2"/>
    <n v="13860.962566844919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55.66399999999999"/>
    <n v="11974.153846153846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36.13638888888889"/>
    <n v="16557.12837837838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863.4"/>
    <n v="75078.26086956521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03.824"/>
    <n v="15003.468208092485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3484.5360000000001"/>
    <n v="9715.2490706319695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1036.8"/>
    <n v="28021.6216216216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432.3"/>
    <n v="29475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1120.2593192868719"/>
    <n v="2713.2482826300293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08"/>
    <n v="38230.088495575219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25.92"/>
    <n v="6415.8415841584156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216"/>
    <n v="3055.1626591230552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6"/>
    <n v="7714.2857142857147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345.6"/>
    <n v="112695.65217391304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12"/>
    <n v="4434.0175953079179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66.00593333333333"/>
    <n v="134599.4054054054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231.78100000000001"/>
    <n v="19050.493150684932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3.608"/>
    <n v="43532.773109243695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613348"/>
    <n v="16032.809815950921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3538.0666666666666"/>
    <n v="7827.5811209439526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324"/>
    <n v="44689.65517241379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123.47709999999999"/>
    <n v="8123.4934210526317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036.8"/>
    <n v="345600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534.5454545454545"/>
    <n v="20356.020942408377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8628"/>
    <n v="152258.8235294117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220.65225000000001"/>
    <n v="441304.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483.84"/>
    <n v="67200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432.07201200200035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162"/>
    <n v="117818.18181818182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648"/>
    <n v="105795.9183673469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864"/>
    <n v="136421.05263157896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5440.4059999999999"/>
    <n v="680050.7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518.4"/>
    <n v="648000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258.83999999999997"/>
    <n v="1294200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515.78539269634814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1583.3842394624312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720"/>
    <n v="246857.14285714287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296"/>
    <n v="324000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259.2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184"/>
    <n v="172800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259.2"/>
    <n v="78545.454545454544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864"/>
    <n v="648000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604.79999999999995"/>
    <n v="201600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3715.2"/>
    <n v="1857600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518.4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518.4"/>
    <n v="648000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593.9692307692308"/>
    <n v="5180400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98.680203045685275"/>
    <n v="129600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637.19224999999994"/>
    <n v="637192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345.6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518.4"/>
    <n v="648000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296"/>
    <n v="1728000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369.77142857142854"/>
    <n v="76129.411764705888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5400"/>
    <n v="2160000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29.41999999999999"/>
    <n v="78436.363636363632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212.65565565565566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162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630.1886792452831"/>
    <n v="864000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648"/>
    <n v="199384.61538461538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518.4"/>
    <n v="1296000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127.54285714285714"/>
    <n v="74400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864"/>
    <n v="259200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471.27272727272725"/>
    <n v="172800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1038.24"/>
    <n v="2595600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25.92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959.5568000000001"/>
    <n v="87480.21428571429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2184.422"/>
    <n v="121356.77777777778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209.5999999999999"/>
    <n v="19829.508196721312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302.39999999999998"/>
    <n v="16800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512.96659999999997"/>
    <n v="18062.20422535211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483.84"/>
    <n v="16345.945945945947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2592"/>
    <n v="68210.526315789481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296"/>
    <n v="129600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551.62199999999996"/>
    <n v="68952.75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864"/>
    <n v="39272.727272727272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307.5205000000001"/>
    <n v="93394.321428571435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944"/>
    <n v="162000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259.2"/>
    <n v="35506.849315068495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27820.82"/>
    <n v="463680.33333333331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2028.2271428571428"/>
    <n v="70987.9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3240"/>
    <n v="123428.57142857143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324"/>
    <n v="27574.468085106382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259.05579999999998"/>
    <n v="9318.553956834532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542.62599999999998"/>
    <n v="20870.23076923077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5184"/>
    <n v="167225.80645161291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3838.7820000000002"/>
    <n v="147645.4615384615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864"/>
    <n v="28800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370.95240000000001"/>
    <n v="26308.680851063829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2592"/>
    <n v="112695.65217391304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5400"/>
    <n v="120000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042.3033333333333"/>
    <n v="41143.552631578947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518.4"/>
    <n v="27870.96774193548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576"/>
    <n v="37565.217391304344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280.40600000000001"/>
    <n v="33381.666666666664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106.8304000000001"/>
    <n v="48545.192982456138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259.2"/>
    <n v="24000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784.90039999999999"/>
    <n v="47283.15662650602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771.42857142857144"/>
    <n v="22500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728"/>
    <n v="40500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10368"/>
    <n v="185142.85714285713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869.73599999999999"/>
    <n v="15439.100591715976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5760"/>
    <n v="104727.27272727272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72.8"/>
    <n v="16941.176470588234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518.4"/>
    <n v="24923.076923076922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0536.055"/>
    <n v="105360.55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2592"/>
    <n v="74057.142857142855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431.4"/>
    <n v="27536.170212765959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24145.34"/>
    <n v="172466.71428571429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4227.0523076923073"/>
    <n v="183172.26666666666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864"/>
    <n v="50823.529411764706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47.894"/>
    <n v="110304.63157894737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96.1669999999999"/>
    <n v="112710.17391304347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233.67694736842105"/>
    <n v="22885.886597938144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967.68"/>
    <n v="31831.57894736842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354.99733333333336"/>
    <n v="96817.454545454544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864"/>
    <n v="49846.153846153844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974.8424"/>
    <n v="25653.747368421053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638.58037037037036"/>
    <n v="49261.914285714287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620"/>
    <n v="61714.285714285717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2531.183"/>
    <n v="27217.021505376346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7285.6044444444442"/>
    <n v="298047.4545454545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4070.1176470588234"/>
    <n v="164742.85714285713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963.75199999999995"/>
    <n v="35694.51851851851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566.96742857142863"/>
    <n v="64012.451612903227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749.00840000000005"/>
    <n v="14185.765151515152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5187.6000000000004"/>
    <n v="518760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1526.7366666666667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2982.875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4712.727272727273"/>
    <n v="259200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691.2"/>
    <n v="132923.0769230769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486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2592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74.057142857142864"/>
    <n v="864000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5184"/>
    <n v="2592000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24"/>
    <n v="199384.61538461538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172.17577777777777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518.4"/>
    <n v="432000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545.68421052631584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1728"/>
    <n v="123428.57142857143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4172.2816666666668"/>
    <n v="500673.8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1723.9976666666666"/>
    <n v="861998.83333333337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36.03434210526316"/>
    <n v="344620.33333333331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2067.7849999999999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592"/>
    <n v="5184000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1296"/>
    <n v="576000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4838.3999999999996"/>
    <n v="403200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204.09448818897638"/>
    <n v="864000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103.68"/>
    <n v="518400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034.7492"/>
    <n v="862291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1795.0138504155125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517.73580000000004"/>
    <n v="1294339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828.45119999999997"/>
    <n v="207112.8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172.8"/>
    <n v="43200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29.6"/>
    <n v="518400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518.4"/>
    <n v="288000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172.8"/>
    <n v="132923.07692307694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1728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1036.8"/>
    <n v="324000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18.4"/>
    <n v="864000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129.6"/>
    <n v="864000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17.28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457.24599999999998"/>
    <n v="457246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1728"/>
    <n v="1296000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31.42857142857142"/>
    <n v="2592000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315.404"/>
    <n v="13051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943.2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56"/>
    <n v="648000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305.03030000000001"/>
    <n v="610060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57.6"/>
    <n v="648000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6471"/>
    <n v="517680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1958.28"/>
    <n v="391656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864"/>
    <n v="2592000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22.096666666666668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864"/>
    <n v="185142.85714285713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226.104"/>
    <n v="817402.66666666663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518.04"/>
    <n v="518040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12.49018181818182"/>
    <n v="36393.882352941175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1024.8810000000001"/>
    <n v="256220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103.608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228.01599999999999"/>
    <n v="28502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413.02633333333335"/>
    <n v="103256.58333333333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215.99058333333332"/>
    <n v="863962.33333333337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345.6"/>
    <n v="216000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518.4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471.27272727272725"/>
    <n v="370285.71428571426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6912"/>
    <n v="2592000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7.28"/>
    <n v="2592000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036.8"/>
    <n v="1296000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664.24599999999998"/>
    <n v="249092.2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345.6"/>
    <n v="71152.941176470587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250.45566666666667"/>
    <n v="214676.28571428571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2073.6"/>
    <n v="2592000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70"/>
    <n v="518400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8.987549999999999"/>
    <n v="3417759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72.8"/>
    <n v="5184000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1920"/>
    <n v="246857.14285714287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79.50138504155126"/>
    <n v="99692.30769230768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518.4"/>
    <n v="2592000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207.21600000000001"/>
    <n v="5180400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2588.4"/>
    <n v="862800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1074.1621621621621"/>
    <n v="283885.71428571426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777.6"/>
    <n v="172800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483.84"/>
    <n v="120960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4320"/>
    <n v="432000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1035.3599999999999"/>
    <n v="199107.69230769231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25920"/>
    <n v="864000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7776"/>
    <n v="648000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4312.07"/>
    <n v="129362.1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2.3292"/>
    <n v="17402.925170068029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57.6"/>
    <n v="13025.125628140704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403.2"/>
    <n v="24192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69.8727777777779"/>
    <n v="117417.66666666667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2592"/>
    <n v="108000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324"/>
    <n v="81000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259.2"/>
    <n v="41806.451612903227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2875.8893333333335"/>
    <n v="239657.44444444444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872.18161290322575"/>
    <n v="71151.65789473684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6.8"/>
    <n v="48000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36.8"/>
    <n v="70054.054054054053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434.8548571428571"/>
    <n v="128769.0256410256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084.9169999999999"/>
    <n v="31909.323529411766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728"/>
    <n v="47127.272727272728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648"/>
    <n v="81000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358.911"/>
    <n v="114851.5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382.4"/>
    <n v="104727.27272727272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03.68"/>
    <n v="2592000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8.6581050000000008"/>
    <n v="8572.3811881188121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864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259.2"/>
    <n v="25920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51.84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296"/>
    <n v="1296000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169.87572"/>
    <n v="326684.07692307694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10.368"/>
    <n v="576000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595.6"/>
    <n v="1297800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.51839999999999997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77.760000000000005"/>
    <n v="67034.482758620696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135.97805"/>
    <n v="339945.1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6.48"/>
    <n v="864000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114.96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2160"/>
    <n v="235636.363636363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328.1012658227848"/>
    <n v="129600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345.36"/>
    <n v="1726800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64.754999999999995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259.2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8.6400000000000005E-2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483.04820000000001"/>
    <n v="22363.342592592591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2423.2339999999999"/>
    <n v="121161.7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259.2"/>
    <n v="26448.979591836734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518.18020000000001"/>
    <n v="13218.882653061224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728"/>
    <n v="66461.538461538468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259.2"/>
    <n v="20250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517.67999999999995"/>
    <n v="36456.338028169012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336.7657142857143"/>
    <n v="25078.297872340427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2606.3069999999998"/>
    <n v="153312.1764705882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432"/>
    <n v="28483.5164835164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810"/>
    <n v="60279.069767441862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645.04"/>
    <n v="75887.05882352941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489.85840000000002"/>
    <n v="74220.969696969696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483.92579999999998"/>
    <n v="27811.827586206895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307.16424999999998"/>
    <n v="21746.141592920354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20698.142857142859"/>
    <n v="103490.71428571429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705.3019999999999"/>
    <n v="170530.2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106.924"/>
    <n v="51887.062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283.83539999999999"/>
    <n v="30851.67391304348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580.82333333333338"/>
    <n v="72602.916666666672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972"/>
    <n v="40082.474226804123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518.4"/>
    <n v="43932.203389830509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44.720689655172414"/>
    <n v="4737.5342465753429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3.68"/>
    <n v="11889.908256880733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65.8272"/>
    <n v="14939.387387387387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2158.5"/>
    <n v="92507.14285714285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99.161959999999993"/>
    <n v="9354.9018867924533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2592"/>
    <n v="92571.42857142856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95.8489"/>
    <n v="5266.4230769230771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302.39999999999998"/>
    <n v="112000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223.62352941176471"/>
    <n v="20438.709677419356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864"/>
    <n v="40500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2592"/>
    <n v="117818.18181818182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8640"/>
    <n v="43932.203389830509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72.8"/>
    <n v="10409.638554216868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48.11428571428573"/>
    <n v="13224.489795918367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50.97470000000001"/>
    <n v="13128.234782608695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48.367420000000003"/>
    <n v="5585.152424942263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917.95555555555552"/>
    <n v="61962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2405.86"/>
    <n v="150366.2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59.30135846964237"/>
    <n v="14811.428571428571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370.28571428571428"/>
    <n v="24923.076923076922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904.32133333333331"/>
    <n v="159586.1176470588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64.89"/>
    <n v="9370.3971119133566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244.52830188679246"/>
    <n v="21966.101694915254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324"/>
    <n v="26721.649484536083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3024"/>
    <n v="90720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864"/>
    <n v="99692.307692307688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03.824"/>
    <n v="20278.12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3456"/>
    <n v="345600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7916.7466666666669"/>
    <n v="95000.960000000006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453.6"/>
    <n v="32989.090909090912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259.2"/>
    <n v="24224.299065420561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97.0608"/>
    <n v="4356.4093357271095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392.34176470588233"/>
    <n v="33349.050000000003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609.88235294117646"/>
    <n v="144000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17.81818181818181"/>
    <n v="16301.88679245282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876.72"/>
    <n v="89810.341463414632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57.19866666666667"/>
    <n v="10433.53982300885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740.57142857142856"/>
    <n v="172800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684.10466666666662"/>
    <n v="29888.067961165048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388.8"/>
    <n v="62709.677419354841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5554.2857142857147"/>
    <n v="648000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518.4"/>
    <n v="14241.758241758242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973.11479999999995"/>
    <n v="16777.841379310346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344"/>
    <n v="48384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64.709999999999994"/>
    <n v="8088.75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518.4"/>
    <n v="26181.81818181818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82.028433333333339"/>
    <n v="7071.416666666667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481.1428571428571"/>
    <n v="63219.512195121948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3456"/>
    <n v="178758.62068965516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2592"/>
    <n v="103680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864"/>
    <n v="112695.65217391304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26.464849999999998"/>
    <n v="2100.3849206349205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3.68"/>
    <n v="8442.99674267101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3.42784"/>
    <n v="9379.015197568389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12841.534"/>
    <n v="200648.9687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5184"/>
    <n v="192000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14.6451"/>
    <n v="9715.6864406779659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19.99299999999999"/>
    <n v="8570.9285714285706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312.28915662650604"/>
    <n v="27284.21052631579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728"/>
    <n v="70054.054054054053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55.79339999999999"/>
    <n v="18257.039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8"/>
    <n v="8307.692307692308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648"/>
    <n v="40500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321.53594936708862"/>
    <n v="43795.413793103449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7527.8119999999999"/>
    <n v="188195.3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500.9316"/>
    <n v="53290.595744680853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691.2"/>
    <n v="48000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4320"/>
    <n v="288000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740.57142857142856"/>
    <n v="74057.142857142855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51.832920000000001"/>
    <n v="1295823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44.1327"/>
    <n v="1480442.333333333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10716.953333333333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259.2"/>
    <n v="5184000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207.36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51.768000000000001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240"/>
    <n v="1440000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172.8"/>
    <n v="235636.36363636365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1.781818181818181"/>
    <n v="432000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2.5920000000000001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252.41079999999999"/>
    <n v="37673.253731343284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008"/>
    <n v="131478.26086956522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35.897253333333332"/>
    <n v="37392.972222222219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86.4"/>
    <n v="1080000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7.4057142857142857"/>
    <n v="172800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24"/>
    <n v="25920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0.368"/>
    <n v="1296000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2592"/>
    <n v="370285.71428571426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181.44"/>
    <n v="113400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126.12158333333333"/>
    <n v="12935.547008547008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03.55816666666666"/>
    <n v="621349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1.7934428571428571"/>
    <n v="717377.1428571428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03.68"/>
    <n v="864000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288"/>
    <n v="216000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518.4"/>
    <n v="103680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117.81818181818181"/>
    <n v="1296000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43.2"/>
    <n v="864000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.9408157664662666"/>
    <n v="95866.666666666672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2.5937999999999999"/>
    <n v="741085.71428571432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5920000000000001"/>
    <n v="518400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288.39999999999998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28.06610000000001"/>
    <n v="853774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618.56343927075636"/>
    <n v="418458.1666666666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103.68"/>
    <n v="288000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59.2"/>
    <n v="1728000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259.38"/>
    <n v="2593800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41.20327692307692"/>
    <n v="892737.66666666663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109.00228"/>
    <n v="60556.822222222225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23.024000000000001"/>
    <n v="575600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518.4"/>
    <n v="288000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32.224879999999999"/>
    <n v="153451.80952380953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653.54975000000002"/>
    <n v="153776.41176470587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51.84"/>
    <n v="5184000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47.45308310991959"/>
    <n v="518400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129.6"/>
    <n v="185142.85714285713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82.12989999999999"/>
    <n v="43364.261904761908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85.503766033863513"/>
    <n v="154302.6296296296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296"/>
    <n v="518400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216"/>
    <n v="199384.61538461538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034.9692"/>
    <n v="215618.58333333334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270"/>
    <n v="48000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1264.3902439024391"/>
    <n v="2592000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673.37225000000001"/>
    <n v="538697.80000000005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805.45491873396065"/>
    <n v="151867.22580645161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1942.924"/>
    <n v="485731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5.12"/>
    <n v="20855.172413793105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103.608"/>
    <n v="2590200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114.11320754716981"/>
    <n v="26526.315789473683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38.24"/>
    <n v="345600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133.91999999999999"/>
    <n v="35242.105263157893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71.27272727272725"/>
    <n v="576000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23.730830853742276"/>
    <n v="70054.054054054053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69.12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259.2"/>
    <n v="25920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1612.8"/>
    <n v="120960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706.36"/>
    <n v="706360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2831999999999999"/>
    <n v="820800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258.83999999999997"/>
    <n v="2588400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3.984923076923077"/>
    <n v="518040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3456"/>
    <n v="518400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2188.9447236180904"/>
    <n v="217800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20.736000000000001"/>
    <n v="7448.2758620689656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6.48"/>
    <n v="1296000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1.728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103.536"/>
    <n v="152258.82352941178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25.92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72.56"/>
    <n v="22123.076923076922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2761.92"/>
    <n v="345240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264.10239999999999"/>
    <n v="660256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631.31707317073176"/>
    <n v="215700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72.68"/>
    <n v="518040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5176.8"/>
    <n v="1617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1810.8"/>
    <n v="150900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446.3320463320465"/>
    <n v="271542.85714285716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6306.3720000000003"/>
    <n v="143326.63636363635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2932.7006666666666"/>
    <n v="4399051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8208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8.612400000000001"/>
    <n v="488436.66666666669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258.83999999999997"/>
    <n v="647100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7098.6239999999998"/>
    <n v="443664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941.23636363636365"/>
    <n v="862800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3209.1428571428573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144.38929999999999"/>
    <n v="48129.76666666667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207.21600000000001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77.688000000000002"/>
    <n v="323700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72.98"/>
    <n v="16242.25352112676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032.0644444444445"/>
    <n v="32591.508771929824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663.44"/>
    <n v="8317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2219.3134285714286"/>
    <n v="74688.432692307688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740.57142857142856"/>
    <n v="76235.294117647063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178.1818181818182"/>
    <n v="38686.567164179105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894.33433333333335"/>
    <n v="11132.792531120333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369.77142857142854"/>
    <n v="21043.90243902439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518.4"/>
    <n v="8582.781456953642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549.81818181818187"/>
    <n v="33977.528089887637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203.47375"/>
    <n v="19851.09756097561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518.4"/>
    <n v="37565.217391304344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2470.5593333333331"/>
    <n v="71266.13461538461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440.50066666666669"/>
    <n v="34776.368421052633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296"/>
    <n v="35027.02702702702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591.78449999999998"/>
    <n v="37573.619047619046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99.38461538461539"/>
    <n v="36000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140.48"/>
    <n v="40157.74647887324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2535.1733333333332"/>
    <n v="90541.904761904763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70.702485714285714"/>
    <n v="2660.8462365591399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403.2"/>
    <n v="21992.727272727272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099.3788"/>
    <n v="45056.508196721312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318.27237500000001"/>
    <n v="31050.96341463414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429.328"/>
    <n v="40262.760563380281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370.28571428571428"/>
    <n v="22153.84615384615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296"/>
    <n v="89379.31034482758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259.2"/>
    <n v="35027.027027027027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403.2"/>
    <n v="52591.304347826088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36.8"/>
    <n v="86400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213.8784210526317"/>
    <n v="41933.981818181819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036.8"/>
    <n v="50823.529411764706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8"/>
    <n v="33230.769230769234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514.28571428571433"/>
    <n v="34838.70967741935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2160"/>
    <n v="57600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4554.4260000000004"/>
    <n v="151814.20000000001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688.22557142857147"/>
    <n v="31904.49668874172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622.08000000000004"/>
    <n v="22870.588235294119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602.79069767441865"/>
    <n v="56347.8260869565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604.79999999999995"/>
    <n v="25200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808.67562499999997"/>
    <n v="36968.02857142857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5.2"/>
    <n v="7081.9672131147545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9072"/>
    <n v="201600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47.127272727272725"/>
    <n v="136421.05263157896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648.9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1382.4"/>
    <n v="1296000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388.59410000000003"/>
    <n v="485742.62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777.6"/>
    <n v="162000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235.63636363636363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740.57142857142856"/>
    <n v="66461.53846153846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.7275750000000001"/>
    <n v="863787.5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259.2"/>
    <n v="648000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109.44"/>
    <n v="1094400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0.35640000000001"/>
    <n v="49090.226415094337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51.686779999999999"/>
    <n v="2584339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907.2"/>
    <n v="907200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009.0788"/>
    <n v="201815.76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92"/>
    <n v="432000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5182.3220000000001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24"/>
    <n v="216000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518.4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941.89090909090908"/>
    <n v="143900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362.88"/>
    <n v="22126.829268292684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293.95178947368419"/>
    <n v="12356.380530973451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360.2070000000001"/>
    <n v="68010.350000000006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8.31826086956522"/>
    <n v="8451.3043478260861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648"/>
    <n v="27574.46808510638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576"/>
    <n v="73531.914893617024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267.86891666666668"/>
    <n v="27951.539130434783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92.573400000000007"/>
    <n v="24179.619402985074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345.3145"/>
    <n v="76875.114285714284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576"/>
    <n v="24923.076923076922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237.58449999999999"/>
    <n v="15494.641304347826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51.02000000000001"/>
    <n v="25381.512605042019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96.07973333333334"/>
    <n v="49850.779661016946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756"/>
    <n v="26761.061946902653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082.1772000000001"/>
    <n v="32207.654761904763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836.12903225806451"/>
    <n v="35027.027027027027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36.38956666666667"/>
    <n v="18942.995370370369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920.83100000000002"/>
    <n v="47222.102564102563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2160"/>
    <n v="123428.57142857143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2160"/>
    <n v="8640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388.77942857142858"/>
    <n v="73552.864864864867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29.78"/>
    <n v="12849.50495049504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498.39"/>
    <n v="3502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2592"/>
    <n v="92571.42857142856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2622.4229999999998"/>
    <n v="100862.42307692308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518.4"/>
    <n v="42491.80327868852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716.91300000000001"/>
    <n v="24936.104347826087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72.8"/>
    <n v="14320.441988950277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29.6"/>
    <n v="23563.636363636364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58.484457142857146"/>
    <n v="7609.5018587360591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925.71428571428567"/>
    <n v="32810.126582278484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367.15233708631865"/>
    <n v="20694.682692307691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814.01733333333334"/>
    <n v="71825.058823529413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335.09058823529409"/>
    <n v="17055.508982035928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259.2"/>
    <n v="14163.934426229509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258.15474999999998"/>
    <n v="29087.859154929578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622.25"/>
    <n v="37617.391304347824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29.53057142857142"/>
    <n v="10074.6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247.91399999999999"/>
    <n v="12845.284974093263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36.8"/>
    <n v="45473.684210526313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215.7"/>
    <n v="12942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471.27272727272725"/>
    <n v="29454.545454545456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3.824"/>
    <n v="12185.915492957747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728"/>
    <n v="129600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152"/>
    <n v="51840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80.263599999999997"/>
    <n v="13958.886956521739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99.1076923076923"/>
    <n v="13916.129032258064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8640"/>
    <n v="144000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86.55629999999999"/>
    <n v="10599.789772727272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296"/>
    <n v="63219.512195121948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370.28571428571428"/>
    <n v="34560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10.46065217391305"/>
    <n v="26191.701030927834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605.52"/>
    <n v="41473.972602739726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785.4545454545455"/>
    <n v="52897.95918367346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218.48672131147541"/>
    <n v="19892.074626865673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807.28480000000002"/>
    <n v="29679.588235294119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556.98479999999995"/>
    <n v="28417.591836734693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959.88333333333333"/>
    <n v="41137.857142857145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451.27966666666669"/>
    <n v="16611.521472392636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72.8"/>
    <n v="9000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691.2"/>
    <n v="32914.285714285717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367.87537500000002"/>
    <n v="42042.9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440"/>
    <n v="86400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730.4"/>
    <n v="50894.117647058825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259.56"/>
    <n v="17900.689655172413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345.3895"/>
    <n v="65788.476190476184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246.21470967741936"/>
    <n v="13343.804195804196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262.7383333333332"/>
    <n v="189410.75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656.94688888888891"/>
    <n v="29562.61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519.12"/>
    <n v="25956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6.8"/>
    <n v="76235.294117647063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446.27586206896552"/>
    <n v="41085.714285714283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488.3009999999999"/>
    <n v="99220.066666666666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518.4"/>
    <n v="55148.936170212764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22.63225806451612"/>
    <n v="16040.506329113925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3362.1275000000001"/>
    <n v="57227.702127659577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500.09566666666666"/>
    <n v="100019.13333333333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540.38287657531509"/>
    <n v="33350.29629629629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72.8"/>
    <n v="21245.901639344262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864"/>
    <n v="63529.411764705881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312.62849999999997"/>
    <n v="15102.826086956522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4838.3999999999996"/>
    <n v="96768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96"/>
    <n v="36000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5436.88"/>
    <n v="194174.2857142857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51362.376237623765"/>
    <n v="345840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576"/>
    <n v="28483.516483516483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4320"/>
    <n v="108000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3702.8571428571427"/>
    <n v="96000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218.8186666666666"/>
    <n v="38898.468085106382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301.39709090909093"/>
    <n v="37674.63636363636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73.16319999999999"/>
    <n v="24050.444444444445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864"/>
    <n v="41142.857142857145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604.79999999999995"/>
    <n v="20618.1818181818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283.1880000000001"/>
    <n v="54993.77142857143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308.57142857142856"/>
    <n v="51840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678"/>
    <n v="86297.142857142855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72.8"/>
    <n v="14811.428571428571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648"/>
    <n v="129600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2183.3719999999998"/>
    <n v="60649.222222222219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2592"/>
    <n v="129600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518.4"/>
    <n v="31831.57894736842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7652.5714285714284"/>
    <n v="86400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398.76923076923077"/>
    <n v="83612.903225806454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36.8"/>
    <n v="57600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729.46159999999998"/>
    <n v="44479.365853658535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596.04150000000004"/>
    <n v="41106.310344827587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977.4862499999999"/>
    <n v="41068.775862068964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648"/>
    <n v="29123.595505617977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240.77404788276391"/>
    <n v="22607.72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2468.5714285714284"/>
    <n v="144000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719.4535000000001"/>
    <n v="107465.8437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7776"/>
    <n v="243000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36.8"/>
    <n v="68210.526315789481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2430.5500000000002"/>
    <n v="81018.333333333328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580.00121212121212"/>
    <n v="83217.565217391311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2592"/>
    <n v="52897.959183673469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806.4"/>
    <n v="120960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7551"/>
    <n v="20136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323.55"/>
    <n v="45410.526315789473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3240"/>
    <n v="78545.454545454544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18.39833333333333"/>
    <n v="23679.666666666668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918.89200000000005"/>
    <n v="3534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725.6"/>
    <n v="37513.04347826087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604.79999999999995"/>
    <n v="46523.076923076922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432"/>
    <n v="31228.915662650601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543.08571428571429"/>
    <n v="17124.324324324323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669.59442004649964"/>
    <n v="56347.82608695652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471.4708"/>
    <n v="37418.317460317463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9662.4"/>
    <n v="268400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746.25319999999999"/>
    <n v="54871.558823529413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20.96"/>
    <n v="16200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324"/>
    <n v="55148.936170212764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720"/>
    <n v="56842.105263157893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590.85940298507467"/>
    <n v="70692.107142857145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473.92166666666668"/>
    <n v="36455.51282051282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2547.2800000000002"/>
    <n v="77525.913043478256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576"/>
    <n v="64800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0181.304"/>
    <n v="391588.61538461538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403.2"/>
    <n v="33600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618.77300000000002"/>
    <n v="56252.090909090912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370.84727272727275"/>
    <n v="25818.481012658227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866.028"/>
    <n v="133287.71428571429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870.33971428571431"/>
    <n v="59729.1960784313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640.447"/>
    <n v="59300.648148148146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984.36440000000005"/>
    <n v="70311.742857142861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2337.3000000000002"/>
    <n v="26560.227272727272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0.6846666666667"/>
    <n v="55673.709090909091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535.71028571428576"/>
    <n v="62499.533333333333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728"/>
    <n v="96000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296"/>
    <n v="123428.57142857143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259.56"/>
    <n v="16022.222222222223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972"/>
    <n v="169043.47826086957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207.19966666666667"/>
    <n v="25899.958333333332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304.83"/>
    <n v="22413.970588235294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438.7660000000001"/>
    <n v="60969.1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210.65225806451613"/>
    <n v="62790.57692307692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630.65033333333338"/>
    <n v="26277.097222222223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36.8"/>
    <n v="864000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5184"/>
    <n v="144000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2880"/>
    <n v="72000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3111.1410000000001"/>
    <n v="135267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6.8"/>
    <n v="96000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785.5433333333333"/>
    <n v="103012.11538461539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2096"/>
    <n v="268800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784.9839999999999"/>
    <n v="66110.51851851852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28.68"/>
    <n v="68578.666666666672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740.57142857142856"/>
    <n v="49846.153846153844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345.6"/>
    <n v="60988.23529411765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647.54999999999995"/>
    <n v="272652.63157894736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323.70762500000001"/>
    <n v="33631.96103896103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3800.3163636363638"/>
    <n v="99532.095238095237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753.6"/>
    <n v="39663.15789473684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09.2"/>
    <n v="108128.57142857143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647.1"/>
    <n v="53925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605.45257142857145"/>
    <n v="46067.043478260872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987.42857142857144"/>
    <n v="57600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533.33866666666665"/>
    <n v="50000.5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296"/>
    <n v="172800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296"/>
    <n v="63219.512195121948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52"/>
    <n v="98742.857142857145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728"/>
    <n v="57600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259.2"/>
    <n v="41806.451612903227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864"/>
    <n v="58909.090909090912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5078.6639999999998"/>
    <n v="141074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8640"/>
    <n v="360000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446.3533333333332"/>
    <n v="49307.5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4712.727272727273"/>
    <n v="96000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2426.9119999999998"/>
    <n v="31933.052631578947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539.0340000000001"/>
    <n v="82448.25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3975.484"/>
    <n v="145577.95833333334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495.85599999999999"/>
    <n v="30514.215384615385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2160"/>
    <n v="56347.82608695652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388.8"/>
    <n v="45741.17647058823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893.79310344827582"/>
    <n v="39272.727272727272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69.84113333333335"/>
    <n v="15440.103030303031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296"/>
    <n v="152470.58823529413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3456"/>
    <n v="576000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5179.5828571428574"/>
    <n v="106638.4705882353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388.8"/>
    <n v="42725.274725274729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296"/>
    <n v="38686.567164179105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5184"/>
    <n v="144000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6576.6440000000002"/>
    <n v="156586.76190476189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784.80333333333328"/>
    <n v="58860.2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15.2"/>
    <n v="22153.846153846152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864"/>
    <n v="99692.307692307688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637.204"/>
    <n v="58471.571428571428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849.60500000000002"/>
    <n v="57927.61363636364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4680.72"/>
    <n v="104016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612.53875000000005"/>
    <n v="81671.833333333328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2191.3129411764708"/>
    <n v="82782.933333333334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648"/>
    <n v="46285.714285714283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567.86"/>
    <n v="33948.15217391304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099.7114285714285"/>
    <n v="22641.117647058825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259.2"/>
    <n v="26448.979591836734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819.00800000000004"/>
    <n v="53413.56521739130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0368"/>
    <n v="259200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311.24266666666665"/>
    <n v="24571.78947368421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92.16"/>
    <n v="26584.615384615383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438.37253333333331"/>
    <n v="18895.367816091955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728"/>
    <n v="89379.31034482758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79.4765"/>
    <n v="42332.411764705881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8064"/>
    <n v="100800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296"/>
    <n v="36000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296"/>
    <n v="123428.57142857143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4.4929999999999"/>
    <n v="52118.714285714283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282.4994736842105"/>
    <n v="37799.225352112677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259.2"/>
    <n v="15428.57142857142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426.307"/>
    <n v="75068.789473684214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365.37740000000002"/>
    <n v="49375.324324324327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864"/>
    <n v="72000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896.73320000000001"/>
    <n v="160130.9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957.3416666666667"/>
    <n v="63822.77777777778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389.73439999999999"/>
    <n v="23764.292682926829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947.4796"/>
    <n v="55086.023255813954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368"/>
    <n v="324000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2592"/>
    <n v="57600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387.8466666666668"/>
    <n v="35817.699999999997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209.5999999999999"/>
    <n v="78038.709677419349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2046.075"/>
    <n v="81843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3884.4"/>
    <n v="277457.14285714284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234.2857142857142"/>
    <n v="57600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3036.3274999999999"/>
    <n v="121453.1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0360.799999999999"/>
    <n v="132830.76923076922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3588.9230769230771"/>
    <n v="145800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946.3140000000001"/>
    <n v="52603.08108108108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7280"/>
    <n v="370285.71428571426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3702.8571428571427"/>
    <n v="123428.57142857143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259.2"/>
    <n v="37565.217391304344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895.25766666666664"/>
    <n v="167860.812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319.4414999999999"/>
    <n v="47979.69090909091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2383.7597137014313"/>
    <n v="86345.074074074073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5184"/>
    <n v="72000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2419.1999999999998"/>
    <n v="63663.15789473684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4923.442"/>
    <n v="205143.41666666666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5478.2879999999996"/>
    <n v="80563.058823529413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356.37549999999999"/>
    <n v="31261.008771929824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518.4"/>
    <n v="27870.967741935485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81.7639999999999"/>
    <n v="60098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480.1142857142856"/>
    <n v="84924.590163934423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862.8"/>
    <n v="55072.340425531918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245.02709999999999"/>
    <n v="144133.58823529413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925.71428571428567"/>
    <n v="41142.857142857145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3091.111999999999"/>
    <n v="363642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7087.02"/>
    <n v="118117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910.60450000000003"/>
    <n v="79183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370.59673469387758"/>
    <n v="55028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296"/>
    <n v="66461.538461538468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7810.32"/>
    <n v="137829.17647058822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5139.3666666666668"/>
    <n v="256968.33333333334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594.64277777777772"/>
    <n v="27445.051282051281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1.3889999999999"/>
    <n v="39346.982456140351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728"/>
    <n v="46285.714285714283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14.5153333333333"/>
    <n v="163213.30769230769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46.88"/>
    <n v="15461.05263157894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864"/>
    <n v="32400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773.73134328358208"/>
    <n v="19488.721804511279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036.8"/>
    <n v="58909.090909090912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570.909090909091"/>
    <n v="86400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904.77966666666669"/>
    <n v="48470.339285714283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96"/>
    <n v="39272.727272727272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688.28"/>
    <n v="71201.379310344826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522.53380000000004"/>
    <n v="36287.069444444445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2592"/>
    <n v="96000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3628.8"/>
    <n v="181440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795.78947368421052"/>
    <n v="86400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114.5493333333334"/>
    <n v="57649.10344827586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2383.5625"/>
    <n v="73340.38461538461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500.39420000000001"/>
    <n v="34749.59722222221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152"/>
    <n v="44307.692307692305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678.20502901353962"/>
    <n v="21467.265306122448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3128.5672727272727"/>
    <n v="122908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2343.8074999999999"/>
    <n v="133931.85714285713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407.3019999999999"/>
    <n v="33507.190476190473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440"/>
    <n v="51428.571428571428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309.45400000000001"/>
    <n v="39929.548387096773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36.8"/>
    <n v="68210.526315789481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2595.6"/>
    <n v="324450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388.142"/>
    <n v="24880.897435897437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296"/>
    <n v="134068.96551724139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259.2"/>
    <n v="36000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9997.47"/>
    <n v="133316.46666666667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384.34466666666668"/>
    <n v="34940.42424242424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920"/>
    <n v="115200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318.87"/>
    <n v="104121.31578947368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5180.3999999999996"/>
    <n v="304729.4117647059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404.58142857142855"/>
    <n v="25746.090909090908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2827.1759999999999"/>
    <n v="141358.79999999999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864"/>
    <n v="56347.82608695652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179.0119999999999"/>
    <n v="267957.27272727271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640.24149999999997"/>
    <n v="196997.38461538462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98.9073333333333"/>
    <n v="54495.78787878788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296"/>
    <n v="92571.428571428565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112.404"/>
    <n v="105943.2380952380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7405.7142857142853"/>
    <n v="199384.61538461538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711.336200716846"/>
    <n v="70215.117647058825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243.3130000000001"/>
    <n v="62165.65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24.4427"/>
    <n v="16816.58108108108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895.788"/>
    <n v="135413.4285714285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730.83909090909094"/>
    <n v="70934.382352941175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419.65583333333331"/>
    <n v="29278.31395348837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47.2727272727273"/>
    <n v="46702.7027027027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3504.364"/>
    <n v="97343.444444444438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886.30654545454547"/>
    <n v="110788.31818181818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2592"/>
    <n v="99692.307692307688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400.9510416666667"/>
    <n v="49811.592592592591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5191.2"/>
    <n v="324450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604.79999999999995"/>
    <n v="14823.529411764706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343.9449999999999"/>
    <n v="58432.391304347824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7148.766666666666"/>
    <n v="151312.6470588235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4733.2207407407404"/>
    <n v="114104.42857142857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09.5999999999999"/>
    <n v="29146.98795180723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3024"/>
    <n v="139569.23076923078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8640"/>
    <n v="324000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800"/>
    <n v="67500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942.5454545454545"/>
    <n v="60988.23529411765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728"/>
    <n v="89379.31034482758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36.8"/>
    <n v="108000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368"/>
    <n v="324000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689.1418181818183"/>
    <n v="97792.4210526315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59.461114285714288"/>
    <n v="6193.8660714285716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909.23142857142852"/>
    <n v="146875.84615384616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2419.1999999999998"/>
    <n v="57600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36.8"/>
    <n v="40500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636.1666666666667"/>
    <n v="98170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3353.169469598965"/>
    <n v="129600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502.24"/>
    <n v="26560.76923076923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529.76819999999998"/>
    <n v="49978.132075471702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81.5"/>
    <n v="185400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2356.3636363636365"/>
    <n v="259200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29.376000000000001"/>
    <n v="5264.5161290322585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0382.357142857143"/>
    <n v="165173.86363636365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924.7719999999999"/>
    <n v="80198.833333333328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951.073125"/>
    <n v="41127.486486486487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625.3528"/>
    <n v="28951.518518518518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2511.0253968253969"/>
    <n v="25515.258064516129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4859.0879999999997"/>
    <n v="97181.759999999995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3978.1509999999998"/>
    <n v="234008.88235294117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2880"/>
    <n v="216000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296"/>
    <n v="68210.526315789481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2592"/>
    <n v="63219.512195121948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2592"/>
    <n v="136421.05263157896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518.4"/>
    <n v="63219.512195121948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207.8585"/>
    <n v="92912.192307692312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728"/>
    <n v="103680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5184"/>
    <n v="288000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865.2"/>
    <n v="33276.923076923078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447.51724137931035"/>
    <n v="57680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271.1413"/>
    <n v="26582.480392156864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51876"/>
    <n v="10375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3813.4949999999999"/>
    <n v="84744.333333333328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728"/>
    <n v="70054.054054054053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5176.8"/>
    <n v="184885.71428571429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3651.02"/>
    <n v="121700.66666666667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806.4"/>
    <n v="26880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1209.5999999999999"/>
    <n v="24685.714285714286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726.8"/>
    <n v="215850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864"/>
    <n v="23142.857142857141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762.35294117647061"/>
    <n v="112695.65217391304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691.2"/>
    <n v="96000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7819.4920000000002"/>
    <n v="139633.78571428571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9559.9500000000007"/>
    <n v="173817.27272727274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540"/>
    <n v="34838.709677419356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518.4"/>
    <n v="35506.84931506849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2994.28"/>
    <n v="116444.22222222222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2478.7165"/>
    <n v="141640.94285714286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006.6403333333334"/>
    <n v="70230.720930232565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350"/>
    <n v="60000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873.39115384615388"/>
    <n v="36626.080645161288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649.4545454545455"/>
    <n v="120960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506.78"/>
    <n v="38392.4242424242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590.518"/>
    <n v="58908.074074074073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4355.4459999999999"/>
    <n v="128101.35294117648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241920"/>
    <n v="604800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296"/>
    <n v="48905.660377358494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296"/>
    <n v="105795.91836734694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30.4"/>
    <n v="45536.84210526316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80.72800000000001"/>
    <n v="7857.739130434783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0368"/>
    <n v="172800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864"/>
    <n v="40500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2204.9418181818182"/>
    <n v="60635.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3442.3874999999998"/>
    <n v="101996.66666666667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320.6122448979593"/>
    <n v="123257.14285714286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2592"/>
    <n v="83612.903225806454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036.8"/>
    <n v="50823.529411764706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72.8"/>
    <n v="15157.894736842105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2073.6"/>
    <n v="129600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36.8"/>
    <n v="36507.042253521126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36.8"/>
    <n v="36000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035.3599999999999"/>
    <n v="57520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680.0959459459459"/>
    <n v="24377.862745098038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296"/>
    <n v="46285.714285714283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2832.5740000000001"/>
    <n v="166622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248.73704761904762"/>
    <n v="13257.558375634519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689.452"/>
    <n v="29547.942857142858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2844.2089999999998"/>
    <n v="135438.52380952382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606.69200000000001"/>
    <n v="44609.70588235294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728"/>
    <n v="132923.07692307694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864"/>
    <n v="33230.769230769234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453.6"/>
    <n v="37800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2178.3265000000001"/>
    <n v="150229.41379310345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51.875999999999998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5.0642360000000002"/>
    <n v="2532118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865.2"/>
    <n v="2595600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23.34754385964912"/>
    <n v="35749.881355932201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3456"/>
    <n v="17280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750.26660000000004"/>
    <n v="121010.74193548386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55.295546666666667"/>
    <n v="230398.11111111112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740.57142857142856"/>
    <n v="259200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20.16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864"/>
    <n v="185142.85714285713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569.8181818181818"/>
    <n v="2590200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207.20616000000001"/>
    <n v="5180154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2592"/>
    <n v="864000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506.34033333333332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5047.2471428571425"/>
    <n v="1766536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138.38399999999999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483.25060000000002"/>
    <n v="201354.41666666666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2595.6"/>
    <n v="2595600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272.65980000000002"/>
    <n v="340824.7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7776"/>
    <n v="1944000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64.8"/>
    <n v="35506.849315068495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2995.2"/>
    <n v="280800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3628.8"/>
    <n v="106729.41176470589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5705.7960000000003"/>
    <n v="316988.6666666666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3030.1266666666666"/>
    <n v="53472.823529411762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296"/>
    <n v="78545.454545454544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341.6093333333333"/>
    <n v="52958.26315789474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509.54840000000002"/>
    <n v="32249.89873417721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519.22080000000005"/>
    <n v="56437.04347826087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005.4505"/>
    <n v="100545.0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2667.3066666666668"/>
    <n v="200048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787.19666666666672"/>
    <n v="181660.76923076922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8640"/>
    <n v="98181.818181818177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641.37599999999998"/>
    <n v="53448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323.55"/>
    <n v="64710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23056"/>
    <n v="576400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512"/>
    <n v="63663.15789473684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535.8354838709677"/>
    <n v="68015.571428571435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539.8483333333334"/>
    <n v="48626.789473684214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864"/>
    <n v="44689.65517241379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2005.9280000000001"/>
    <n v="71640.28571428571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2592"/>
    <n v="152470.58823529413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5279.95"/>
    <n v="96799.083333333328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506.99228571428574"/>
    <n v="44361.824999999997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864"/>
    <n v="45473.684210526313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739.60574999999994"/>
    <n v="25951.0789473684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152"/>
    <n v="167225.80645161291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21360.36"/>
    <n v="356006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944"/>
    <n v="97200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48.26016666666666"/>
    <n v="8940.3115577889439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512"/>
    <n v="97548.387096774197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488.0795000000001"/>
    <n v="99205.3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604.79999999999995"/>
    <n v="53364.705882352944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864"/>
    <n v="48000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967.84066666666672"/>
    <n v="43336.149253731346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740.57142857142856"/>
    <n v="39272.727272727272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3456"/>
    <n v="112695.65217391304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436.8682"/>
    <n v="17336.039682539682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3580.2285714285713"/>
    <n v="208846.66666666666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518.4"/>
    <n v="103680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864"/>
    <n v="66461.53846153846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838.28700000000003"/>
    <n v="40562.274193548386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730.4"/>
    <n v="83729.032258064515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96.135274999999993"/>
    <n v="14034.346715328467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780.62099999999998"/>
    <n v="45918.882352941175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7717.930930930931"/>
    <n v="183576.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912.1237142857143"/>
    <n v="53207.21666666666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432"/>
    <n v="52363.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2592"/>
    <n v="66461.538461538468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907.2"/>
    <n v="60480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518.4"/>
    <n v="19058.823529411766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36.8"/>
    <n v="64800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5198"/>
    <n v="144388.88888888888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728"/>
    <n v="66461.538461538468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77.6853333333333"/>
    <n v="153955.04761904763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3191.5733333333333"/>
    <n v="111705.06666666667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7280"/>
    <n v="192000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648.13795542978426"/>
    <n v="52351.028571428571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864"/>
    <n v="99692.307692307688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29.7819999999999"/>
    <n v="79555.739130434784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1728"/>
    <n v="31015.38461538461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2592"/>
    <n v="74057.142857142855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661.5384615384614"/>
    <n v="80000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4482.8540000000003"/>
    <n v="106734.61904761905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243.28973333333334"/>
    <n v="17544.93269230769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864"/>
    <n v="90947.368421052626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273.10730000000001"/>
    <n v="28155.391752577321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420.4288571428572"/>
    <n v="184129.6666666666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3240"/>
    <n v="108000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669.6"/>
    <n v="206030.76923076922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5184"/>
    <n v="56347.82608695652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12960"/>
    <n v="648000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576"/>
    <n v="47520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363.6"/>
    <n v="41318.181818181816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744.462"/>
    <n v="74762.65714285714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576.79999999999995"/>
    <n v="41200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592.07906976744187"/>
    <n v="28606.067415730337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4881.7766666666666"/>
    <n v="97635.5333333333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2819.0929411764705"/>
    <n v="52091.934782608696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333.0029999999999"/>
    <n v="80788.060606060608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29.6"/>
    <n v="83612.903225806454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76.88"/>
    <n v="776880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2592"/>
    <n v="25920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477.36981818181818"/>
    <n v="218794.5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6080.7847058823527"/>
    <n v="1292166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570.99466666666672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3456"/>
    <n v="740571.42857142852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7280"/>
    <n v="129600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2191.0046666666667"/>
    <n v="3286507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789.4814285714288"/>
    <n v="488159.2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265.93"/>
    <n v="316482.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432"/>
    <n v="216000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295.5415"/>
    <n v="185077.3571428571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129.6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518.4"/>
    <n v="648000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1178.1818181818182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2257.3233333333333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25920"/>
    <n v="259200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304.94117647058823"/>
    <n v="2592000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921.29759999999999"/>
    <n v="2303244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354.98079999999999"/>
    <n v="34132.769230769234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5363.5039999999999"/>
    <n v="383107.42857142858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408.25533333333334"/>
    <n v="87483.28571428571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5180.3999999999996"/>
    <n v="470945.45454545453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6924.53"/>
    <n v="230817.66666666666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504.16"/>
    <n v="84026.66666666667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90.0011999999999"/>
    <n v="119444.55555555556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4712.727272727273"/>
    <n v="92571.42857142856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576"/>
    <n v="152470.58823529413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493.71428571428572"/>
    <n v="34560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770.4413333333334"/>
    <n v="102140.84615384616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296"/>
    <n v="58909.090909090912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432"/>
    <n v="23736.263736263736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9243.3259999999991"/>
    <n v="1540554.3333333333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728"/>
    <n v="77142.857142857145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517.67999999999995"/>
    <n v="33615.584415584417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104.8853333333334"/>
    <n v="61382.518518518518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370.28571428571428"/>
    <n v="24224.299065420561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302.39999999999998"/>
    <n v="31500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612.92150000000004"/>
    <n v="21890.053571428572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648"/>
    <n v="44689.65517241379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2356.3636363636365"/>
    <n v="172800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296"/>
    <n v="1296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221.9480000000001"/>
    <n v="32156.526315789473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356.53879999999998"/>
    <n v="54021.030303030304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571.6866"/>
    <n v="50147.94736842105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552.96"/>
    <n v="55296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176.0785000000001"/>
    <n v="168011.21428571429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406.87774999999999"/>
    <n v="34627.893617021276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952.78949999999998"/>
    <n v="32297.949152542373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2160"/>
    <n v="144000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72.56"/>
    <n v="22507.82608695652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127.27"/>
    <n v="93939.166666666672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480"/>
    <n v="41538.461538461539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256.9514999999999"/>
    <n v="93107.518518518526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765.9"/>
    <n v="88295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2592"/>
    <n v="259200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45.7055"/>
    <n v="103047.03333333334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432"/>
    <n v="36507.042253521126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7067.8114285714282"/>
    <n v="247373.4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32.23681333333333"/>
    <n v="2417761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778.81690140845069"/>
    <n v="691200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173.04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3456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07.36"/>
    <n v="1296000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259.2"/>
    <n v="75600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518.4"/>
    <n v="259200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6264.1833333333334"/>
    <n v="187925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230.4"/>
    <n v="5184000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432"/>
    <n v="70054.054054054053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37.028571428571432"/>
    <n v="518400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259.2"/>
    <n v="648000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127.52077272727273"/>
    <n v="175341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535.67999999999995"/>
    <n v="297600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864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16"/>
    <n v="64800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597.04700000000003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34.56"/>
    <n v="2592000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230.4"/>
    <n v="1728000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403.2"/>
    <n v="67200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5180.3999999999996"/>
    <n v="215850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2178.6464999999998"/>
    <n v="114665.60526315789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725.6"/>
    <n v="99553.84615384615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11692.108"/>
    <n v="153843.52631578947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2005.116"/>
    <n v="364566.54545454547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589.3138095238096"/>
    <n v="123613.29629629629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2088.6853333333333"/>
    <n v="92147.882352941175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2565.9430000000002"/>
    <n v="128297.15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728"/>
    <n v="70054.054054054053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711.46199999999999"/>
    <n v="71146.2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10353.6"/>
    <n v="258840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612.816"/>
    <n v="62031.384615384617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8640"/>
    <n v="129600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789.94285714285718"/>
    <n v="60104.34782608696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021.5846"/>
    <n v="67209.513157894733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183.8784000000001"/>
    <n v="72187.707317073175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4127.8280000000004"/>
    <n v="147422.42857142858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362.88"/>
    <n v="37028.571428571428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4320"/>
    <n v="99692.307692307688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86.0663333333334"/>
    <n v="73203.061538461538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37.52"/>
    <n v="185271.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3456"/>
    <n v="216000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12096"/>
    <n v="403200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3636"/>
    <n v="202000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3240"/>
    <n v="432000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786.64"/>
    <n v="47198.400000000001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864"/>
    <n v="45473.684210526313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9072"/>
    <n v="22680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3374.61"/>
    <n v="192834.85714285713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555.2"/>
    <n v="182964.70588235295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25.92"/>
    <n v="25920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2592"/>
    <n v="162000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2156400"/>
    <n v="718800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518.4"/>
    <n v="152470.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518.4"/>
    <n v="112695.65217391304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432"/>
    <n v="113684.21052631579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235.16387755102042"/>
    <n v="46092.12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64.8"/>
    <n v="216000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83.4854285714286"/>
    <n v="335549.7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370.28571428571428"/>
    <n v="432000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99.38461538461539"/>
    <n v="60279.06976744186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86.4"/>
    <n v="92571.428571428565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2592"/>
    <n v="648000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1036.8"/>
    <n v="108000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15.64"/>
    <n v="107820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30.24"/>
    <n v="1512000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235.63636363636363"/>
    <n v="129600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588.4"/>
    <n v="2588400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517.67999999999995"/>
    <n v="2588400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397.08600000000001"/>
    <n v="496357.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3187.1120000000001"/>
    <n v="1593556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897.91719999999998"/>
    <n v="2244793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432"/>
    <n v="199384.61538461538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1784.9214999999999"/>
    <n v="3569843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66.42453333333333"/>
    <n v="1248184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864.6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519.12"/>
    <n v="86520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1417.1164525486945"/>
    <n v="244250.14285714287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2125.3595"/>
    <n v="2125359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96"/>
    <n v="518400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432"/>
    <n v="216000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193.79665929372283"/>
    <n v="169391.2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259.2"/>
    <n v="25920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453.6"/>
    <n v="1726800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288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471.27272727272725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2929.9645161290323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3.0811666666666668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664.61538461538464"/>
    <n v="56347.82608695652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103.68"/>
    <n v="185142.85714285713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45.66633333333334"/>
    <n v="2621994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172.8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404.85066666666665"/>
    <n v="178610.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184"/>
    <n v="2592000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77.693666666666672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172.8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215.64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6.9119999999999999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259.2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989.7355"/>
    <n v="1989735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1296"/>
    <n v="185142.85714285713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345.29124999999999"/>
    <n v="306925.55555555556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345.6"/>
    <n v="648000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48.12"/>
    <n v="371213.7142857142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660.04300000000001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71.871200000000002"/>
    <n v="42780.476190476191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174.23519999999999"/>
    <n v="237593.45454545456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2678.4"/>
    <n v="267840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756"/>
    <n v="302400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036.8"/>
    <n v="259200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1388.7719999999999"/>
    <n v="216995.62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72.8"/>
    <n v="864000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1036.8"/>
    <n v="518400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152"/>
    <n v="3456000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721.2"/>
    <n v="69793.548387096773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2580.8766666666666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120.804"/>
    <n v="604020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2438.4646666666667"/>
    <n v="522528.14285714284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2168.1379999999999"/>
    <n v="203262.937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2766.4740000000002"/>
    <n v="691618.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728"/>
    <n v="324000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43.2"/>
    <n v="648000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432"/>
    <n v="864000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24.45"/>
    <n v="72100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345.14466666666669"/>
    <n v="5177170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259.56"/>
    <n v="370800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695.99360000000001"/>
    <n v="64443.85185185185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1728"/>
    <n v="2592000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1296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740.57142857142856"/>
    <n v="259200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17.28295"/>
    <n v="345659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489.28539999999998"/>
    <n v="815475.66666666663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1038.24"/>
    <n v="865200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351.58166666666665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5205.8533333333335"/>
    <n v="650731.66666666663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210.36521739130436"/>
    <n v="142305.88235294117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72.8"/>
    <n v="64800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7280"/>
    <n v="864000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518.4"/>
    <n v="2592000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036.8"/>
    <n v="1296000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475.62259999999998"/>
    <n v="339730.42857142858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129.6"/>
    <n v="185142.85714285713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241.1532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27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215.7"/>
    <n v="2588400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358.70257142857145"/>
    <n v="209243.16666666666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775.35220000000004"/>
    <n v="323063.41666666669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1728"/>
    <n v="225391.3043478260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129.78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38.54419410745231"/>
    <n v="241920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822.85714285714289"/>
    <n v="535680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65.444199999999995"/>
    <n v="327221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777.6"/>
    <n v="1944000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431.28418181818182"/>
    <n v="1186031.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432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534.34640000000002"/>
    <n v="205517.84615384616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518.4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1296"/>
    <n v="2592000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453.59633333333335"/>
    <n v="544315.6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864"/>
    <n v="1296000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172.8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259.2"/>
    <n v="81000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27.95500000000004"/>
    <n v="2511820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25.902000000000001"/>
    <n v="5180400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99.38461538461539"/>
    <n v="5184000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151.83829545454546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207.36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1483.2"/>
    <n v="324450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425.43145454545453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141.94285714285715"/>
    <n v="3974400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1582.5440000000001"/>
    <n v="197818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160"/>
    <n v="216000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864"/>
    <n v="648000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380.16"/>
    <n v="950400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1542.8571428571429"/>
    <n v="720000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259.56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2590.1999999999998"/>
    <n v="1726800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2590.1999999999998"/>
    <n v="1295100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488.59493333333336"/>
    <n v="1832231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1524.7058823529412"/>
    <n v="259200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36.8"/>
    <n v="471272.72727272729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284.69168141592922"/>
    <n v="134042.3333333333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72.8"/>
    <n v="1296000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85.14285714285714"/>
    <n v="432000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5184"/>
    <n v="648000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509.45800000000003"/>
    <n v="68845.67567567568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2592"/>
    <n v="235636.36363636365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3823.0088495575219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1424.4915384615385"/>
    <n v="185183.9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28.8"/>
    <n v="432000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2592"/>
    <n v="648000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330.19049999999999"/>
    <n v="330190.5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036.8"/>
    <n v="370285.71428571426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172.8"/>
    <n v="740571.42857142852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6098.8235294117649"/>
    <n v="1036800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243.69694793536803"/>
    <n v="59017.0434782608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1730.104"/>
    <n v="259515.6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914.59"/>
    <n v="96272.63157894737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501.04919999999998"/>
    <n v="192711.23076923078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2160"/>
    <n v="66461.538461538468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864"/>
    <n v="324000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865.2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1570.909090909091"/>
    <n v="864000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5184"/>
    <n v="25920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18.76"/>
    <n v="576400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51.84"/>
    <n v="2592000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1296"/>
    <n v="2592000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12870.715"/>
    <n v="643535.7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385.99200000000002"/>
    <n v="68116.23529411765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862.8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2070.7199999999998"/>
    <n v="215700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493.70157142857141"/>
    <n v="246850.78571428571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647.54999999999995"/>
    <n v="518040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1427.5766666666666"/>
    <n v="122363.71428571429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073.6"/>
    <n v="648000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296"/>
    <n v="1296000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5184"/>
    <n v="2592000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728"/>
    <n v="259200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72"/>
    <n v="2160000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1249.0495000000001"/>
    <n v="2498099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2592"/>
    <n v="648000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1790.6735751295337"/>
    <n v="1152000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04"/>
    <n v="38652.63157894736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10368"/>
    <n v="648000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4507.826086956522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296"/>
    <n v="1296000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144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370.28571428571428"/>
    <n v="2592000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5184"/>
    <n v="370285.71428571426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259.2"/>
    <n v="1296000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1728"/>
    <n v="648000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432.0239999999999"/>
    <n v="1253021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4314"/>
    <n v="862800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345.6"/>
    <n v="2592000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218.57627777777779"/>
    <n v="19971.436548223352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554.91428571428571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3240"/>
    <n v="259200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1036.8"/>
    <n v="1296000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1296.9000000000001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578.03966666666668"/>
    <n v="247731.2857142857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1296"/>
    <n v="235636.36363636365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129.6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006.6964"/>
    <n v="419456.8333333333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864.72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857.73809523809518"/>
    <n v="741085.71428571432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112.45087866108787"/>
    <n v="28591.234042553191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91.73333333333332"/>
    <n v="12942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259.2"/>
    <n v="103680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244.80600000000001"/>
    <n v="86402.117647058825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2163.6928571428571"/>
    <n v="757292.5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2073.6"/>
    <n v="1296000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5802.3459999999995"/>
    <n v="580234.6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636.04949999999997"/>
    <n v="2544198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036.8"/>
    <n v="2592000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56.76960000000003"/>
    <n v="855898.66666666663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432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4318.3633333333337"/>
    <n v="647754.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518.4"/>
    <n v="2592000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462.85714285714283"/>
    <n v="216000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415.0514"/>
    <n v="518814.2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7.6705882352941"/>
    <n v="33191.20879120878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29.6"/>
    <n v="2592000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728"/>
    <n v="2592000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1119.1659999999999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1728"/>
    <n v="398769.23076923075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5208.7439999999997"/>
    <n v="1302186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295.0579954954955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518.4"/>
    <n v="123428.57142857143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1146.2006666666666"/>
    <n v="191033.44444444444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567.52"/>
    <n v="331053.33333333331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48.0256"/>
    <n v="326274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72.02480000000003"/>
    <n v="388606.85714285716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93.51440000000002"/>
    <n v="587028.80000000005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9867.4285714285706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129.6"/>
    <n v="864000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272.84210526315792"/>
    <n v="288000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296"/>
    <n v="432000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48"/>
    <n v="648000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72.8"/>
    <n v="2592000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91.2"/>
    <n v="203294.11764705883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741.58655221745346"/>
    <n v="2591845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2822.7552000000001"/>
    <n v="271418.76923076925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2804.38"/>
    <n v="467396.66666666669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129.6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5184"/>
    <n v="2592000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353.3068571428571"/>
    <n v="2368287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943.85454545454547"/>
    <n v="123600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1800.6555000000001"/>
    <n v="277023.92307692306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3459.8728571428574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172.8"/>
    <n v="432000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10368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864"/>
    <n v="2592000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693.77466666666669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163.8489208633093"/>
    <n v="215700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9082.98"/>
    <n v="681223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740.57142857142856"/>
    <n v="432000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864"/>
    <n v="259200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705.0757142857143"/>
    <n v="2467765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2093.1010000000001"/>
    <n v="418620.2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27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288.318"/>
    <n v="858878.66666666663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70.24239999999998"/>
    <n v="356401.5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1205.463"/>
    <n v="401821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620"/>
    <n v="324000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47.094545454545454"/>
    <n v="518040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073.6"/>
    <n v="1296000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1906.02"/>
    <n v="47650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86.4"/>
    <n v="25920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082.1831428571429"/>
    <n v="757528.2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485.3263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34.56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864"/>
    <n v="388800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320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432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5184"/>
    <n v="432000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4660.3540000000003"/>
    <n v="776725.66666666663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864"/>
    <n v="185142.85714285713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86.4"/>
    <n v="475200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42.90679999999998"/>
    <n v="112561.6363636363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993.6"/>
    <n v="496800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869.08766666666668"/>
    <n v="2607263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5191.2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17280"/>
    <n v="864000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864"/>
    <n v="432000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934.96559999999999"/>
    <n v="2337414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1077.1446666666666"/>
    <n v="538572.33333333337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14772.467032967033"/>
    <x v="0"/>
    <s v="television"/>
    <d v="2015-06-22T00:10:11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32810.126582278484"/>
    <x v="0"/>
    <s v="television"/>
    <d v="2017-01-31T14:24:43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24685.714285714286"/>
    <x v="0"/>
    <s v="television"/>
    <d v="2016-02-05T16:51:23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17280"/>
    <x v="0"/>
    <s v="television"/>
    <d v="2014-07-08T12:21:47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9126.7605633802814"/>
    <x v="0"/>
    <s v="television"/>
    <d v="2015-11-19T20:01:19"/>
    <d v="2015-12-19T20:01:19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29963.680851063829"/>
    <x v="0"/>
    <s v="television"/>
    <d v="2016-07-12T22:23:27"/>
    <d v="2016-07-29T05:35:00"/>
    <x v="2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896.551724137931"/>
    <x v="0"/>
    <s v="television"/>
    <d v="2014-06-04T01:44:10"/>
    <d v="2014-06-14T01:44:10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60631.57894736842"/>
    <x v="0"/>
    <s v="television"/>
    <d v="2016-05-26T01:07:47"/>
    <d v="2016-07-05T01:07:47"/>
    <x v="2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49899"/>
    <x v="0"/>
    <s v="television"/>
    <d v="2016-04-08T22:40:12"/>
    <d v="2016-04-15T21:00:00"/>
    <x v="2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129600"/>
    <x v="0"/>
    <s v="television"/>
    <d v="2016-03-18T02:29:04"/>
    <d v="2016-04-17T02:29:04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9157.89473684211"/>
    <x v="0"/>
    <s v="television"/>
    <d v="2014-05-21T01:37:59"/>
    <d v="2014-06-25T01:37:59"/>
    <x v="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36111.173333333332"/>
    <x v="0"/>
    <s v="television"/>
    <d v="2016-07-21T18:41:02"/>
    <d v="2016-08-22T03:00:00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4639.8730350665055"/>
    <x v="0"/>
    <s v="television"/>
    <d v="2014-06-01T17:07:05"/>
    <d v="2014-07-16T03:00:00"/>
    <x v="3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61284.529411764706"/>
    <x v="0"/>
    <s v="television"/>
    <d v="2016-05-18T16:15:09"/>
    <d v="2016-06-23T20:27:00"/>
    <x v="2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53854.92682926829"/>
    <x v="0"/>
    <s v="television"/>
    <d v="2014-06-18T00:38:08"/>
    <d v="2014-07-13T13:59:00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16267.163265306122"/>
    <x v="0"/>
    <s v="television"/>
    <d v="2015-09-09T09:24:18"/>
    <d v="2015-09-27T20:14:00"/>
    <x v="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56076.985714285714"/>
    <x v="0"/>
    <s v="television"/>
    <d v="2014-05-01T19:06:51"/>
    <d v="2014-06-16T05:30:00"/>
    <x v="3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72100"/>
    <x v="0"/>
    <s v="television"/>
    <d v="2014-10-05T17:33:42"/>
    <d v="2014-11-04T18:33:42"/>
    <x v="3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7578.9473684210525"/>
    <x v="0"/>
    <s v="television"/>
    <d v="2014-08-18T13:00:56"/>
    <d v="2014-09-17T13:00:56"/>
    <x v="3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117818.18181818182"/>
    <x v="0"/>
    <s v="television"/>
    <d v="2015-06-20T19:35:34"/>
    <d v="2015-07-20T19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207360"/>
    <x v="0"/>
    <s v="television"/>
    <d v="2015-07-15T18:11:52"/>
    <d v="2015-09-13T18:11:52"/>
    <x v="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25663.366336633662"/>
    <x v="0"/>
    <s v="television"/>
    <d v="2014-08-27T15:03:09"/>
    <d v="2014-09-26T15:03:09"/>
    <x v="3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166550"/>
    <x v="0"/>
    <s v="television"/>
    <d v="2014-12-16T21:52:20"/>
    <d v="2015-01-01T07:59:00"/>
    <x v="3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0899.95652173914"/>
    <x v="0"/>
    <s v="television"/>
    <d v="2015-04-03T18:41:41"/>
    <d v="2015-04-30T15:20:00"/>
    <x v="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4967.0331010452965"/>
    <x v="0"/>
    <s v="television"/>
    <d v="2015-08-13T19:41:03"/>
    <d v="2015-09-15T19:39:00"/>
    <x v="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370285.71428571426"/>
    <x v="0"/>
    <s v="television"/>
    <d v="2015-11-10T00:36:01"/>
    <d v="2016-01-09T00:36:01"/>
    <x v="0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81894.73684210525"/>
    <x v="0"/>
    <s v="television"/>
    <d v="2014-07-08T12:22:24"/>
    <d v="2014-08-17T12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7304"/>
    <x v="0"/>
    <s v="television"/>
    <d v="2014-10-17T03:57:13"/>
    <d v="2014-11-16T04:57:13"/>
    <x v="3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36507.042253521126"/>
    <x v="0"/>
    <s v="television"/>
    <d v="2015-11-16T23:08:04"/>
    <d v="2015-12-16T23:08:04"/>
    <x v="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22153.846153846152"/>
    <x v="0"/>
    <s v="television"/>
    <d v="2014-06-22T16:09:28"/>
    <d v="2014-07-22T16:09:28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48905.660377358494"/>
    <x v="0"/>
    <s v="television"/>
    <d v="2014-07-22T07:01:55"/>
    <d v="2014-08-21T07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555200"/>
    <x v="0"/>
    <s v="television"/>
    <d v="2016-01-07T19:00:34"/>
    <d v="2016-01-25T19:00:34"/>
    <x v="2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40324.97752808989"/>
    <x v="0"/>
    <s v="television"/>
    <d v="2016-04-01T15:03:37"/>
    <d v="2016-05-13T03:59:00"/>
    <x v="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40556.25"/>
    <x v="0"/>
    <s v="television"/>
    <d v="2015-10-09T15:51:41"/>
    <d v="2015-11-08T16:51:41"/>
    <x v="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19058.823529411766"/>
    <x v="0"/>
    <s v="television"/>
    <d v="2014-07-21T07:43:21"/>
    <d v="2014-08-05T07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73156.642857142855"/>
    <x v="0"/>
    <s v="television"/>
    <d v="2015-04-04T07:00:14"/>
    <d v="2015-04-28T00:00:00"/>
    <x v="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58827.272727272728"/>
    <x v="0"/>
    <s v="television"/>
    <d v="2015-03-05T07:22:05"/>
    <d v="2015-04-04T06:22:05"/>
    <x v="0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0245.05928853755"/>
    <x v="0"/>
    <s v="television"/>
    <d v="2015-01-28T16:37:59"/>
    <d v="2015-02-27T16:37:59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39272.727272727272"/>
    <x v="0"/>
    <s v="television"/>
    <d v="2013-04-11T01:22:24"/>
    <d v="2013-05-11T01:22:24"/>
    <x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2307.244239631336"/>
    <x v="0"/>
    <s v="television"/>
    <d v="2014-04-25T01:07:48"/>
    <d v="2014-05-25T22:59:00"/>
    <x v="3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07744.5"/>
    <x v="0"/>
    <s v="television"/>
    <d v="2014-05-30T05:08:08"/>
    <d v="2014-06-19T04:00:00"/>
    <x v="3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36421.05263157896"/>
    <x v="0"/>
    <s v="television"/>
    <d v="2014-09-05T13:39:14"/>
    <d v="2014-10-05T13:39:14"/>
    <x v="3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5337.278106508877"/>
    <x v="0"/>
    <s v="television"/>
    <d v="2014-11-28T15:20:26"/>
    <d v="2014-12-28T15:20:26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9924.38783269962"/>
    <x v="0"/>
    <s v="television"/>
    <d v="2014-06-12T18:58:06"/>
    <d v="2014-07-13T00:00:00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259200"/>
    <x v="0"/>
    <s v="television"/>
    <d v="2014-08-23T02:22:17"/>
    <d v="2014-10-07T02:22:17"/>
    <x v="3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42491.803278688523"/>
    <x v="0"/>
    <s v="television"/>
    <d v="2016-03-28T14:58:27"/>
    <d v="2016-04-27T14:58:27"/>
    <x v="2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57600"/>
    <x v="0"/>
    <s v="television"/>
    <d v="2015-11-15T23:09:34"/>
    <d v="2015-12-15T23:09:34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4108.571428571435"/>
    <x v="0"/>
    <s v="television"/>
    <d v="2014-10-20T19:40:07"/>
    <d v="2014-12-19T20:40:07"/>
    <x v="3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70445.789473684214"/>
    <x v="0"/>
    <s v="television"/>
    <d v="2015-01-29T12:24:20"/>
    <d v="2015-03-01T12:00:00"/>
    <x v="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29793.103448275862"/>
    <x v="0"/>
    <s v="television"/>
    <d v="2015-09-24T04:14:05"/>
    <d v="2015-10-24T04:14:05"/>
    <x v="0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152988.27272727274"/>
    <x v="0"/>
    <s v="television"/>
    <d v="2014-12-22T18:04:18"/>
    <d v="2015-01-30T17:00:00"/>
    <x v="3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21781.512605042019"/>
    <x v="0"/>
    <s v="television"/>
    <d v="2015-07-11T22:17:17"/>
    <d v="2015-08-10T22:17:17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49846.153846153844"/>
    <x v="0"/>
    <s v="television"/>
    <d v="2014-06-17T16:50:46"/>
    <d v="2014-07-17T16:50:46"/>
    <x v="3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10609.871794871795"/>
    <x v="0"/>
    <s v="television"/>
    <d v="2014-03-21T13:10:45"/>
    <d v="2014-04-04T22:00:00"/>
    <x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49846.153846153844"/>
    <x v="0"/>
    <s v="television"/>
    <d v="2015-11-25T17:07:01"/>
    <d v="2015-12-25T17:07:01"/>
    <x v="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21097.674418604653"/>
    <x v="0"/>
    <s v="television"/>
    <d v="2016-05-06T23:15:16"/>
    <d v="2016-05-27T23:15:16"/>
    <x v="2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7010.2068965517237"/>
    <x v="0"/>
    <s v="television"/>
    <d v="2015-05-25T13:10:24"/>
    <d v="2015-06-08T16:00:00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37565.217391304344"/>
    <x v="0"/>
    <s v="television"/>
    <d v="2015-03-26T19:59:22"/>
    <d v="2015-04-25T19:59:22"/>
    <x v="0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34608"/>
    <x v="0"/>
    <s v="television"/>
    <d v="2014-10-20T17:52:52"/>
    <d v="2014-11-19T18:52:52"/>
    <x v="3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82837.090909090912"/>
    <x v="0"/>
    <s v="television"/>
    <d v="2015-08-14T05:39:36"/>
    <d v="2015-09-14T21:00:00"/>
    <x v="0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15278.546296296296"/>
    <x v="0"/>
    <s v="shorts"/>
    <d v="2014-03-03T21:38:37"/>
    <d v="2014-03-23T00:00:00"/>
    <x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82643.478260869568"/>
    <x v="0"/>
    <s v="shorts"/>
    <d v="2013-05-15T19:32:37"/>
    <d v="2013-06-06T19:32:37"/>
    <x v="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45000"/>
    <x v="0"/>
    <s v="shorts"/>
    <d v="2013-02-06T19:11:18"/>
    <d v="2013-03-03T19:11:18"/>
    <x v="4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1448.859375"/>
    <x v="0"/>
    <s v="shorts"/>
    <d v="2013-12-04T21:53:33"/>
    <d v="2013-12-28T04:59:00"/>
    <x v="4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108000"/>
    <x v="0"/>
    <s v="shorts"/>
    <d v="2013-06-08T00:26:21"/>
    <d v="2013-07-08T00:26:21"/>
    <x v="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40059.403508771931"/>
    <x v="0"/>
    <s v="shorts"/>
    <d v="2014-07-15T19:42:34"/>
    <d v="2014-08-11T05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9692.307692307688"/>
    <x v="0"/>
    <s v="shorts"/>
    <d v="2016-06-18T20:23:40"/>
    <d v="2016-07-18T20:23:40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29600"/>
    <x v="0"/>
    <s v="shorts"/>
    <d v="2012-06-15T14:00:04"/>
    <d v="2012-07-15T14:00:04"/>
    <x v="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72000"/>
    <x v="0"/>
    <s v="shorts"/>
    <d v="2014-01-24T13:39:51"/>
    <d v="2014-02-23T13:39:51"/>
    <x v="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15582.668539325843"/>
    <x v="0"/>
    <s v="shorts"/>
    <d v="2011-08-31T04:30:25"/>
    <d v="2011-10-02T06:59:00"/>
    <x v="6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04941.17647058825"/>
    <x v="0"/>
    <s v="shorts"/>
    <d v="2011-07-06T21:30:45"/>
    <d v="2011-09-04T21:30:45"/>
    <x v="6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162000"/>
    <x v="0"/>
    <s v="shorts"/>
    <d v="2012-03-29T06:30:57"/>
    <d v="2012-05-28T06:30:57"/>
    <x v="5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42124.853658536587"/>
    <x v="0"/>
    <s v="shorts"/>
    <d v="2012-10-26T00:14:41"/>
    <d v="2012-11-15T00:00:00"/>
    <x v="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376364.22222222225"/>
    <x v="0"/>
    <s v="shorts"/>
    <d v="2011-02-13T18:09:44"/>
    <d v="2011-05-03T03:59:00"/>
    <x v="6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89379.31034482758"/>
    <x v="0"/>
    <s v="shorts"/>
    <d v="2015-12-22T11:41:35"/>
    <d v="2016-01-21T11:41:35"/>
    <x v="0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55148.936170212764"/>
    <x v="0"/>
    <s v="shorts"/>
    <d v="2013-03-24T05:01:12"/>
    <d v="2013-04-23T05:01:12"/>
    <x v="4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45840"/>
    <x v="0"/>
    <s v="shorts"/>
    <d v="2011-10-28T16:35:58"/>
    <d v="2011-12-27T17:35:58"/>
    <x v="6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176054.73076923078"/>
    <x v="0"/>
    <s v="shorts"/>
    <d v="2012-03-29T03:28:37"/>
    <d v="2012-05-21T02:59:00"/>
    <x v="5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24685.714285714286"/>
    <x v="0"/>
    <s v="shorts"/>
    <d v="2016-08-22T17:32:01"/>
    <d v="2016-09-01T17:32:01"/>
    <x v="2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63219.512195121948"/>
    <x v="0"/>
    <s v="shorts"/>
    <d v="2014-03-26T18:38:13"/>
    <d v="2014-04-25T18:38:13"/>
    <x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64340.425531914894"/>
    <x v="0"/>
    <s v="shorts"/>
    <d v="2013-11-05T02:00:56"/>
    <d v="2013-12-10T02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12242.607142857143"/>
    <x v="0"/>
    <s v="shorts"/>
    <d v="2012-07-10T03:48:47"/>
    <d v="2012-07-14T03:02:00"/>
    <x v="5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25920"/>
    <x v="0"/>
    <s v="shorts"/>
    <d v="2011-09-09T19:41:01"/>
    <d v="2011-10-09T19:41:01"/>
    <x v="6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98785.461538461532"/>
    <x v="0"/>
    <s v="shorts"/>
    <d v="2015-02-07T14:46:29"/>
    <d v="2015-02-22T11:30:00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370285.71428571426"/>
    <x v="0"/>
    <s v="shorts"/>
    <d v="2011-04-15T18:11:26"/>
    <d v="2011-05-15T18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123428.57142857143"/>
    <x v="0"/>
    <s v="shorts"/>
    <d v="2011-08-24T03:00:37"/>
    <d v="2011-09-23T03:00:37"/>
    <x v="6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6305.8823529412"/>
    <x v="0"/>
    <s v="shorts"/>
    <d v="2015-10-14T13:20:45"/>
    <d v="2015-12-27T14:20:45"/>
    <x v="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32938.28"/>
    <x v="0"/>
    <s v="shorts"/>
    <d v="2010-05-24T12:56:43"/>
    <d v="2010-06-03T01:41:00"/>
    <x v="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37440"/>
    <x v="0"/>
    <s v="shorts"/>
    <d v="2014-05-27T15:48:51"/>
    <d v="2014-06-22T15:48:51"/>
    <x v="3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38571.428571428572"/>
    <x v="0"/>
    <s v="shorts"/>
    <d v="2013-05-08T18:03:12"/>
    <d v="2013-06-02T18:03:12"/>
    <x v="4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162000"/>
    <x v="0"/>
    <s v="shorts"/>
    <d v="2011-06-12T07:08:19"/>
    <d v="2011-07-12T07:08:19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114573.91304347826"/>
    <x v="0"/>
    <s v="shorts"/>
    <d v="2011-03-17T09:39:24"/>
    <d v="2011-05-17T09:39:24"/>
    <x v="6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92698.069767441862"/>
    <x v="0"/>
    <s v="shorts"/>
    <d v="2016-12-17T04:46:23"/>
    <d v="2017-02-01T08:00:00"/>
    <x v="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161377.53333333333"/>
    <x v="0"/>
    <s v="shorts"/>
    <d v="2012-06-05T20:35:37"/>
    <d v="2012-07-03T21:00:00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144000"/>
    <x v="0"/>
    <s v="shorts"/>
    <d v="2014-03-18T17:13:42"/>
    <d v="2014-04-07T17:13:42"/>
    <x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123428.57142857143"/>
    <x v="0"/>
    <s v="shorts"/>
    <d v="2012-01-27T00:07:21"/>
    <d v="2012-02-26T00:07:21"/>
    <x v="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168892.91176470587"/>
    <x v="0"/>
    <s v="shorts"/>
    <d v="2010-05-26T15:54:01"/>
    <d v="2010-08-01T03:00:00"/>
    <x v="7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324000"/>
    <x v="0"/>
    <s v="shorts"/>
    <d v="2011-06-12T03:14:42"/>
    <d v="2011-07-12T03:14:42"/>
    <x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2105.433333333334"/>
    <x v="0"/>
    <s v="shorts"/>
    <d v="2012-11-01T19:04:34"/>
    <d v="2012-12-07T23:30:00"/>
    <x v="5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66461.538461538468"/>
    <x v="0"/>
    <s v="shorts"/>
    <d v="2013-12-23T21:39:59"/>
    <d v="2014-01-22T21:39:59"/>
    <x v="4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66600"/>
    <x v="0"/>
    <s v="shorts"/>
    <d v="2012-10-15T18:04:46"/>
    <d v="2012-11-04T19:04:46"/>
    <x v="5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59245.714285714283"/>
    <x v="0"/>
    <s v="shorts"/>
    <d v="2012-12-31T18:38:30"/>
    <d v="2013-01-24T18:38:30"/>
    <x v="5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39876.923076923078"/>
    <x v="0"/>
    <s v="shorts"/>
    <d v="2010-11-23T03:08:53"/>
    <d v="2010-12-23T03:08:53"/>
    <x v="7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40555.102040816324"/>
    <x v="0"/>
    <s v="shorts"/>
    <d v="2014-02-12T19:20:30"/>
    <d v="2014-03-07T19:20:30"/>
    <x v="3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201713.4"/>
    <x v="0"/>
    <s v="shorts"/>
    <d v="2011-03-10T16:41:06"/>
    <d v="2011-04-03T01:00:00"/>
    <x v="6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26316.333333333332"/>
    <x v="0"/>
    <s v="shorts"/>
    <d v="2016-04-25T17:23:40"/>
    <d v="2016-05-14T00:00:00"/>
    <x v="2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44800"/>
    <x v="0"/>
    <s v="shorts"/>
    <d v="2012-03-19T18:38:21"/>
    <d v="2012-04-02T18:38:21"/>
    <x v="5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27547.82608695652"/>
    <x v="0"/>
    <s v="shorts"/>
    <d v="2011-04-02T23:34:47"/>
    <d v="2011-04-24T23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110297.87234042553"/>
    <x v="0"/>
    <s v="shorts"/>
    <d v="2013-04-01T14:42:50"/>
    <d v="2013-05-31T14:42:50"/>
    <x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55148.936170212764"/>
    <x v="0"/>
    <s v="shorts"/>
    <d v="2011-01-27T00:37:10"/>
    <d v="2011-02-26T00:37:10"/>
    <x v="6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113980.26923076923"/>
    <x v="0"/>
    <s v="shorts"/>
    <d v="2013-10-10T22:47:33"/>
    <d v="2013-11-14T05:59:00"/>
    <x v="4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48905.660377358494"/>
    <x v="0"/>
    <s v="shorts"/>
    <d v="2015-05-01T07:59:47"/>
    <d v="2015-05-31T07:59:47"/>
    <x v="0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25642.987654320987"/>
    <x v="0"/>
    <s v="shorts"/>
    <d v="2014-03-20T01:01:58"/>
    <d v="2014-04-13T02:00:00"/>
    <x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8713.7435897435898"/>
    <x v="0"/>
    <s v="shorts"/>
    <d v="2011-07-29T18:12:08"/>
    <d v="2011-08-06T15:00:00"/>
    <x v="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148114.28571428571"/>
    <x v="0"/>
    <s v="shorts"/>
    <d v="2011-11-14T06:34:48"/>
    <d v="2012-01-13T06:34:48"/>
    <x v="6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98181.818181818177"/>
    <x v="0"/>
    <s v="shorts"/>
    <d v="2012-01-10T17:44:04"/>
    <d v="2012-02-04T17:44:04"/>
    <x v="5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663.15789473684"/>
    <x v="0"/>
    <s v="shorts"/>
    <d v="2011-02-21T11:55:55"/>
    <d v="2011-04-08T10:55:55"/>
    <x v="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287861.33333333331"/>
    <x v="0"/>
    <s v="shorts"/>
    <d v="2010-03-11T20:02:24"/>
    <d v="2010-06-09T19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66461.538461538468"/>
    <x v="0"/>
    <s v="shorts"/>
    <d v="2011-06-29T01:17:16"/>
    <d v="2011-07-29T01:17:16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69794.972972972973"/>
    <x v="0"/>
    <s v="shorts"/>
    <d v="2011-07-15T01:39:46"/>
    <d v="2011-08-13T23:00:00"/>
    <x v="6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2592000"/>
    <x v="0"/>
    <s v="science fiction"/>
    <d v="2016-09-03T01:11:47"/>
    <d v="2016-10-03T01:11:47"/>
    <x v="2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358450"/>
    <x v="0"/>
    <s v="science fiction"/>
    <d v="2015-04-02T16:55:10"/>
    <d v="2015-04-18T10:16:00"/>
    <x v="0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08-11T10:21:47"/>
    <d v="2016-10-10T10:21:47"/>
    <x v="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520339.33333333331"/>
    <x v="0"/>
    <s v="science fiction"/>
    <d v="2014-09-22T18:46:04"/>
    <d v="2014-10-28T22:00:00"/>
    <x v="3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4-20T22:17:22"/>
    <d v="2015-05-15T22:17:22"/>
    <x v="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864000"/>
    <x v="0"/>
    <s v="science fiction"/>
    <d v="2016-12-05T23:51:20"/>
    <d v="2017-02-03T23:51:20"/>
    <x v="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202666.38461538462"/>
    <x v="0"/>
    <s v="science fiction"/>
    <d v="2015-05-11T14:08:57"/>
    <d v="2015-06-11T02:00:00"/>
    <x v="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647100"/>
    <x v="0"/>
    <s v="science fiction"/>
    <d v="2015-03-04T14:59:01"/>
    <d v="2015-04-03T13:59:01"/>
    <x v="0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504000"/>
    <x v="0"/>
    <s v="science fiction"/>
    <d v="2016-09-15T05:28:13"/>
    <d v="2016-10-20T05:28:13"/>
    <x v="2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08-31T22:29:43"/>
    <d v="2014-10-30T22:29:43"/>
    <x v="3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5-19T21:58:12"/>
    <d v="2014-06-16T20:16:00"/>
    <x v="3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6-20T20:06:01"/>
    <d v="2016-07-06T00:00:00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48044.444444444445"/>
    <x v="0"/>
    <s v="science fiction"/>
    <d v="2014-09-23T19:30:07"/>
    <d v="2014-11-07T20:30:07"/>
    <x v="3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01T19:23:04"/>
    <d v="2016-05-31T17:31:00"/>
    <x v="2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8-05T21:50:18"/>
    <d v="2015-09-04T17:00:00"/>
    <x v="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577320.6"/>
    <x v="0"/>
    <s v="science fiction"/>
    <d v="2014-05-29T09:09:57"/>
    <d v="2014-07-01T19:00:00"/>
    <x v="3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4-02T09:50:34"/>
    <d v="2015-05-16T10:16:00"/>
    <x v="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08-23T13:46:33"/>
    <d v="2015-10-12T13:46:33"/>
    <x v="0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46105.15517241379"/>
    <x v="0"/>
    <s v="science fiction"/>
    <d v="2015-07-01T06:10:41"/>
    <d v="2015-08-01T04:59:00"/>
    <x v="0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864000"/>
    <x v="0"/>
    <s v="science fiction"/>
    <d v="2015-07-02T22:06:12"/>
    <d v="2015-07-12T22:06:12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2-18T04:45:32"/>
    <d v="2015-03-20T03:45:3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138857.14285714287"/>
    <x v="0"/>
    <s v="science fiction"/>
    <d v="2015-04-16T03:40:23"/>
    <d v="2015-05-31T03:40:23"/>
    <x v="0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818000"/>
    <x v="0"/>
    <s v="science fiction"/>
    <d v="2014-10-26T21:26:18"/>
    <d v="2014-11-16T22:26:18"/>
    <x v="3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7-08T01:32:22"/>
    <d v="2016-09-03T05:55:00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140010.8108108108"/>
    <x v="0"/>
    <s v="science fiction"/>
    <d v="2015-02-12T18:17:52"/>
    <d v="2015-04-13T17:17:5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259200"/>
    <x v="0"/>
    <s v="science fiction"/>
    <d v="2015-07-15T13:00:52"/>
    <d v="2015-08-11T13:00:52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1728000"/>
    <x v="0"/>
    <s v="science fiction"/>
    <d v="2016-11-19T00:23:18"/>
    <d v="2017-01-18T00:23:18"/>
    <x v="2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4-11-26T18:25:40"/>
    <d v="2015-01-08T18:18:00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1296000"/>
    <x v="0"/>
    <s v="science fiction"/>
    <d v="2016-01-28T06:45:36"/>
    <d v="2016-02-27T06:45:36"/>
    <x v="2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434321.66666666669"/>
    <x v="0"/>
    <s v="science fiction"/>
    <d v="2014-11-25T04:07:50"/>
    <d v="2014-12-25T08:00:00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77373.13432835821"/>
    <x v="0"/>
    <s v="science fiction"/>
    <d v="2015-03-27T03:53:02"/>
    <d v="2015-05-26T03:53:02"/>
    <x v="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1036800"/>
    <x v="0"/>
    <s v="science fiction"/>
    <d v="2015-04-19T13:13:11"/>
    <d v="2015-06-18T13:13:11"/>
    <x v="0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296000"/>
    <x v="0"/>
    <s v="science fiction"/>
    <d v="2014-08-24T01:51:40"/>
    <d v="2014-09-23T01:51:40"/>
    <x v="3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63240"/>
    <x v="0"/>
    <s v="science fiction"/>
    <d v="2014-10-21T14:04:04"/>
    <d v="2014-12-02T15:04:04"/>
    <x v="3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238400"/>
    <x v="0"/>
    <s v="science fiction"/>
    <d v="2015-04-21T13:08:15"/>
    <d v="2015-06-03T13:08:15"/>
    <x v="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864000"/>
    <x v="0"/>
    <s v="science fiction"/>
    <d v="2015-06-13T13:25:35"/>
    <d v="2015-07-23T13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345600"/>
    <x v="0"/>
    <s v="science fiction"/>
    <d v="2014-06-04T02:59:56"/>
    <d v="2014-08-03T02:59:56"/>
    <x v="3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1296000"/>
    <x v="0"/>
    <s v="science fiction"/>
    <d v="2016-01-27T21:52:52"/>
    <d v="2016-02-26T21:52:52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09-22T01:50:28"/>
    <d v="2014-10-22T01:50:28"/>
    <x v="3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3456000"/>
    <x v="0"/>
    <s v="science fiction"/>
    <d v="2016-05-24T10:25:45"/>
    <d v="2016-07-03T10:25:45"/>
    <x v="2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6-16T21:54:51"/>
    <d v="2015-08-15T21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2592000"/>
    <x v="0"/>
    <s v="drama"/>
    <d v="2014-06-02T16:29:55"/>
    <d v="2014-07-02T16:29:55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283916.40000000002"/>
    <x v="0"/>
    <s v="drama"/>
    <d v="2014-07-15T03:02:36"/>
    <d v="2014-08-16T23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08-27T23:04:14"/>
    <d v="2015-10-01T00:00:00"/>
    <x v="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740571.42857142852"/>
    <x v="0"/>
    <s v="drama"/>
    <d v="2014-07-21T18:18:21"/>
    <d v="2014-09-19T18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5-12-13T15:48:44"/>
    <d v="2016-01-12T15:48:44"/>
    <x v="0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2592000"/>
    <x v="0"/>
    <s v="drama"/>
    <d v="2016-12-17T01:49:22"/>
    <d v="2017-01-16T01:49:22"/>
    <x v="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2592000"/>
    <x v="0"/>
    <s v="drama"/>
    <d v="2015-06-05T22:15:35"/>
    <d v="2015-08-04T22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862800"/>
    <x v="0"/>
    <s v="drama"/>
    <d v="2015-02-17T20:02:50"/>
    <d v="2015-03-19T19:02:50"/>
    <x v="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259200"/>
    <x v="0"/>
    <s v="drama"/>
    <d v="2014-09-18T12:07:39"/>
    <d v="2014-10-18T12:07:39"/>
    <x v="3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252719.7"/>
    <x v="0"/>
    <s v="drama"/>
    <d v="2015-07-31T23:28:03"/>
    <d v="2015-08-30T05:28: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5184000"/>
    <x v="0"/>
    <s v="drama"/>
    <d v="2016-06-13T04:20:14"/>
    <d v="2016-08-12T04:20:14"/>
    <x v="2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2-12T09:28:43"/>
    <d v="2015-03-19T08:28:43"/>
    <x v="0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1-29T13:45:08"/>
    <d v="2015-02-28T13:45:08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3-09T18:12:56"/>
    <d v="2015-05-08T18:12:56"/>
    <x v="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83076.923076923078"/>
    <x v="0"/>
    <s v="drama"/>
    <d v="2014-08-04T18:40:11"/>
    <d v="2014-08-29T18:40:11"/>
    <x v="3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7-06T19:46:39"/>
    <d v="2015-08-05T19:46:39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09314.28571428571"/>
    <x v="0"/>
    <s v="drama"/>
    <d v="2015-03-07T01:08:46"/>
    <d v="2015-03-24T00:08:46"/>
    <x v="0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0-27T22:55:45"/>
    <d v="2015-11-26T23:55:45"/>
    <x v="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296000"/>
    <x v="0"/>
    <s v="drama"/>
    <d v="2016-02-03T01:55:55"/>
    <d v="2016-03-04T01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264519.76923076925"/>
    <x v="0"/>
    <s v="drama"/>
    <d v="2015-03-04T23:47:23"/>
    <d v="2015-04-13T19:00:00"/>
    <x v="0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648000"/>
    <x v="0"/>
    <s v="drama"/>
    <d v="2015-05-23T17:48:15"/>
    <d v="2015-06-22T17:48:15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6-12-08T00:17:12"/>
    <d v="2017-01-07T00:17:12"/>
    <x v="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216300"/>
    <x v="0"/>
    <s v="drama"/>
    <d v="2014-10-27T19:26:50"/>
    <d v="2014-11-26T20:26:50"/>
    <x v="3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478589"/>
    <x v="0"/>
    <s v="drama"/>
    <d v="2014-07-05T18:59:22"/>
    <d v="2014-09-01T03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59200"/>
    <x v="0"/>
    <s v="drama"/>
    <d v="2016-07-19T21:52:19"/>
    <d v="2016-08-18T21:52:19"/>
    <x v="2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2-01T19:30:34"/>
    <d v="2017-03-03T20:00:00"/>
    <x v="1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415696.6"/>
    <x v="0"/>
    <s v="drama"/>
    <d v="2015-06-27T05:37:37"/>
    <d v="2015-07-21T06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8-06T04:23:35"/>
    <d v="2014-09-05T04:23:35"/>
    <x v="3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1036800"/>
    <x v="0"/>
    <s v="drama"/>
    <d v="2016-07-05T16:34:37"/>
    <d v="2016-09-03T16:34:37"/>
    <x v="2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864000"/>
    <x v="0"/>
    <s v="drama"/>
    <d v="2016-06-06T15:37:26"/>
    <d v="2016-06-16T15:37:26"/>
    <x v="2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1152000"/>
    <x v="0"/>
    <s v="drama"/>
    <d v="2015-08-23T10:35:38"/>
    <d v="2015-10-02T10:35:38"/>
    <x v="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864000"/>
    <x v="0"/>
    <s v="drama"/>
    <d v="2014-09-17T19:00:32"/>
    <d v="2014-10-17T19:00:32"/>
    <x v="3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09-29T22:26:06"/>
    <d v="2014-11-28T23:26:06"/>
    <x v="3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728000"/>
    <x v="0"/>
    <s v="drama"/>
    <d v="2016-01-06T23:55:31"/>
    <d v="2016-03-06T23:55:31"/>
    <x v="2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5-11T16:05:32"/>
    <d v="2015-07-10T16:05:32"/>
    <x v="0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128836.94736842105"/>
    <x v="0"/>
    <s v="drama"/>
    <d v="2015-09-12T13:01:38"/>
    <d v="2015-10-10T21:00:00"/>
    <x v="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453887.5"/>
    <x v="0"/>
    <s v="drama"/>
    <d v="2017-01-06T20:21:40"/>
    <d v="2017-02-17T21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32000"/>
    <x v="0"/>
    <s v="drama"/>
    <d v="2014-09-05T09:12:02"/>
    <d v="2014-10-05T09:12:02"/>
    <x v="3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8-02T02:58:22"/>
    <d v="2016-09-01T02:58:22"/>
    <x v="2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144000"/>
    <x v="0"/>
    <s v="drama"/>
    <d v="2014-08-16T02:00:03"/>
    <d v="2014-09-15T02:00:03"/>
    <x v="3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246857.14285714287"/>
    <x v="0"/>
    <s v="drama"/>
    <d v="2015-01-19T19:38:49"/>
    <d v="2015-02-08T19:38:49"/>
    <x v="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09-08T22:16:04"/>
    <d v="2015-10-08T20:59:00"/>
    <x v="0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648000"/>
    <x v="0"/>
    <s v="drama"/>
    <d v="2014-11-30T20:21:04"/>
    <d v="2015-01-29T20:21:04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2004.6403712296983"/>
    <x v="0"/>
    <s v="drama"/>
    <d v="2016-07-05T14:00:03"/>
    <d v="2016-08-04T14:00:03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177882.35294117648"/>
    <x v="0"/>
    <s v="drama"/>
    <d v="2015-09-01T15:10:22"/>
    <d v="2015-10-06T15:10:22"/>
    <x v="0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7-16T00:06:23"/>
    <d v="2016-08-06T00:06:23"/>
    <x v="2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99384.61538461538"/>
    <x v="0"/>
    <s v="drama"/>
    <d v="2014-12-05T04:43:58"/>
    <d v="2015-01-04T04:43:58"/>
    <x v="3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1-16T08:52:47"/>
    <d v="2014-12-16T08:52:47"/>
    <x v="3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6-10T22:08:55"/>
    <d v="2015-07-10T22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76303.272727272721"/>
    <x v="0"/>
    <s v="drama"/>
    <d v="2015-09-02T01:33:12"/>
    <d v="2015-10-01T05:00:00"/>
    <x v="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216000"/>
    <x v="0"/>
    <s v="drama"/>
    <d v="2015-08-20T03:50:17"/>
    <d v="2015-09-19T03:50:17"/>
    <x v="0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5180400"/>
    <x v="0"/>
    <s v="drama"/>
    <d v="2016-02-16T21:08:40"/>
    <d v="2016-04-16T20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591454"/>
    <x v="0"/>
    <s v="drama"/>
    <d v="2015-07-17T14:15:47"/>
    <d v="2015-08-16T14:06:41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5184000"/>
    <x v="0"/>
    <s v="drama"/>
    <d v="2015-01-05T15:22:29"/>
    <d v="2015-03-06T15:22:29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3695258"/>
    <x v="0"/>
    <s v="drama"/>
    <d v="2016-01-06T05:31:22"/>
    <d v="2016-02-17T23:59:00"/>
    <x v="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51385.714285714283"/>
    <x v="0"/>
    <s v="drama"/>
    <d v="2015-03-03T23:00:37"/>
    <d v="2015-04-22T22:00:37"/>
    <x v="0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70484.210526315786"/>
    <x v="0"/>
    <s v="drama"/>
    <d v="2014-11-27T15:22:29"/>
    <d v="2014-12-28T15:22:29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5184000"/>
    <x v="0"/>
    <s v="drama"/>
    <d v="2015-03-16T15:04:49"/>
    <d v="2015-05-15T15:04:49"/>
    <x v="0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36338.355263157893"/>
    <x v="0"/>
    <s v="drama"/>
    <d v="2016-02-29T07:50:25"/>
    <d v="2016-04-01T06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186376.6666666667"/>
    <x v="0"/>
    <s v="drama"/>
    <d v="2015-07-10T15:27:10"/>
    <d v="2015-08-20T20:06:0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1-27T20:06:04"/>
    <d v="2015-03-28T19:06:04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2520311"/>
    <x v="0"/>
    <s v="drama"/>
    <d v="2015-01-27T18:28:38"/>
    <d v="2015-03-27T02:39:00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4-22T01:09:10"/>
    <d v="2016-05-22T01:05:00"/>
    <x v="2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5-11T05:38:46"/>
    <d v="2015-07-10T05:38:46"/>
    <x v="0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3-09T23:04:14"/>
    <d v="2016-04-08T22:04:14"/>
    <x v="2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2105098"/>
    <x v="0"/>
    <s v="drama"/>
    <d v="2015-04-12T15:59:04"/>
    <d v="2015-05-31T09:29:00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6-09T21:27:21"/>
    <d v="2015-07-09T21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4-02T16:28:25"/>
    <d v="2015-06-01T16:28:25"/>
    <x v="0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1-14T22:24:57"/>
    <d v="2016-02-13T22:24:57"/>
    <x v="2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1296000"/>
    <x v="0"/>
    <s v="drama"/>
    <d v="2015-05-05T18:39:11"/>
    <d v="2015-06-04T18:39:11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5-12-03T23:00:51"/>
    <d v="2016-01-02T23:00:51"/>
    <x v="0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370285.71428571426"/>
    <x v="0"/>
    <s v="drama"/>
    <d v="2015-01-28T19:49:06"/>
    <d v="2015-02-27T19:49:06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8-30T21:52:52"/>
    <d v="2016-09-29T21:52:52"/>
    <x v="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691200"/>
    <x v="0"/>
    <s v="drama"/>
    <d v="2015-05-12T00:50:59"/>
    <d v="2015-06-21T00:50:59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6-09T21:48:17"/>
    <d v="2015-07-09T21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5-11-13T02:01:39"/>
    <d v="2016-01-05T00:00:00"/>
    <x v="0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184000"/>
    <x v="0"/>
    <s v="drama"/>
    <d v="2016-01-08T13:51:09"/>
    <d v="2016-03-08T13:51:09"/>
    <x v="2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09T23:06:00"/>
    <d v="2016-12-30T09:00:00"/>
    <x v="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335054"/>
    <x v="0"/>
    <s v="drama"/>
    <d v="2015-10-20T02:38:50"/>
    <d v="2015-11-08T12:00:00"/>
    <x v="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28379.56204379562"/>
    <x v="0"/>
    <s v="documentary"/>
    <d v="2013-03-21T17:00:11"/>
    <d v="2013-05-05T17:00:11"/>
    <x v="4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340.425531914894"/>
    <x v="0"/>
    <s v="documentary"/>
    <d v="2014-11-06T16:45:04"/>
    <d v="2014-12-21T16:45:04"/>
    <x v="3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14970.29702970297"/>
    <x v="0"/>
    <s v="documentary"/>
    <d v="2011-11-15T11:49:50"/>
    <d v="2011-12-20T11:49:50"/>
    <x v="6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902.4390243902435"/>
    <x v="0"/>
    <s v="documentary"/>
    <d v="2014-01-23T01:08:24"/>
    <d v="2014-02-22T01:08:24"/>
    <x v="3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1114.297619047618"/>
    <x v="0"/>
    <s v="documentary"/>
    <d v="2010-02-04T07:45:59"/>
    <d v="2010-03-16T07:06:00"/>
    <x v="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27000"/>
    <x v="0"/>
    <s v="documentary"/>
    <d v="2012-07-17T01:16:25"/>
    <d v="2012-08-16T01:16:25"/>
    <x v="5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19388.340807174889"/>
    <x v="0"/>
    <s v="documentary"/>
    <d v="2010-10-29T08:43:25"/>
    <d v="2010-12-18T09:43:25"/>
    <x v="7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50931.06451612903"/>
    <x v="0"/>
    <s v="documentary"/>
    <d v="2010-09-09T14:30:14"/>
    <d v="2010-10-16T03:39:00"/>
    <x v="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26630.136986301372"/>
    <x v="0"/>
    <s v="documentary"/>
    <d v="2011-11-23T18:35:09"/>
    <d v="2012-01-07T18:35:09"/>
    <x v="6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29343.744680851065"/>
    <x v="0"/>
    <s v="documentary"/>
    <d v="2010-06-03T22:10:20"/>
    <d v="2010-08-22T17:40:00"/>
    <x v="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5931.3501144164757"/>
    <x v="0"/>
    <s v="documentary"/>
    <d v="2013-05-07T13:34:51"/>
    <d v="2013-06-06T13:34:51"/>
    <x v="4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35911.090909090912"/>
    <x v="0"/>
    <s v="documentary"/>
    <d v="2012-04-14T18:54:06"/>
    <d v="2012-05-16T19:00:00"/>
    <x v="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50802.611111111109"/>
    <x v="0"/>
    <s v="documentary"/>
    <d v="2010-03-29T15:54:18"/>
    <d v="2010-06-01T03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370285.71428571426"/>
    <x v="0"/>
    <s v="documentary"/>
    <d v="2012-01-16T15:37:15"/>
    <d v="2012-02-15T15:37:15"/>
    <x v="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290.7324840764322"/>
    <x v="0"/>
    <s v="documentary"/>
    <d v="2015-09-16T22:51:50"/>
    <d v="2015-10-17T02:00:00"/>
    <x v="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13768.08510638298"/>
    <x v="0"/>
    <s v="documentary"/>
    <d v="2011-02-14T12:38:02"/>
    <d v="2011-03-16T11:38:02"/>
    <x v="6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9425.454545454546"/>
    <x v="0"/>
    <s v="documentary"/>
    <d v="2013-02-14T18:27:47"/>
    <d v="2013-03-16T18:27:47"/>
    <x v="4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4628.5714285714284"/>
    <x v="0"/>
    <s v="documentary"/>
    <d v="2016-04-19T15:02:42"/>
    <d v="2016-05-19T15:02:42"/>
    <x v="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3767.4418604651164"/>
    <x v="0"/>
    <s v="documentary"/>
    <d v="2011-05-19T01:14:26"/>
    <d v="2011-06-18T01:14:26"/>
    <x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2751.5923566878982"/>
    <x v="0"/>
    <s v="documentary"/>
    <d v="2015-03-09T17:42:49"/>
    <d v="2015-04-08T17:42:49"/>
    <x v="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44830.23863636364"/>
    <x v="0"/>
    <s v="documentary"/>
    <d v="2010-06-01T18:07:59"/>
    <d v="2010-07-17T09:59:00"/>
    <x v="7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19532.709090909091"/>
    <x v="0"/>
    <s v="documentary"/>
    <d v="2012-04-18T21:15:04"/>
    <d v="2012-06-07T14:55:00"/>
    <x v="5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26813.793103448275"/>
    <x v="0"/>
    <s v="documentary"/>
    <d v="2011-01-12T05:57:08"/>
    <d v="2011-02-26T05:57:08"/>
    <x v="6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2691.5887850467288"/>
    <x v="0"/>
    <s v="documentary"/>
    <d v="2012-08-28T22:54:54"/>
    <d v="2012-09-27T22:54:54"/>
    <x v="5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28483.516483516483"/>
    <x v="0"/>
    <s v="documentary"/>
    <d v="2012-04-11T14:53:15"/>
    <d v="2012-05-11T14:53:15"/>
    <x v="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61967.758620689652"/>
    <x v="0"/>
    <s v="documentary"/>
    <d v="2010-03-30T05:53:50"/>
    <d v="2010-05-10T20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206365.36111111112"/>
    <x v="0"/>
    <s v="documentary"/>
    <d v="2010-01-27T04:11:47"/>
    <d v="2010-04-23T03:51:00"/>
    <x v="7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15709.09090909091"/>
    <x v="0"/>
    <s v="documentary"/>
    <d v="2014-05-26T10:51:39"/>
    <d v="2014-06-25T10:51:39"/>
    <x v="3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35059.45945945946"/>
    <x v="0"/>
    <s v="documentary"/>
    <d v="2011-09-23T03:39:38"/>
    <d v="2011-11-07T04:39:38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1624.0601503759399"/>
    <x v="0"/>
    <s v="documentary"/>
    <d v="2017-01-23T04:43:42"/>
    <d v="2017-02-22T04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71244.75409836066"/>
    <x v="0"/>
    <s v="documentary"/>
    <d v="2011-04-04T20:47:50"/>
    <d v="2011-05-25T04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8800.4843205574907"/>
    <x v="0"/>
    <s v="documentary"/>
    <d v="2013-12-04T02:24:21"/>
    <d v="2014-01-02T08:00:00"/>
    <x v="4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0928.446153846147"/>
    <x v="0"/>
    <s v="documentary"/>
    <d v="2010-02-26T21:36:31"/>
    <d v="2010-04-28T18:49:00"/>
    <x v="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21966.101694915254"/>
    <x v="0"/>
    <s v="documentary"/>
    <d v="2011-06-03T11:57:46"/>
    <d v="2011-07-03T11:57:46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26285.938053097347"/>
    <x v="0"/>
    <s v="documentary"/>
    <d v="2012-03-01T21:53:49"/>
    <d v="2012-04-05T06:59:00"/>
    <x v="5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7818.0722891566265"/>
    <x v="0"/>
    <s v="documentary"/>
    <d v="2012-10-11T00:46:06"/>
    <d v="2012-11-10T01:46:06"/>
    <x v="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83554.838709677424"/>
    <x v="0"/>
    <s v="documentary"/>
    <d v="2012-02-28T01:57:54"/>
    <d v="2012-04-28T00:57:54"/>
    <x v="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2725.5520504731862"/>
    <x v="0"/>
    <s v="documentary"/>
    <d v="2015-04-23T21:23:39"/>
    <d v="2015-05-23T21:23:39"/>
    <x v="0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6245.7831325301204"/>
    <x v="0"/>
    <s v="documentary"/>
    <d v="2012-09-12T00:58:59"/>
    <d v="2012-10-12T00:58:59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9586.1114754098362"/>
    <x v="0"/>
    <s v="documentary"/>
    <d v="2017-01-24T05:51:36"/>
    <d v="2017-02-27T02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1817.6718092566621"/>
    <x v="0"/>
    <s v="documentary"/>
    <d v="2014-04-15T14:10:35"/>
    <d v="2014-05-30T14:10:35"/>
    <x v="3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93668.9493670886"/>
    <x v="0"/>
    <s v="documentary"/>
    <d v="2009-05-17T03:55:13"/>
    <d v="2009-08-10T19:26:00"/>
    <x v="8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17857.58659217877"/>
    <x v="0"/>
    <s v="documentary"/>
    <d v="2010-01-16T22:04:52"/>
    <d v="2010-02-22T22:00:00"/>
    <x v="7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8339.5841584158425"/>
    <x v="0"/>
    <s v="documentary"/>
    <d v="2011-05-12T17:02:24"/>
    <d v="2011-06-01T04:59:00"/>
    <x v="6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2842.1052631578946"/>
    <x v="0"/>
    <s v="documentary"/>
    <d v="2011-12-27T17:43:00"/>
    <d v="2012-01-21T17:43:00"/>
    <x v="6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4603.9076376554176"/>
    <x v="0"/>
    <s v="documentary"/>
    <d v="2013-08-20T18:08:48"/>
    <d v="2013-09-19T18:08:48"/>
    <x v="4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28773.333333333332"/>
    <x v="0"/>
    <s v="documentary"/>
    <d v="2013-02-08T19:35:24"/>
    <d v="2013-03-25T18:35:24"/>
    <x v="4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202.6965517241388"/>
    <x v="0"/>
    <s v="documentary"/>
    <d v="2012-10-02T06:40:18"/>
    <d v="2012-11-02T04:00:00"/>
    <x v="5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6765.10067114094"/>
    <x v="0"/>
    <s v="documentary"/>
    <d v="2012-05-22T04:03:13"/>
    <d v="2012-06-26T04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11172.413793103447"/>
    <x v="0"/>
    <s v="documentary"/>
    <d v="2013-10-03T10:57:14"/>
    <d v="2013-11-02T10:57:14"/>
    <x v="4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5695.494047619046"/>
    <x v="0"/>
    <s v="documentary"/>
    <d v="2010-12-14T08:51:37"/>
    <d v="2011-02-02T07:59:00"/>
    <x v="7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12306.359375"/>
    <x v="0"/>
    <s v="documentary"/>
    <d v="2013-04-12T18:27:26"/>
    <d v="2013-05-01T00:01:00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5671.6855983772821"/>
    <x v="0"/>
    <s v="documentary"/>
    <d v="2011-09-26T19:16:39"/>
    <d v="2011-10-29T03:59:00"/>
    <x v="6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19786.259541984731"/>
    <x v="0"/>
    <s v="documentary"/>
    <d v="2014-03-21T16:01:54"/>
    <d v="2014-04-20T16:01:54"/>
    <x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61486.12"/>
    <x v="0"/>
    <s v="documentary"/>
    <d v="2010-06-14T02:01:34"/>
    <d v="2010-07-19T16:00:00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7794.8736842105263"/>
    <x v="0"/>
    <s v="documentary"/>
    <d v="2013-09-02T00:06:49"/>
    <d v="2013-11-01T00:00:00"/>
    <x v="4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16744.18604651163"/>
    <x v="0"/>
    <s v="documentary"/>
    <d v="2012-08-13T11:24:43"/>
    <d v="2012-09-07T11:24:43"/>
    <x v="5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21562.24647887324"/>
    <x v="0"/>
    <s v="documentary"/>
    <d v="2015-03-26T17:28:21"/>
    <d v="2015-05-01T03:59:00"/>
    <x v="0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2107.2052545155993"/>
    <x v="0"/>
    <s v="documentary"/>
    <d v="2014-03-11T11:07:28"/>
    <d v="2014-05-09T21:00:00"/>
    <x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10637.704918032787"/>
    <x v="0"/>
    <s v="documentary"/>
    <d v="2010-10-18T05:24:20"/>
    <d v="2010-11-17T06:24:20"/>
    <x v="7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987.919463087248"/>
    <x v="0"/>
    <s v="documentary"/>
    <d v="2011-03-24T23:02:18"/>
    <d v="2011-04-24T23:02:18"/>
    <x v="6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13754.581673306773"/>
    <x v="0"/>
    <s v="documentary"/>
    <d v="2013-02-07T17:42:15"/>
    <d v="2013-03-19T16:42:15"/>
    <x v="4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24000"/>
    <x v="0"/>
    <s v="documentary"/>
    <d v="2012-01-25T20:33:58"/>
    <d v="2012-02-24T20:33:58"/>
    <x v="5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31609.756097560974"/>
    <x v="0"/>
    <s v="documentary"/>
    <d v="2012-05-03T01:42:26"/>
    <d v="2012-06-02T01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45521.66216216216"/>
    <x v="0"/>
    <s v="documentary"/>
    <d v="2012-07-24T02:16:37"/>
    <d v="2012-09-01T02:00:00"/>
    <x v="5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13714.285714285714"/>
    <x v="0"/>
    <s v="documentary"/>
    <d v="2012-02-09T15:07:29"/>
    <d v="2012-03-10T15:07:29"/>
    <x v="5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21555"/>
    <x v="0"/>
    <s v="documentary"/>
    <d v="2013-02-28T20:05:33"/>
    <d v="2013-03-20T19:05:33"/>
    <x v="4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500"/>
    <x v="0"/>
    <s v="documentary"/>
    <d v="2013-01-08T22:40:01"/>
    <d v="2013-02-07T22:40:01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19247.524752475249"/>
    <x v="0"/>
    <s v="documentary"/>
    <d v="2011-01-24T16:40:10"/>
    <d v="2011-03-10T16:40:10"/>
    <x v="6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7623.5294117647063"/>
    <x v="0"/>
    <s v="documentary"/>
    <d v="2012-08-13T18:02:14"/>
    <d v="2012-09-03T18:02:14"/>
    <x v="5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35760.472222222219"/>
    <x v="0"/>
    <s v="documentary"/>
    <d v="2011-10-05T04:23:43"/>
    <d v="2011-10-20T02:00:00"/>
    <x v="6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23680.986666666668"/>
    <x v="0"/>
    <s v="documentary"/>
    <d v="2011-11-21T05:16:32"/>
    <d v="2012-01-01T07:59:00"/>
    <x v="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17753.424657534248"/>
    <x v="0"/>
    <s v="documentary"/>
    <d v="2013-03-15T21:03:52"/>
    <d v="2013-04-14T21:03:52"/>
    <x v="4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17294.801801801801"/>
    <x v="0"/>
    <s v="documentary"/>
    <d v="2010-06-28T05:28:14"/>
    <d v="2010-08-11T15:59:00"/>
    <x v="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21600"/>
    <x v="0"/>
    <s v="documentary"/>
    <d v="2013-01-30T19:59:48"/>
    <d v="2013-03-01T19:59:48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571.428571428572"/>
    <x v="0"/>
    <s v="documentary"/>
    <d v="2012-07-23T18:32:14"/>
    <d v="2012-08-22T18:32:14"/>
    <x v="5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8200.905063291139"/>
    <x v="0"/>
    <s v="documentary"/>
    <d v="2014-11-07T22:09:57"/>
    <d v="2014-12-11T04:59:00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8202.5316455696211"/>
    <x v="0"/>
    <s v="documentary"/>
    <d v="2013-11-11T16:14:43"/>
    <d v="2013-12-11T16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9114.0845070422529"/>
    <x v="0"/>
    <s v="documentary"/>
    <d v="2013-02-25T00:55:51"/>
    <d v="2013-03-26T23:55:51"/>
    <x v="4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48225.70588235295"/>
    <x v="0"/>
    <s v="documentary"/>
    <d v="2009-11-06T20:07:09"/>
    <d v="2010-02-02T07:59:00"/>
    <x v="8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6080.803797468354"/>
    <x v="0"/>
    <s v="documentary"/>
    <d v="2015-11-23T13:13:53"/>
    <d v="2015-12-22T23:00:00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8983.9762611275964"/>
    <x v="0"/>
    <s v="documentary"/>
    <d v="2016-10-04T10:43:06"/>
    <d v="2016-11-08T11:43:06"/>
    <x v="2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3935.483870967742"/>
    <x v="0"/>
    <s v="documentary"/>
    <d v="2016-04-13T13:40:48"/>
    <d v="2016-05-13T13:40:48"/>
    <x v="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41727.137931034486"/>
    <x v="0"/>
    <s v="documentary"/>
    <d v="2016-11-23T07:42:46"/>
    <d v="2016-12-21T07:59:00"/>
    <x v="2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34770.731707317071"/>
    <x v="0"/>
    <s v="documentary"/>
    <d v="2015-06-29T15:01:48"/>
    <d v="2015-08-01T15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4108.695652173913"/>
    <x v="0"/>
    <s v="documentary"/>
    <d v="2016-11-15T04:30:33"/>
    <d v="2016-12-20T04:30:33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2525.294526498697"/>
    <x v="0"/>
    <s v="documentary"/>
    <d v="2017-02-09T07:33:26"/>
    <d v="2017-03-14T22:57:00"/>
    <x v="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68860.911764705888"/>
    <x v="0"/>
    <s v="documentary"/>
    <d v="2015-02-23T05:38:49"/>
    <d v="2015-03-22T08:00:00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5242.9959839357434"/>
    <x v="0"/>
    <s v="documentary"/>
    <d v="2015-10-01T22:43:08"/>
    <d v="2015-11-01T04:00:00"/>
    <x v="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12261.514970059879"/>
    <x v="0"/>
    <s v="documentary"/>
    <d v="2015-10-14T11:12:07"/>
    <d v="2015-11-07T04:00:00"/>
    <x v="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8042.873529411765"/>
    <x v="0"/>
    <s v="documentary"/>
    <d v="2013-04-15T12:22:43"/>
    <d v="2013-05-17T03:59:00"/>
    <x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6115.0684931506848"/>
    <x v="0"/>
    <s v="documentary"/>
    <d v="2016-05-17T13:57:14"/>
    <d v="2016-06-17T13:57:14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6484.3657657657659"/>
    <x v="0"/>
    <s v="documentary"/>
    <d v="2015-09-16T16:19:37"/>
    <d v="2015-10-28T08:00:00"/>
    <x v="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9730.8270676691736"/>
    <x v="0"/>
    <s v="documentary"/>
    <d v="2016-03-08T15:16:31"/>
    <d v="2016-04-07T14:16:31"/>
    <x v="2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47719.463768115944"/>
    <x v="0"/>
    <s v="documentary"/>
    <d v="2015-04-07T16:22:37"/>
    <d v="2015-05-15T19:00:00"/>
    <x v="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33673.5625"/>
    <x v="0"/>
    <s v="documentary"/>
    <d v="2015-04-07T17:41:55"/>
    <d v="2015-05-08T22:00:00"/>
    <x v="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264.9087221095333"/>
    <x v="0"/>
    <s v="documentary"/>
    <d v="2015-10-14T14:18:38"/>
    <d v="2015-11-13T15:18:38"/>
    <x v="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83496.774193548394"/>
    <x v="0"/>
    <s v="documentary"/>
    <d v="2015-02-12T03:05:08"/>
    <d v="2015-03-14T02:05:08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20606.398305084746"/>
    <x v="0"/>
    <s v="documentary"/>
    <d v="2016-07-08T18:08:10"/>
    <d v="2016-09-03T01:00:00"/>
    <x v="2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29123.595505617977"/>
    <x v="0"/>
    <s v="documentary"/>
    <d v="2015-03-30T18:14:28"/>
    <d v="2015-04-29T18:14:28"/>
    <x v="0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8728.4046822742475"/>
    <x v="0"/>
    <s v="documentary"/>
    <d v="2017-02-06T16:03:27"/>
    <d v="2017-03-08T21:00:00"/>
    <x v="1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28726.218181818182"/>
    <x v="0"/>
    <s v="documentary"/>
    <d v="2014-09-12T21:06:38"/>
    <d v="2014-10-01T03:59:00"/>
    <x v="3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7975.3846153846152"/>
    <x v="0"/>
    <s v="documentary"/>
    <d v="2016-03-30T18:44:25"/>
    <d v="2016-04-29T18:44:25"/>
    <x v="2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010.410305343511"/>
    <x v="0"/>
    <s v="documentary"/>
    <d v="2014-10-14T17:42:25"/>
    <d v="2014-11-14T03:00:00"/>
    <x v="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3377.21403508772"/>
    <x v="0"/>
    <s v="documentary"/>
    <d v="2015-04-17T23:18:14"/>
    <d v="2015-06-01T02:20:00"/>
    <x v="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14480.446927374302"/>
    <x v="0"/>
    <s v="documentary"/>
    <d v="2015-04-20T22:39:50"/>
    <d v="2015-05-20T22:39:50"/>
    <x v="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13787.234042553191"/>
    <x v="0"/>
    <s v="documentary"/>
    <d v="2015-09-14T12:00:21"/>
    <d v="2015-10-14T12:00:21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6848.5488126649079"/>
    <x v="0"/>
    <s v="documentary"/>
    <d v="2015-10-15T11:53:29"/>
    <d v="2015-11-14T12:53:29"/>
    <x v="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21781.512605042019"/>
    <x v="0"/>
    <s v="documentary"/>
    <d v="2015-07-22T14:05:16"/>
    <d v="2015-08-21T14:05:16"/>
    <x v="0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15520.958083832335"/>
    <x v="0"/>
    <s v="documentary"/>
    <d v="2017-01-25T11:58:28"/>
    <d v="2017-02-24T11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4895.162895927602"/>
    <x v="0"/>
    <s v="documentary"/>
    <d v="2016-08-04T01:35:09"/>
    <d v="2016-09-11T03:59:00"/>
    <x v="2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3581.3278008298757"/>
    <x v="0"/>
    <s v="documentary"/>
    <d v="2016-02-27T23:09:14"/>
    <d v="2016-04-07T22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9062.9370629370624"/>
    <x v="0"/>
    <s v="documentary"/>
    <d v="2014-09-08T04:01:08"/>
    <d v="2014-10-08T04:01:08"/>
    <x v="3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4234.2577487765093"/>
    <x v="0"/>
    <s v="documentary"/>
    <d v="2015-10-20T19:00:19"/>
    <d v="2015-11-19T20:00:19"/>
    <x v="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89255.172413793101"/>
    <x v="0"/>
    <s v="documentary"/>
    <d v="2016-03-09T19:52:01"/>
    <d v="2016-04-08T18:52:01"/>
    <x v="2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16254.545454545454"/>
    <x v="0"/>
    <s v="documentary"/>
    <d v="2014-10-31T07:03:14"/>
    <d v="2014-12-01T08:03:14"/>
    <x v="3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26684.536082474227"/>
    <x v="0"/>
    <s v="documentary"/>
    <d v="2016-02-15T19:16:33"/>
    <d v="2016-03-16T18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11405.940594059406"/>
    <x v="0"/>
    <s v="documentary"/>
    <d v="2015-03-15T05:19:57"/>
    <d v="2015-04-24T05:19:57"/>
    <x v="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9308.1610486891386"/>
    <x v="0"/>
    <s v="documentary"/>
    <d v="2016-05-17T20:38:41"/>
    <d v="2016-06-15T15:00:00"/>
    <x v="2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6335.8609271523183"/>
    <x v="0"/>
    <s v="documentary"/>
    <d v="2014-10-23T01:41:30"/>
    <d v="2014-11-14T05:12:00"/>
    <x v="3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43929.65517241379"/>
    <x v="0"/>
    <s v="documentary"/>
    <d v="2015-06-08T21:33:00"/>
    <d v="2015-07-23T03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7332.2033898305081"/>
    <x v="0"/>
    <s v="documentary"/>
    <d v="2014-10-24T00:01:46"/>
    <d v="2014-11-23T01:01:46"/>
    <x v="3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21890.802325581397"/>
    <x v="0"/>
    <s v="documentary"/>
    <d v="2014-07-17T05:03:11"/>
    <d v="2014-08-08T00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149745.53846153847"/>
    <x v="0"/>
    <s v="documentary"/>
    <d v="2010-03-18T17:52:16"/>
    <d v="2010-05-02T19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23172.283185840708"/>
    <x v="0"/>
    <s v="documentary"/>
    <d v="2014-05-21T20:37:52"/>
    <d v="2014-06-21T03:59:00"/>
    <x v="3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39876.923076923078"/>
    <x v="0"/>
    <s v="documentary"/>
    <d v="2014-01-29T14:33:19"/>
    <d v="2014-02-28T14:33:19"/>
    <x v="3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19343.283582089553"/>
    <x v="0"/>
    <s v="documentary"/>
    <d v="2012-04-20T19:01:58"/>
    <d v="2012-05-20T19:01:58"/>
    <x v="5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28773.63025210084"/>
    <x v="0"/>
    <s v="documentary"/>
    <d v="2013-03-22T13:51:18"/>
    <d v="2013-05-01T04:59:00"/>
    <x v="4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18996.226415094341"/>
    <x v="0"/>
    <s v="documentary"/>
    <d v="2015-02-08T14:32:02"/>
    <d v="2015-03-15T13:32:02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15520.958083832335"/>
    <x v="0"/>
    <s v="documentary"/>
    <d v="2011-12-16T13:14:29"/>
    <d v="2012-01-15T13:14:29"/>
    <x v="6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60279.069767441862"/>
    <x v="0"/>
    <s v="documentary"/>
    <d v="2016-12-07T19:05:00"/>
    <d v="2017-01-06T19:05:00"/>
    <x v="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3661.0169491525426"/>
    <x v="0"/>
    <s v="documentary"/>
    <d v="2012-12-18T18:25:39"/>
    <d v="2013-02-01T18:25:39"/>
    <x v="5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384861.77777777775"/>
    <x v="0"/>
    <s v="documentary"/>
    <d v="2016-02-25T13:50:44"/>
    <d v="2016-04-05T16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29123.595505617977"/>
    <x v="0"/>
    <s v="documentary"/>
    <d v="2012-06-18T21:53:18"/>
    <d v="2012-07-18T21:53:18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22344.827586206895"/>
    <x v="0"/>
    <s v="documentary"/>
    <d v="2011-08-02T21:20:31"/>
    <d v="2011-09-16T21:20:31"/>
    <x v="6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257569.21428571429"/>
    <x v="0"/>
    <s v="documentary"/>
    <d v="2014-01-18T23:38:31"/>
    <d v="2014-03-01T17:18:00"/>
    <x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5800"/>
    <x v="0"/>
    <s v="documentary"/>
    <d v="2016-07-25T10:51:56"/>
    <d v="2016-08-25T10:51:56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9515.729323308271"/>
    <x v="0"/>
    <s v="documentary"/>
    <d v="2015-10-15T06:01:08"/>
    <d v="2015-11-14T07:01:00"/>
    <x v="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25423.036144578313"/>
    <x v="0"/>
    <s v="documentary"/>
    <d v="2016-01-01T13:43:28"/>
    <d v="2016-01-25T23:52:00"/>
    <x v="2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26093.959731543626"/>
    <x v="0"/>
    <s v="documentary"/>
    <d v="2012-03-19T16:31:12"/>
    <d v="2012-05-03T16:31:12"/>
    <x v="5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44081.632653061228"/>
    <x v="0"/>
    <s v="documentary"/>
    <d v="2015-12-29T17:16:32"/>
    <d v="2016-01-23T17:16:32"/>
    <x v="0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1879.215139442231"/>
    <x v="0"/>
    <s v="documentary"/>
    <d v="2012-06-25T16:45:17"/>
    <d v="2012-07-30T05:00:00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54981.818181818184"/>
    <x v="0"/>
    <s v="documentary"/>
    <d v="2012-08-23T17:01:40"/>
    <d v="2012-09-06T17:01:40"/>
    <x v="5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1400"/>
    <x v="0"/>
    <s v="documentary"/>
    <d v="2014-04-26T02:49:19"/>
    <d v="2014-05-19T02:49:19"/>
    <x v="3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6767.6240208877289"/>
    <x v="0"/>
    <s v="documentary"/>
    <d v="2014-12-07T18:45:47"/>
    <d v="2015-01-06T18:45:47"/>
    <x v="3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0951.898734177215"/>
    <x v="0"/>
    <s v="documentary"/>
    <d v="2014-10-22T14:01:41"/>
    <d v="2014-11-21T15:01:41"/>
    <x v="3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99692.307692307688"/>
    <x v="0"/>
    <s v="documentary"/>
    <d v="2015-07-26T22:49:51"/>
    <d v="2015-08-10T22:49:51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4700.252669039146"/>
    <x v="0"/>
    <s v="documentary"/>
    <d v="2015-07-15T16:14:18"/>
    <d v="2015-08-15T06:00:00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36507.042253521126"/>
    <x v="0"/>
    <s v="documentary"/>
    <d v="2016-06-28T01:49:40"/>
    <d v="2016-07-28T01:49:40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1824.9602649006622"/>
    <x v="0"/>
    <s v="documentary"/>
    <d v="2014-02-04T01:30:50"/>
    <d v="2014-03-07T22:59:00"/>
    <x v="3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123428.57142857143"/>
    <x v="0"/>
    <s v="documentary"/>
    <d v="2015-04-18T00:52:52"/>
    <d v="2015-05-08T00:52:52"/>
    <x v="0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3429.476683937824"/>
    <x v="0"/>
    <s v="documentary"/>
    <d v="2011-11-18T01:00:51"/>
    <d v="2011-12-18T00:59:00"/>
    <x v="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12753.538834951456"/>
    <x v="0"/>
    <s v="documentary"/>
    <d v="2011-08-08T17:12:51"/>
    <d v="2011-09-08T03:00:00"/>
    <x v="6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7630.7692307692305"/>
    <x v="0"/>
    <s v="documentary"/>
    <d v="2013-09-09T17:00:52"/>
    <d v="2013-10-10T17:00:52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3608"/>
    <x v="0"/>
    <s v="documentary"/>
    <d v="2016-02-17T19:38:02"/>
    <d v="2016-04-17T18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16898.695652173912"/>
    <x v="0"/>
    <s v="documentary"/>
    <d v="2012-03-22T21:49:20"/>
    <d v="2012-04-27T21:32:00"/>
    <x v="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6612.2448979591836"/>
    <x v="0"/>
    <s v="documentary"/>
    <d v="2012-06-22T13:33:26"/>
    <d v="2012-07-07T13:33:26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15989.32751091703"/>
    <x v="0"/>
    <s v="documentary"/>
    <d v="2010-07-20T18:38:04"/>
    <d v="2010-09-01T03:44:00"/>
    <x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58029.850746268654"/>
    <x v="0"/>
    <s v="documentary"/>
    <d v="2015-03-15T19:02:06"/>
    <d v="2015-04-29T19:02:06"/>
    <x v="0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7851.926315789475"/>
    <x v="0"/>
    <s v="documentary"/>
    <d v="2016-11-13T21:01:07"/>
    <d v="2016-12-14T12:00:00"/>
    <x v="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42516.983870967742"/>
    <x v="0"/>
    <s v="documentary"/>
    <d v="2014-04-16T15:15:47"/>
    <d v="2014-05-17T03:30:00"/>
    <x v="3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35506.849315068495"/>
    <x v="0"/>
    <s v="documentary"/>
    <d v="2011-07-08T20:12:50"/>
    <d v="2011-08-07T20:12:50"/>
    <x v="6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42279.069767441862"/>
    <x v="0"/>
    <s v="documentary"/>
    <d v="2015-10-15T12:56:57"/>
    <d v="2015-11-05T13:56:57"/>
    <x v="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57994.842857142859"/>
    <x v="0"/>
    <s v="documentary"/>
    <d v="2011-06-24T07:27:21"/>
    <d v="2011-08-10T07:08:00"/>
    <x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9351.9483394833951"/>
    <x v="0"/>
    <s v="documentary"/>
    <d v="2014-01-07T15:04:22"/>
    <d v="2014-02-05T23:04:00"/>
    <x v="3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47127.272727272728"/>
    <x v="0"/>
    <s v="documentary"/>
    <d v="2014-02-04T02:02:19"/>
    <d v="2014-03-06T02:02:19"/>
    <x v="3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4145.8"/>
    <x v="0"/>
    <s v="documentary"/>
    <d v="2011-04-05T03:53:57"/>
    <d v="2011-05-09T05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235800"/>
    <x v="0"/>
    <s v="documentary"/>
    <d v="2011-09-20T20:54:10"/>
    <d v="2011-11-19T21:54:10"/>
    <x v="6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91042.105263157893"/>
    <x v="0"/>
    <s v="documentary"/>
    <d v="2013-09-26T17:39:50"/>
    <d v="2013-11-05T18:39:50"/>
    <x v="4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172800"/>
    <x v="0"/>
    <s v="documentary"/>
    <d v="2016-06-22T20:42:24"/>
    <d v="2016-07-22T20:42:24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740571.42857142852"/>
    <x v="0"/>
    <s v="documentary"/>
    <d v="2015-04-19T23:33:17"/>
    <d v="2015-06-18T23:33:17"/>
    <x v="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1483.800829875519"/>
    <x v="0"/>
    <s v="documentary"/>
    <d v="2013-11-20T04:13:24"/>
    <d v="2013-12-22T05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25134.545454545456"/>
    <x v="0"/>
    <s v="documentary"/>
    <d v="2012-07-09T17:49:38"/>
    <d v="2012-07-25T17:49:38"/>
    <x v="5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15157.894736842105"/>
    <x v="0"/>
    <s v="documentary"/>
    <d v="2012-06-19T21:03:31"/>
    <d v="2012-07-19T21:03:31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12461.538461538461"/>
    <x v="0"/>
    <s v="documentary"/>
    <d v="2013-09-12T01:31:05"/>
    <d v="2013-10-12T01:31:05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101409.42857142857"/>
    <x v="0"/>
    <s v="documentary"/>
    <d v="2014-09-22T20:26:42"/>
    <d v="2014-10-17T12:00:00"/>
    <x v="3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103680"/>
    <x v="0"/>
    <s v="documentary"/>
    <d v="2014-01-09T09:30:31"/>
    <d v="2014-02-08T09:30:31"/>
    <x v="3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18640.76923076923"/>
    <x v="0"/>
    <s v="documentary"/>
    <d v="2013-03-27T23:17:40"/>
    <d v="2013-04-08T04:33:00"/>
    <x v="4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4923.076923076922"/>
    <x v="0"/>
    <s v="documentary"/>
    <d v="2015-06-23T06:46:37"/>
    <d v="2015-07-23T06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71013.698630136991"/>
    <x v="0"/>
    <s v="documentary"/>
    <d v="2013-04-30T20:13:07"/>
    <d v="2013-06-29T20:13:07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862800"/>
    <x v="0"/>
    <s v="animation"/>
    <d v="2014-02-12T05:40:31"/>
    <d v="2014-03-14T04:40:31"/>
    <x v="3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864000"/>
    <x v="0"/>
    <s v="animation"/>
    <d v="2015-06-22T11:47:36"/>
    <d v="2015-08-21T11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216000"/>
    <x v="0"/>
    <s v="animation"/>
    <d v="2014-08-12T06:14:57"/>
    <d v="2014-09-11T06:14:57"/>
    <x v="3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99384.61538461538"/>
    <x v="0"/>
    <s v="animation"/>
    <d v="2013-05-06T22:13:50"/>
    <d v="2013-06-05T22:13:50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1036080"/>
    <x v="0"/>
    <s v="animation"/>
    <d v="2012-01-26T09:01:39"/>
    <d v="2012-03-26T08:01:39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2593800"/>
    <x v="0"/>
    <s v="animation"/>
    <d v="2015-09-28T20:40:04"/>
    <d v="2015-11-27T21:40:04"/>
    <x v="0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324000"/>
    <x v="0"/>
    <s v="animation"/>
    <d v="2016-01-31T17:05:14"/>
    <d v="2016-03-01T17:05:14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08T21:49:00"/>
    <d v="2015-10-22T18:59:00"/>
    <x v="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187088.84615384616"/>
    <x v="0"/>
    <s v="animation"/>
    <d v="2014-05-19T18:24:05"/>
    <d v="2014-06-16T22:00:00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09-14T21:38:02"/>
    <d v="2009-11-27T04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259200"/>
    <x v="0"/>
    <s v="animation"/>
    <d v="2013-08-27T02:34:27"/>
    <d v="2013-09-11T02:34:27"/>
    <x v="4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324000"/>
    <x v="0"/>
    <s v="animation"/>
    <d v="2016-06-05T20:54:43"/>
    <d v="2016-07-05T20:54:43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648000"/>
    <x v="0"/>
    <s v="animation"/>
    <d v="2015-08-22T17:26:21"/>
    <d v="2015-10-21T17:26:21"/>
    <x v="0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08-12T15:07:02"/>
    <d v="2015-10-11T15:07:02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1427400"/>
    <x v="0"/>
    <s v="animation"/>
    <d v="2013-10-29T20:01:42"/>
    <d v="2013-12-01T21:01:42"/>
    <x v="4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864000"/>
    <x v="0"/>
    <s v="animation"/>
    <d v="2013-08-14T17:56:20"/>
    <d v="2013-09-13T17:56:20"/>
    <x v="4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01T08:41:53"/>
    <d v="2013-07-31T08:41:53"/>
    <x v="4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08-09T07:38:46"/>
    <d v="2016-10-08T07:38:46"/>
    <x v="2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235963.63636363635"/>
    <x v="0"/>
    <s v="animation"/>
    <d v="2015-10-19T06:15:58"/>
    <d v="2015-11-18T07:15:58"/>
    <x v="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07T18:16:58"/>
    <d v="2014-10-17T18:16:58"/>
    <x v="3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2588400"/>
    <x v="0"/>
    <s v="animation"/>
    <d v="2016-02-23T23:39:13"/>
    <d v="2016-03-24T22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0-03T19:03:16"/>
    <d v="2013-11-02T19:03:16"/>
    <x v="4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152470.58823529413"/>
    <x v="0"/>
    <s v="animation"/>
    <d v="2015-01-20T21:19:43"/>
    <d v="2015-02-19T21:19:43"/>
    <x v="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1296000"/>
    <x v="0"/>
    <s v="animation"/>
    <d v="2014-01-11T00:21:41"/>
    <d v="2014-02-10T00:21:41"/>
    <x v="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184000"/>
    <x v="0"/>
    <s v="animation"/>
    <d v="2011-12-17T21:46:01"/>
    <d v="2012-02-15T21:46:0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648000"/>
    <x v="0"/>
    <s v="animation"/>
    <d v="2015-05-06T08:02:55"/>
    <d v="2015-05-21T08:02:5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162000"/>
    <x v="0"/>
    <s v="animation"/>
    <d v="2015-02-02T02:00:20"/>
    <d v="2015-03-04T02:00:20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2156400"/>
    <x v="0"/>
    <s v="animation"/>
    <d v="2013-02-26T13:19:23"/>
    <d v="2013-03-23T12:19:23"/>
    <x v="4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432000"/>
    <x v="0"/>
    <s v="animation"/>
    <d v="2014-04-24T18:11:35"/>
    <d v="2014-05-14T18:11:3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518400"/>
    <x v="0"/>
    <s v="animation"/>
    <d v="2013-09-17T13:38:05"/>
    <d v="2013-10-17T13:38:05"/>
    <x v="4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370285.71428571426"/>
    <x v="0"/>
    <s v="animation"/>
    <d v="2014-01-15T22:43:20"/>
    <d v="2014-02-14T22:43:20"/>
    <x v="3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3-12-26T17:09:51"/>
    <d v="2014-01-25T17:09:51"/>
    <x v="4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216000"/>
    <x v="0"/>
    <s v="animation"/>
    <d v="2015-04-13T16:53:35"/>
    <d v="2015-05-13T16:53:35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691200"/>
    <x v="0"/>
    <s v="animation"/>
    <d v="2015-02-03T19:47:59"/>
    <d v="2015-02-19T19:47:59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532813.80000000005"/>
    <x v="0"/>
    <s v="animation"/>
    <d v="2014-10-26T17:12:51"/>
    <d v="2014-11-26T13:14:00"/>
    <x v="3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1944819"/>
    <x v="0"/>
    <s v="animation"/>
    <d v="2012-03-03T00:03:42"/>
    <d v="2012-04-17T00:31:00"/>
    <x v="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618379.66666666663"/>
    <x v="0"/>
    <s v="animation"/>
    <d v="2013-09-30T16:40:01"/>
    <d v="2013-10-22T03:59:00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7-17T18:25:12"/>
    <d v="2014-08-16T18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52897.959183673469"/>
    <x v="0"/>
    <s v="animation"/>
    <d v="2013-04-14T16:47:40"/>
    <d v="2013-05-14T16:47:40"/>
    <x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5187600"/>
    <x v="0"/>
    <s v="animation"/>
    <d v="2011-09-14T15:22:07"/>
    <d v="2011-11-13T16:22:07"/>
    <x v="6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366162.5"/>
    <x v="0"/>
    <s v="animation"/>
    <d v="2014-04-30T13:01:15"/>
    <d v="2014-06-01T04:00:00"/>
    <x v="3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5-13T20:19:27"/>
    <d v="2013-06-02T20:19:27"/>
    <x v="4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6-11T03:02:21"/>
    <d v="2011-08-10T03:02:21"/>
    <x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471272.72727272729"/>
    <x v="0"/>
    <s v="animation"/>
    <d v="2011-07-26T17:02:33"/>
    <d v="2011-09-24T17:02:33"/>
    <x v="6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728000"/>
    <x v="0"/>
    <s v="animation"/>
    <d v="2016-04-28T20:22:15"/>
    <d v="2016-05-18T20:22:15"/>
    <x v="2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2800"/>
    <x v="0"/>
    <s v="animation"/>
    <d v="2014-06-11T02:52:54"/>
    <d v="2014-06-27T02:52:54"/>
    <x v="3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518400"/>
    <x v="0"/>
    <s v="animation"/>
    <d v="2012-08-08T22:37:44"/>
    <d v="2012-09-07T22:37:44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99692.307692307688"/>
    <x v="0"/>
    <s v="animation"/>
    <d v="2012-08-14T16:18:54"/>
    <d v="2012-09-28T16:18:54"/>
    <x v="5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5-12T04:01:23"/>
    <d v="2012-07-11T03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7-07T23:45:24"/>
    <d v="2014-09-05T23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159955.5"/>
    <x v="0"/>
    <s v="animation"/>
    <d v="2013-11-27T04:01:29"/>
    <d v="2014-01-16T04:00:0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22849.411764705881"/>
    <x v="0"/>
    <s v="animation"/>
    <d v="2014-03-05T17:19:39"/>
    <d v="2014-04-19T16:19:39"/>
    <x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518400"/>
    <x v="0"/>
    <s v="animation"/>
    <d v="2014-07-24T22:08:38"/>
    <d v="2014-08-23T22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185142.85714285713"/>
    <x v="0"/>
    <s v="animation"/>
    <d v="2014-08-18T16:45:19"/>
    <d v="2014-09-17T16:45:19"/>
    <x v="3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2592000"/>
    <x v="0"/>
    <s v="animation"/>
    <d v="2017-01-18T07:53:49"/>
    <d v="2017-02-17T07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4-06T02:04:03"/>
    <d v="2015-05-06T02:04:03"/>
    <x v="0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24520.153225806451"/>
    <x v="0"/>
    <s v="animation"/>
    <d v="2014-04-28T23:24:01"/>
    <d v="2014-06-03T03:59:00"/>
    <x v="3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3-19T20:02:14"/>
    <d v="2012-05-18T20:02:14"/>
    <x v="5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3-02T21:51:49"/>
    <d v="2015-04-01T20:51:49"/>
    <x v="0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94320"/>
    <x v="0"/>
    <s v="animation"/>
    <d v="2014-09-22T09:47:15"/>
    <d v="2014-11-21T10:47:15"/>
    <x v="3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18514.285714285714"/>
    <x v="0"/>
    <s v="animation"/>
    <d v="2013-07-10T12:00:15"/>
    <d v="2013-08-09T12:00:15"/>
    <x v="4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123428.57142857143"/>
    <x v="0"/>
    <s v="animation"/>
    <d v="2012-09-10T16:08:09"/>
    <d v="2012-10-10T16:08:09"/>
    <x v="5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2307750"/>
    <x v="0"/>
    <s v="animation"/>
    <d v="2016-03-18T21:31:30"/>
    <d v="2016-04-14T14:34:00"/>
    <x v="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35265.306122448979"/>
    <x v="0"/>
    <s v="animation"/>
    <d v="2012-11-30T04:44:32"/>
    <d v="2013-01-29T04:44:32"/>
    <x v="5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322363.63636363635"/>
    <x v="0"/>
    <s v="animation"/>
    <d v="2015-09-25T22:32:52"/>
    <d v="2015-11-05T23:32:52"/>
    <x v="0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20736"/>
    <x v="0"/>
    <s v="animation"/>
    <d v="2013-04-17T12:08:19"/>
    <d v="2013-05-17T12:08:19"/>
    <x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2592000"/>
    <x v="0"/>
    <s v="animation"/>
    <d v="2014-05-02T22:37:19"/>
    <d v="2014-06-01T22:37:19"/>
    <x v="3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0-26T14:16:34"/>
    <d v="2016-12-25T15:16:34"/>
    <x v="2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6-12-10T01:18:20"/>
    <d v="2017-01-09T01:18:20"/>
    <x v="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892788"/>
    <x v="0"/>
    <s v="animation"/>
    <d v="2011-12-05T11:33:36"/>
    <d v="2012-01-05T11:33:00"/>
    <x v="6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7-23T23:14:45"/>
    <d v="2012-08-22T23:14:45"/>
    <x v="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5-12-28T23:34:59"/>
    <d v="2016-01-27T23:34:59"/>
    <x v="0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08-14T00:50:30"/>
    <d v="2016-10-13T00:50:30"/>
    <x v="2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4-20T17:25:38"/>
    <d v="2015-05-20T17:25:38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670878.33333333337"/>
    <x v="0"/>
    <s v="animation"/>
    <d v="2014-06-09T19:56:05"/>
    <d v="2014-07-03T03:00:00"/>
    <x v="3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6-16T19:51:45"/>
    <d v="2015-07-16T19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5184000"/>
    <x v="0"/>
    <s v="animation"/>
    <d v="2013-12-12T22:21:14"/>
    <d v="2014-02-10T22:21:14"/>
    <x v="4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531311.6666666667"/>
    <x v="0"/>
    <s v="animation"/>
    <d v="2014-11-02T00:54:25"/>
    <d v="2014-12-25T05:00:00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64945.45454545456"/>
    <x v="0"/>
    <s v="animation"/>
    <d v="2011-11-11T18:17:29"/>
    <d v="2011-12-23T18:17:29"/>
    <x v="6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182698.92307692306"/>
    <x v="0"/>
    <s v="animation"/>
    <d v="2009-08-18T21:29:28"/>
    <d v="2009-10-12T20:59:00"/>
    <x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1275302.25"/>
    <x v="0"/>
    <s v="animation"/>
    <d v="2010-03-10T21:15:51"/>
    <d v="2010-05-08T22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6-09T05:37:31"/>
    <d v="2011-07-09T05:37:31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647100"/>
    <x v="0"/>
    <s v="animation"/>
    <d v="2012-02-17T13:17:05"/>
    <d v="2012-03-18T12:17:05"/>
    <x v="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288000"/>
    <x v="0"/>
    <s v="animation"/>
    <d v="2014-12-18T12:38:23"/>
    <d v="2015-01-17T12:38:23"/>
    <x v="3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1036080"/>
    <x v="0"/>
    <s v="animation"/>
    <d v="2012-02-10T23:36:27"/>
    <d v="2012-04-10T22:36:27"/>
    <x v="5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277714.28571428574"/>
    <x v="0"/>
    <s v="animation"/>
    <d v="2015-11-10T02:21:26"/>
    <d v="2015-12-25T02:21:26"/>
    <x v="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92000"/>
    <x v="0"/>
    <s v="animation"/>
    <d v="2013-07-11T13:15:20"/>
    <d v="2013-08-10T13:15:20"/>
    <x v="4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388800"/>
    <x v="0"/>
    <s v="animation"/>
    <d v="2012-09-04T23:00:57"/>
    <d v="2012-10-19T23:00:57"/>
    <x v="5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715579.6666666667"/>
    <x v="0"/>
    <s v="animation"/>
    <d v="2012-03-27T00:35:01"/>
    <d v="2012-05-25T14:14:00"/>
    <x v="5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2592000"/>
    <x v="0"/>
    <s v="animation"/>
    <d v="2015-05-29T15:09:30"/>
    <d v="2015-06-28T15:09:3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1-31T04:13:59"/>
    <d v="2016-03-01T04:13:59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517680"/>
    <x v="0"/>
    <s v="animation"/>
    <d v="2013-03-07T07:16:22"/>
    <d v="2013-04-06T06:16:22"/>
    <x v="4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1945800"/>
    <x v="0"/>
    <s v="animation"/>
    <d v="2016-10-06T17:48:47"/>
    <d v="2016-11-20T18:48:47"/>
    <x v="2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56716.102941176468"/>
    <x v="0"/>
    <s v="animation"/>
    <d v="2016-07-01T15:41:45"/>
    <d v="2016-08-15T07:00:00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864000"/>
    <x v="0"/>
    <s v="animation"/>
    <d v="2014-07-10T14:44:07"/>
    <d v="2014-08-09T14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101647.05882352941"/>
    <x v="0"/>
    <s v="animation"/>
    <d v="2015-11-19T11:46:41"/>
    <d v="2015-12-29T11:46:41"/>
    <x v="0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3-28T18:41:20"/>
    <d v="2015-05-27T18:41:20"/>
    <x v="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864000"/>
    <x v="0"/>
    <s v="animation"/>
    <d v="2017-01-03T14:46:01"/>
    <d v="2017-02-02T14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8-07T14:47:04"/>
    <d v="2015-09-06T14:46:00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7028.571428571428"/>
    <x v="0"/>
    <s v="animation"/>
    <d v="2012-11-05T09:23:41"/>
    <d v="2012-12-05T09:23:41"/>
    <x v="5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76235.294117647063"/>
    <x v="1"/>
    <s v="plays"/>
    <d v="2015-11-10T16:51:01"/>
    <d v="2015-12-10T16:51:01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44920.017857142855"/>
    <x v="1"/>
    <s v="plays"/>
    <d v="2016-10-03T02:13:39"/>
    <d v="2016-11-01T04:59:00"/>
    <x v="2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55625.806451612902"/>
    <x v="1"/>
    <s v="plays"/>
    <d v="2016-03-01T00:58:45"/>
    <d v="2016-03-20T23:58:45"/>
    <x v="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30857.142857142859"/>
    <x v="1"/>
    <s v="plays"/>
    <d v="2015-08-22T03:11:16"/>
    <d v="2015-09-21T03:11:16"/>
    <x v="0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19938.461538461539"/>
    <x v="1"/>
    <s v="plays"/>
    <d v="2016-05-02T17:12:49"/>
    <d v="2016-06-01T17:12:49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324000"/>
    <x v="1"/>
    <s v="plays"/>
    <d v="2014-07-30T09:37:21"/>
    <d v="2014-09-13T09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116889.39130434782"/>
    <x v="1"/>
    <s v="plays"/>
    <d v="2015-07-07T14:12:24"/>
    <d v="2015-08-07T17:00:0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16659.075949367088"/>
    <x v="1"/>
    <s v="plays"/>
    <d v="2017-01-18T04:56:06"/>
    <d v="2017-02-17T16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60389.76666666667"/>
    <x v="1"/>
    <s v="plays"/>
    <d v="2015-05-31T22:05:07"/>
    <d v="2015-06-21T21:20:00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101650.33333333333"/>
    <x v="1"/>
    <s v="plays"/>
    <d v="2016-12-21T00:44:54"/>
    <d v="2017-01-11T05:00:00"/>
    <x v="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64032.137931034486"/>
    <x v="1"/>
    <s v="plays"/>
    <d v="2015-06-02T14:11:08"/>
    <d v="2015-06-24T02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6048.74193548386"/>
    <x v="1"/>
    <s v="plays"/>
    <d v="2016-11-02T01:33:49"/>
    <d v="2016-12-17T06:59:00"/>
    <x v="2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14982.658959537572"/>
    <x v="1"/>
    <s v="plays"/>
    <d v="2016-04-13T00:10:08"/>
    <d v="2016-05-13T00:10:08"/>
    <x v="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21976.4705882353"/>
    <x v="1"/>
    <s v="plays"/>
    <d v="2016-04-22T10:26:05"/>
    <d v="2016-05-16T10:26:05"/>
    <x v="2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70465.208333333328"/>
    <x v="1"/>
    <s v="plays"/>
    <d v="2015-09-23T19:27:50"/>
    <d v="2015-11-01T23:00:00"/>
    <x v="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43932.203389830509"/>
    <x v="1"/>
    <s v="plays"/>
    <d v="2016-12-07T13:05:05"/>
    <d v="2017-01-06T13:05:05"/>
    <x v="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89512.641025641031"/>
    <x v="1"/>
    <s v="plays"/>
    <d v="2015-06-24T08:16:47"/>
    <d v="2015-08-03T18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3993.220338983054"/>
    <x v="1"/>
    <s v="plays"/>
    <d v="2015-10-05T18:26:31"/>
    <d v="2015-11-04T19:26:31"/>
    <x v="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43200"/>
    <x v="1"/>
    <s v="plays"/>
    <d v="2016-04-13T19:04:23"/>
    <d v="2016-05-13T19:04:23"/>
    <x v="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90720"/>
    <x v="1"/>
    <s v="plays"/>
    <d v="2016-06-14T01:11:47"/>
    <d v="2016-07-05T01:11:47"/>
    <x v="2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2592000"/>
    <x v="2"/>
    <s v="web"/>
    <d v="2015-01-05T19:36:46"/>
    <d v="2015-02-04T19:36:46"/>
    <x v="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92000"/>
    <x v="2"/>
    <s v="web"/>
    <d v="2015-09-29T01:07:14"/>
    <d v="2015-10-29T01:07:14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5180400"/>
    <x v="2"/>
    <s v="web"/>
    <d v="2016-03-04T17:41:56"/>
    <d v="2016-05-03T16:41:56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1296000"/>
    <x v="2"/>
    <s v="web"/>
    <d v="2014-10-02T02:12:42"/>
    <d v="2014-11-01T02:12:42"/>
    <x v="3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1296000"/>
    <x v="2"/>
    <s v="web"/>
    <d v="2016-06-04T15:46:00"/>
    <d v="2016-07-04T15:46:00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101752.94117647059"/>
    <x v="2"/>
    <s v="web"/>
    <d v="2015-10-06T14:13:09"/>
    <d v="2015-11-15T15:13:09"/>
    <x v="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1944000"/>
    <x v="2"/>
    <s v="web"/>
    <d v="2015-09-02T16:01:55"/>
    <d v="2015-10-17T16:01:55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1-11T16:42:44"/>
    <d v="2016-02-10T16:42:44"/>
    <x v="2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2592000"/>
    <x v="2"/>
    <s v="web"/>
    <d v="2015-09-29T21:40:48"/>
    <d v="2015-10-29T21:40:48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324000"/>
    <x v="2"/>
    <s v="web"/>
    <d v="2015-06-08T15:17:02"/>
    <d v="2015-07-08T15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270638.75"/>
    <x v="2"/>
    <s v="web"/>
    <d v="2017-01-18T16:17:25"/>
    <d v="2017-01-31T05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7219.85714285713"/>
    <x v="2"/>
    <s v="web"/>
    <d v="2015-06-18T06:37:04"/>
    <d v="2015-08-01T17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5-11-10T14:48:16"/>
    <d v="2016-01-09T14:48:16"/>
    <x v="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432600"/>
    <x v="2"/>
    <s v="web"/>
    <d v="2014-10-15T17:16:31"/>
    <d v="2014-11-14T18:16:31"/>
    <x v="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117818.18181818182"/>
    <x v="2"/>
    <s v="web"/>
    <d v="2014-09-19T16:26:12"/>
    <d v="2014-10-19T16:26:12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5-13T08:29:03"/>
    <d v="2016-06-12T08:29:03"/>
    <x v="2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592000"/>
    <x v="2"/>
    <s v="web"/>
    <d v="2015-12-07T20:38:37"/>
    <d v="2016-01-06T20:38:37"/>
    <x v="0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129780"/>
    <x v="2"/>
    <s v="web"/>
    <d v="2016-11-02T22:36:43"/>
    <d v="2016-12-02T23:36:43"/>
    <x v="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2-22T21:11:45"/>
    <d v="2015-03-24T20:11:45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2592000"/>
    <x v="2"/>
    <s v="web"/>
    <d v="2015-11-13T06:47:40"/>
    <d v="2015-12-13T06:47:40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864000"/>
    <x v="2"/>
    <s v="web"/>
    <d v="2014-11-17T18:30:45"/>
    <d v="2014-12-17T18:30:45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1512000"/>
    <x v="2"/>
    <s v="web"/>
    <d v="2015-09-21T15:48:33"/>
    <d v="2015-10-26T15:48:33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1-18T09:20:15"/>
    <d v="2016-12-18T09:20:15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1296000"/>
    <x v="2"/>
    <s v="web"/>
    <d v="2015-01-18T01:40:47"/>
    <d v="2015-02-17T01:40:47"/>
    <x v="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2592000"/>
    <x v="2"/>
    <s v="web"/>
    <d v="2016-02-11T22:37:55"/>
    <d v="2016-03-12T22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6-10T18:50:49"/>
    <d v="2015-07-10T18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2592000"/>
    <x v="2"/>
    <s v="web"/>
    <d v="2016-06-14T16:25:33"/>
    <d v="2016-07-14T16:25:33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4-12-02T20:13:14"/>
    <d v="2015-01-01T20:13:14"/>
    <x v="3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631355.4"/>
    <x v="2"/>
    <s v="web"/>
    <d v="2015-12-10T22:07:03"/>
    <d v="2016-01-16T11:00:00"/>
    <x v="0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592000"/>
    <x v="2"/>
    <s v="web"/>
    <d v="2015-12-02T20:20:12"/>
    <d v="2016-01-01T20:20:12"/>
    <x v="0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2592000"/>
    <x v="2"/>
    <s v="web"/>
    <d v="2016-01-19T19:09:29"/>
    <d v="2016-02-18T19:09:29"/>
    <x v="2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835908.5"/>
    <x v="2"/>
    <s v="web"/>
    <d v="2015-07-07T19:35:23"/>
    <d v="2015-07-27T03:59:00"/>
    <x v="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0-05T17:11:28"/>
    <d v="2015-11-04T18:11:28"/>
    <x v="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566398.77777777775"/>
    <x v="2"/>
    <s v="web"/>
    <d v="2014-11-20T01:12:11"/>
    <d v="2015-01-18T01:12:00"/>
    <x v="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648000"/>
    <x v="2"/>
    <s v="web"/>
    <d v="2016-09-19T10:38:27"/>
    <d v="2016-10-19T10:38:27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8000"/>
    <x v="2"/>
    <s v="web"/>
    <d v="2015-05-14T16:37:23"/>
    <d v="2015-06-13T16:37:23"/>
    <x v="0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5180400"/>
    <x v="2"/>
    <s v="web"/>
    <d v="2015-01-27T11:19:12"/>
    <d v="2015-03-28T10:19:12"/>
    <x v="0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5184000"/>
    <x v="2"/>
    <s v="web"/>
    <d v="2016-03-21T14:08:22"/>
    <d v="2016-05-20T14:08:22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96228.57142857142"/>
    <x v="2"/>
    <s v="web"/>
    <d v="2015-08-14T13:53:13"/>
    <d v="2015-09-07T13:53:13"/>
    <x v="0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518400"/>
    <x v="2"/>
    <s v="web"/>
    <d v="2014-11-25T20:27:03"/>
    <d v="2014-12-25T20:27:03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2592000"/>
    <x v="2"/>
    <s v="web"/>
    <d v="2016-08-23T21:47:47"/>
    <d v="2016-09-22T21:47:47"/>
    <x v="2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7-03T00:18:24"/>
    <d v="2015-08-02T00:18:24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2-20T17:45:19"/>
    <d v="2015-03-15T18:00:00"/>
    <x v="0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2588400"/>
    <x v="2"/>
    <s v="web"/>
    <d v="2015-02-17T22:31:27"/>
    <d v="2015-03-19T21:31:27"/>
    <x v="0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1294200"/>
    <x v="2"/>
    <s v="web"/>
    <d v="2015-02-14T17:11:56"/>
    <d v="2015-03-16T16:11:56"/>
    <x v="0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0-06T09:22:57"/>
    <d v="2015-12-01T00:00:00"/>
    <x v="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648000"/>
    <x v="2"/>
    <s v="web"/>
    <d v="2015-01-16T20:30:07"/>
    <d v="2015-02-15T20:30:07"/>
    <x v="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70285.71428571426"/>
    <x v="2"/>
    <s v="web"/>
    <d v="2015-03-17T18:10:33"/>
    <d v="2015-04-16T18:10:33"/>
    <x v="0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2593800"/>
    <x v="2"/>
    <s v="web"/>
    <d v="2016-09-18T18:28:06"/>
    <d v="2016-11-17T19:28:06"/>
    <x v="2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296000"/>
    <x v="2"/>
    <s v="web"/>
    <d v="2015-06-23T14:44:59"/>
    <d v="2015-07-08T14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97481"/>
    <x v="2"/>
    <s v="web"/>
    <d v="2016-01-08T13:18:51"/>
    <d v="2016-02-08T13:01:00"/>
    <x v="2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1296000"/>
    <x v="2"/>
    <s v="web"/>
    <d v="2015-06-22T13:02:10"/>
    <d v="2015-07-22T13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92000"/>
    <x v="2"/>
    <s v="web"/>
    <d v="2014-11-03T05:34:20"/>
    <d v="2014-12-03T05:34:20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369771.42857142858"/>
    <x v="2"/>
    <s v="web"/>
    <d v="2015-03-07T16:15:45"/>
    <d v="2015-04-06T15:15:45"/>
    <x v="0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296000"/>
    <x v="2"/>
    <s v="web"/>
    <d v="2016-03-17T18:43:26"/>
    <d v="2016-04-16T18:43:26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486000"/>
    <x v="2"/>
    <s v="web"/>
    <d v="2015-03-20T01:40:38"/>
    <d v="2015-05-04T01:40:38"/>
    <x v="0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1296000"/>
    <x v="2"/>
    <s v="web"/>
    <d v="2016-10-03T21:31:32"/>
    <d v="2016-11-02T21:31:32"/>
    <x v="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596732.5"/>
    <x v="2"/>
    <s v="web"/>
    <d v="2016-06-24T16:55:35"/>
    <d v="2016-07-31T16:00:00"/>
    <x v="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370285.71428571426"/>
    <x v="2"/>
    <s v="web"/>
    <d v="2014-11-05T00:03:01"/>
    <d v="2014-12-05T00:03:01"/>
    <x v="3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029179"/>
    <x v="2"/>
    <s v="web"/>
    <d v="2015-02-12T19:30:02"/>
    <d v="2015-03-08T15:16:00"/>
    <x v="0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5184000"/>
    <x v="2"/>
    <s v="web"/>
    <d v="2015-03-10T19:09:22"/>
    <d v="2015-05-09T19:09:22"/>
    <x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432000"/>
    <x v="2"/>
    <s v="web"/>
    <d v="2014-11-26T20:35:39"/>
    <d v="2014-12-26T20:35:39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5-19T19:03:35"/>
    <d v="2015-06-18T19:03:35"/>
    <x v="0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199384.61538461538"/>
    <x v="2"/>
    <s v="web"/>
    <d v="2014-07-15T15:20:23"/>
    <d v="2014-08-14T15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7-29T00:50:56"/>
    <d v="2014-08-28T00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486000"/>
    <x v="2"/>
    <s v="web"/>
    <d v="2015-07-09T08:35:08"/>
    <d v="2015-08-23T08:35:08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3972191"/>
    <x v="2"/>
    <s v="web"/>
    <d v="2015-04-08T15:36:49"/>
    <d v="2015-05-24T15:00:00"/>
    <x v="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0-23T19:48:56"/>
    <d v="2015-11-22T20:48:56"/>
    <x v="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518400"/>
    <x v="2"/>
    <s v="web"/>
    <d v="2015-05-16T22:06:20"/>
    <d v="2015-06-15T22:06:20"/>
    <x v="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2595600"/>
    <x v="2"/>
    <s v="web"/>
    <d v="2015-10-30T00:49:04"/>
    <d v="2015-11-29T01:49:04"/>
    <x v="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3-23T19:56:26"/>
    <d v="2015-04-22T19:56:26"/>
    <x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5-11-20T13:27:17"/>
    <d v="2016-01-19T13:27:17"/>
    <x v="0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8-03T00:45:46"/>
    <d v="2016-09-02T00:45:46"/>
    <x v="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21929.090909090908"/>
    <x v="2"/>
    <s v="web"/>
    <d v="2015-08-31T11:55:20"/>
    <d v="2015-10-01T04:59:00"/>
    <x v="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5-25T01:29:00"/>
    <d v="2016-06-24T01:29:00"/>
    <x v="2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8-26T02:55:59"/>
    <d v="2015-09-25T02:55:59"/>
    <x v="0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1-26T09:01:47"/>
    <d v="2017-02-25T09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1296000"/>
    <x v="2"/>
    <s v="web"/>
    <d v="2015-03-24T08:14:03"/>
    <d v="2015-05-08T08:14:03"/>
    <x v="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1-09T19:26:43"/>
    <d v="2015-12-09T19:26:43"/>
    <x v="0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5187600"/>
    <x v="2"/>
    <s v="web"/>
    <d v="2014-09-26T15:36:30"/>
    <d v="2014-11-25T16:36:30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888000"/>
    <x v="2"/>
    <s v="web"/>
    <d v="2014-07-11T17:12:18"/>
    <d v="2014-08-25T17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64000"/>
    <x v="2"/>
    <s v="web"/>
    <d v="2016-06-07T23:42:17"/>
    <d v="2016-07-07T23:42:17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192000"/>
    <x v="2"/>
    <s v="web"/>
    <d v="2016-06-11T18:35:38"/>
    <d v="2016-07-01T18:35:38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4-28T00:13:17"/>
    <d v="2015-05-28T00:13:17"/>
    <x v="0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4-14T23:44:01"/>
    <d v="2015-05-14T23:44:01"/>
    <x v="0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2-24T21:29:37"/>
    <d v="2017-03-26T20:29:37"/>
    <x v="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73102.076923076922"/>
    <x v="2"/>
    <s v="web"/>
    <d v="2015-07-13T13:25:39"/>
    <d v="2015-08-15T13:22:00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5153889"/>
    <x v="2"/>
    <s v="web"/>
    <d v="2016-01-15T07:21:51"/>
    <d v="2016-03-14T23:00:00"/>
    <x v="2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6-13T16:37:37"/>
    <d v="2014-07-13T16:37:37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864000"/>
    <x v="2"/>
    <s v="web"/>
    <d v="2016-04-14T15:18:28"/>
    <d v="2016-05-14T15:18:28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2557079"/>
    <x v="2"/>
    <s v="web"/>
    <d v="2015-08-07T14:52:01"/>
    <d v="2015-09-06T05:10:00"/>
    <x v="0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278400"/>
    <x v="2"/>
    <s v="web"/>
    <d v="2016-04-29T18:32:09"/>
    <d v="2016-05-28T18:32:09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0-26T15:49:25"/>
    <d v="2015-11-25T16:49:25"/>
    <x v="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109413.52"/>
    <x v="2"/>
    <s v="web"/>
    <d v="2016-05-17T07:11:02"/>
    <d v="2016-06-17T23:00:00"/>
    <x v="2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2592000"/>
    <x v="2"/>
    <s v="web"/>
    <d v="2015-01-27T22:17:09"/>
    <d v="2015-02-26T22:17:09"/>
    <x v="0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592000"/>
    <x v="2"/>
    <s v="web"/>
    <d v="2015-03-13T02:12:42"/>
    <d v="2015-04-12T02:12:42"/>
    <x v="0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2591470"/>
    <x v="2"/>
    <s v="web"/>
    <d v="2015-05-07T10:55:50"/>
    <d v="2015-06-06T10:47:00"/>
    <x v="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1-27T23:05:18"/>
    <d v="2017-02-25T23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863400"/>
    <x v="2"/>
    <s v="web"/>
    <d v="2017-01-24T14:14:22"/>
    <d v="2017-03-25T13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5184000"/>
    <x v="2"/>
    <s v="web"/>
    <d v="2014-08-14T13:59:55"/>
    <d v="2014-10-13T13:59:55"/>
    <x v="3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671242.5"/>
    <x v="2"/>
    <s v="wearables"/>
    <d v="2016-11-09T10:05:15"/>
    <d v="2016-11-24T23:00:00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8228.5714285714294"/>
    <x v="2"/>
    <s v="wearables"/>
    <d v="2015-07-14T13:40:48"/>
    <d v="2015-08-13T13:40:48"/>
    <x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430.7267709291627"/>
    <x v="2"/>
    <s v="wearables"/>
    <d v="2015-07-14T15:37:54"/>
    <d v="2015-08-19T15:37:54"/>
    <x v="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31263.157894736843"/>
    <x v="2"/>
    <s v="wearables"/>
    <d v="2015-04-06T15:24:35"/>
    <d v="2015-05-31T15:24:35"/>
    <x v="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3585.9559255631734"/>
    <x v="2"/>
    <s v="wearables"/>
    <d v="2014-09-16T15:58:59"/>
    <d v="2014-10-29T01:00:00"/>
    <x v="3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10936.708860759494"/>
    <x v="2"/>
    <s v="wearables"/>
    <d v="2016-07-13T00:37:54"/>
    <d v="2016-08-12T00:37:54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96000"/>
    <x v="2"/>
    <s v="wearables"/>
    <d v="2014-07-12T20:27:47"/>
    <d v="2014-08-11T20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52258.82352941178"/>
    <x v="2"/>
    <s v="wearables"/>
    <d v="2016-02-16T18:25:49"/>
    <d v="2016-03-17T17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12000"/>
    <x v="2"/>
    <s v="wearables"/>
    <d v="2014-09-09T16:38:28"/>
    <d v="2014-10-14T16:38:28"/>
    <x v="3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22126.829268292684"/>
    <x v="2"/>
    <s v="wearables"/>
    <d v="2014-08-26T21:53:33"/>
    <d v="2014-09-16T21:53:33"/>
    <x v="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108075"/>
    <x v="2"/>
    <s v="wearables"/>
    <d v="2014-10-20T00:53:04"/>
    <d v="2014-12-19T01:53:04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4685.714285714286"/>
    <x v="2"/>
    <s v="wearables"/>
    <d v="2014-11-13T00:25:11"/>
    <d v="2014-12-13T00:25:11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92700"/>
    <x v="2"/>
    <s v="wearables"/>
    <d v="2016-11-01T16:34:10"/>
    <d v="2016-12-01T17:34:10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2887.8048780487807"/>
    <x v="2"/>
    <s v="wearables"/>
    <d v="2015-07-14T14:50:40"/>
    <d v="2015-08-20T14:50:40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2558.7364264560711"/>
    <x v="2"/>
    <s v="wearables"/>
    <d v="2015-06-08T22:58:33"/>
    <d v="2015-07-08T22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9446.7153284671531"/>
    <x v="2"/>
    <s v="wearables"/>
    <d v="2015-02-10T22:58:32"/>
    <d v="2015-03-12T21:58:32"/>
    <x v="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59544.827586206899"/>
    <x v="2"/>
    <s v="wearables"/>
    <d v="2016-02-17T19:18:39"/>
    <d v="2016-04-17T18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26181.81818181818"/>
    <x v="2"/>
    <s v="wearables"/>
    <d v="2015-11-23T20:17:52"/>
    <d v="2015-12-23T20:17:52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201.851449275362"/>
    <x v="2"/>
    <s v="wearables"/>
    <d v="2015-06-24T03:51:29"/>
    <d v="2015-07-26T18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23428.57142857143"/>
    <x v="2"/>
    <s v="wearables"/>
    <d v="2015-07-24T14:14:55"/>
    <d v="2015-08-23T14:14:55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144200"/>
    <x v="2"/>
    <s v="wearables"/>
    <d v="2014-10-10T17:47:59"/>
    <d v="2014-11-09T18:47:59"/>
    <x v="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288000"/>
    <x v="2"/>
    <s v="wearables"/>
    <d v="2016-09-23T15:29:19"/>
    <d v="2016-10-23T15:29:19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648000"/>
    <x v="2"/>
    <s v="wearables"/>
    <d v="2014-12-17T10:30:47"/>
    <d v="2015-01-16T10:30:47"/>
    <x v="3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370285.71428571426"/>
    <x v="2"/>
    <s v="wearables"/>
    <d v="2015-06-18T20:14:16"/>
    <d v="2015-07-18T20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89379.31034482758"/>
    <x v="2"/>
    <s v="wearables"/>
    <d v="2015-03-14T15:59:35"/>
    <d v="2015-04-13T15:59:35"/>
    <x v="0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432000"/>
    <x v="2"/>
    <s v="wearables"/>
    <d v="2016-11-14T17:04:21"/>
    <d v="2017-01-13T17:04:21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648000"/>
    <x v="2"/>
    <s v="wearables"/>
    <d v="2014-07-18T19:58:18"/>
    <d v="2014-08-17T19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23428.57142857143"/>
    <x v="2"/>
    <s v="wearables"/>
    <d v="2016-09-19T08:57:43"/>
    <d v="2016-10-29T08:57:4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155520"/>
    <x v="2"/>
    <s v="wearables"/>
    <d v="2015-03-27T19:57:02"/>
    <d v="2015-05-11T19:57:02"/>
    <x v="0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92571.428571428565"/>
    <x v="2"/>
    <s v="wearables"/>
    <d v="2016-06-06T15:00:58"/>
    <d v="2016-07-06T15:00:58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9373.1612903225814"/>
    <x v="2"/>
    <s v="wearables"/>
    <d v="2016-05-16T17:02:00"/>
    <d v="2016-06-19T08:10:00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192809.86666666667"/>
    <x v="2"/>
    <s v="wearables"/>
    <d v="2014-12-11T16:37:32"/>
    <d v="2015-01-14T04:00:00"/>
    <x v="3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12452.911627906977"/>
    <x v="2"/>
    <s v="wearables"/>
    <d v="2014-12-01T05:16:04"/>
    <d v="2015-01-01T04:59:00"/>
    <x v="3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1296000"/>
    <x v="2"/>
    <s v="wearables"/>
    <d v="2014-07-18T20:10:17"/>
    <d v="2014-09-01T20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2592000"/>
    <x v="2"/>
    <s v="wearables"/>
    <d v="2014-06-13T02:47:07"/>
    <d v="2014-08-12T02:47:07"/>
    <x v="3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97566.769230769234"/>
    <x v="2"/>
    <s v="wearables"/>
    <d v="2014-12-02T22:20:04"/>
    <d v="2015-01-01T06:59:00"/>
    <x v="3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108000"/>
    <x v="2"/>
    <s v="wearables"/>
    <d v="2015-01-08T18:26:21"/>
    <d v="2015-02-07T18:26:2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40500"/>
    <x v="2"/>
    <s v="wearables"/>
    <d v="2016-05-14T09:41:35"/>
    <d v="2016-06-28T09:41:35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152470.58823529413"/>
    <x v="2"/>
    <s v="wearables"/>
    <d v="2016-04-21T09:02:18"/>
    <d v="2016-05-21T09:02:18"/>
    <x v="2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55148.936170212764"/>
    <x v="2"/>
    <s v="wearables"/>
    <d v="2016-07-05T16:41:49"/>
    <d v="2016-09-03T16:41:49"/>
    <x v="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23441.860465116279"/>
    <x v="2"/>
    <s v="wearables"/>
    <d v="2014-08-13T12:02:11"/>
    <d v="2014-09-17T12:02:11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2592000"/>
    <x v="2"/>
    <s v="wearables"/>
    <d v="2016-09-26T19:20:04"/>
    <d v="2016-10-26T19:20:0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647100"/>
    <x v="2"/>
    <s v="wearables"/>
    <d v="2017-02-12T18:22:02"/>
    <d v="2017-03-14T17:22:02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1152000"/>
    <x v="2"/>
    <s v="wearables"/>
    <d v="2016-09-21T21:36:04"/>
    <d v="2016-10-31T21:36:04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22817.103703703702"/>
    <x v="2"/>
    <s v="wearables"/>
    <d v="2014-06-19T11:21:31"/>
    <d v="2014-07-25T03:00:00"/>
    <x v="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388800"/>
    <x v="2"/>
    <s v="wearables"/>
    <d v="2014-11-28T20:47:52"/>
    <d v="2015-01-12T20:47:52"/>
    <x v="3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7-04T16:09:30"/>
    <d v="2015-08-03T16:09:30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864000"/>
    <x v="2"/>
    <s v="wearables"/>
    <d v="2016-12-07T18:00:53"/>
    <d v="2017-02-05T18:00:53"/>
    <x v="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72000"/>
    <x v="2"/>
    <s v="wearables"/>
    <d v="2015-09-15T02:30:53"/>
    <d v="2015-10-15T02:30:53"/>
    <x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9395.9613095238092"/>
    <x v="2"/>
    <s v="wearables"/>
    <d v="2016-11-01T16:01:37"/>
    <d v="2016-12-08T04:59:00"/>
    <x v="2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108292.91176470589"/>
    <x v="2"/>
    <s v="wearables"/>
    <d v="2016-07-28T15:14:01"/>
    <d v="2016-09-09T06:00:00"/>
    <x v="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41920"/>
    <x v="2"/>
    <s v="wearables"/>
    <d v="2015-06-03T00:40:46"/>
    <d v="2015-07-01T00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12895.522388059702"/>
    <x v="2"/>
    <s v="wearables"/>
    <d v="2016-11-22T09:01:03"/>
    <d v="2016-12-22T09:01:03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8756.7567567567567"/>
    <x v="2"/>
    <s v="wearables"/>
    <d v="2015-03-31T19:23:47"/>
    <d v="2015-04-30T19:23:47"/>
    <x v="0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370285.71428571426"/>
    <x v="2"/>
    <s v="wearables"/>
    <d v="2017-01-02T15:55:59"/>
    <d v="2017-02-01T15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370285.71428571426"/>
    <x v="2"/>
    <s v="wearables"/>
    <d v="2014-10-01T12:30:20"/>
    <d v="2014-10-31T12:30:20"/>
    <x v="3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2592000"/>
    <x v="2"/>
    <s v="wearables"/>
    <d v="2014-06-25T22:15:02"/>
    <d v="2014-07-25T22:15:02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11368.421052631578"/>
    <x v="2"/>
    <s v="wearables"/>
    <d v="2016-01-19T12:33:09"/>
    <d v="2016-02-03T12:33:09"/>
    <x v="2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98770.862068965522"/>
    <x v="2"/>
    <s v="wearables"/>
    <d v="2014-08-15T22:20:45"/>
    <d v="2014-09-18T02:00:00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3609.4966292134832"/>
    <x v="2"/>
    <s v="wearables"/>
    <d v="2013-10-16T11:39:08"/>
    <d v="2013-11-22T16:00:00"/>
    <x v="4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83612.903225806454"/>
    <x v="2"/>
    <s v="wearables"/>
    <d v="2016-12-11T16:31:21"/>
    <d v="2017-01-10T16:31:21"/>
    <x v="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123428.57142857143"/>
    <x v="2"/>
    <s v="wearables"/>
    <d v="2014-06-23T15:54:40"/>
    <d v="2014-07-23T15:54:40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70151.351351351346"/>
    <x v="2"/>
    <s v="wearables"/>
    <d v="2016-10-25T17:26:27"/>
    <d v="2016-11-24T18:26:27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679224.42857142852"/>
    <x v="2"/>
    <s v="wearables"/>
    <d v="2016-12-07T22:49:09"/>
    <d v="2017-01-31T23:32:00"/>
    <x v="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96000"/>
    <x v="2"/>
    <s v="wearables"/>
    <d v="2016-12-22T04:37:48"/>
    <d v="2017-02-20T04:37:48"/>
    <x v="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518400"/>
    <x v="2"/>
    <s v="wearables"/>
    <d v="2016-12-22T11:47:58"/>
    <d v="2017-01-21T11:47:58"/>
    <x v="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1-02T23:53:03"/>
    <d v="2016-12-14T18:39:00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7578.9473684210525"/>
    <x v="2"/>
    <s v="wearables"/>
    <d v="2016-11-22T15:55:27"/>
    <d v="2017-01-01T15:55:27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14048.780487804877"/>
    <x v="2"/>
    <s v="wearables"/>
    <d v="2014-07-15T13:56:40"/>
    <d v="2014-09-13T13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1296000"/>
    <x v="2"/>
    <s v="wearables"/>
    <d v="2014-11-05T00:59:19"/>
    <d v="2014-12-05T00:59:19"/>
    <x v="3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7-17T23:38:22"/>
    <d v="2014-08-20T00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10235.502958579882"/>
    <x v="2"/>
    <s v="wearables"/>
    <d v="2016-11-04T11:01:08"/>
    <d v="2016-12-14T12:01:08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648000"/>
    <x v="2"/>
    <s v="wearables"/>
    <d v="2016-01-15T16:20:32"/>
    <d v="2016-02-14T16:20:32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2592000"/>
    <x v="2"/>
    <s v="wearables"/>
    <d v="2016-05-06T12:42:12"/>
    <d v="2016-06-05T12:42:12"/>
    <x v="2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185142.85714285713"/>
    <x v="2"/>
    <s v="wearables"/>
    <d v="2016-12-30T18:54:42"/>
    <d v="2017-02-28T18:54:42"/>
    <x v="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288300"/>
    <x v="2"/>
    <s v="wearables"/>
    <d v="2015-09-26T02:10:40"/>
    <d v="2015-11-05T03:10:40"/>
    <x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180043.3125"/>
    <x v="2"/>
    <s v="wearables"/>
    <d v="2014-10-28T15:48:27"/>
    <d v="2014-12-01T00:00:00"/>
    <x v="3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648000"/>
    <x v="2"/>
    <s v="wearables"/>
    <d v="2014-08-06T20:30:02"/>
    <d v="2014-09-05T20:30:02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678323.25"/>
    <x v="2"/>
    <s v="wearables"/>
    <d v="2017-01-17T20:17:27"/>
    <d v="2017-02-18T05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20960"/>
    <x v="2"/>
    <s v="wearables"/>
    <d v="2016-02-09T00:57:56"/>
    <d v="2016-02-23T00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59004.878048780491"/>
    <x v="3"/>
    <s v="nonfiction"/>
    <d v="2012-01-01T15:34:51"/>
    <d v="2012-01-29T15:34:51"/>
    <x v="5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32672.268907563026"/>
    <x v="3"/>
    <s v="nonfiction"/>
    <d v="2014-06-17T13:43:27"/>
    <d v="2014-08-01T13:43:27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16917.647058823528"/>
    <x v="3"/>
    <s v="nonfiction"/>
    <d v="2012-03-09T19:19:38"/>
    <d v="2012-04-08T18:19:38"/>
    <x v="5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26221.91"/>
    <x v="3"/>
    <s v="nonfiction"/>
    <d v="2015-06-29T19:35:49"/>
    <d v="2015-07-30T03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18125.874125874125"/>
    <x v="3"/>
    <s v="nonfiction"/>
    <d v="2011-05-31T15:19:23"/>
    <d v="2011-06-30T15:19:23"/>
    <x v="6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8514.285714285714"/>
    <x v="3"/>
    <s v="nonfiction"/>
    <d v="2015-11-13T15:01:52"/>
    <d v="2015-12-13T15:01:52"/>
    <x v="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4057.142857142855"/>
    <x v="3"/>
    <s v="nonfiction"/>
    <d v="2013-03-13T01:01:27"/>
    <d v="2013-04-12T01:01:27"/>
    <x v="4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24278.194630872484"/>
    <x v="3"/>
    <s v="nonfiction"/>
    <d v="2012-12-04T00:29:09"/>
    <d v="2013-01-14T21:20:00"/>
    <x v="5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29907.692307692309"/>
    <x v="3"/>
    <s v="nonfiction"/>
    <d v="2011-07-07T20:05:57"/>
    <d v="2011-08-21T20:05:57"/>
    <x v="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200"/>
    <x v="3"/>
    <s v="nonfiction"/>
    <d v="2012-07-21T04:27:41"/>
    <d v="2012-09-19T04:27:41"/>
    <x v="5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781.132075471698"/>
    <x v="3"/>
    <s v="nonfiction"/>
    <d v="2011-11-07T17:53:11"/>
    <d v="2011-12-07T17:53:11"/>
    <x v="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61397.929577464791"/>
    <x v="3"/>
    <s v="nonfiction"/>
    <d v="2011-12-02T19:05:47"/>
    <d v="2012-01-22T06:00:00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398769.23076923075"/>
    <x v="3"/>
    <s v="nonfiction"/>
    <d v="2013-07-31T10:11:01"/>
    <d v="2013-09-29T10:11:01"/>
    <x v="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5337.278106508877"/>
    <x v="3"/>
    <s v="nonfiction"/>
    <d v="2013-11-20T10:04:52"/>
    <d v="2013-12-20T10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47055.789473684214"/>
    <x v="3"/>
    <s v="nonfiction"/>
    <d v="2015-04-08T03:57:00"/>
    <d v="2015-05-09T05:00:00"/>
    <x v="0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11695.170305676857"/>
    <x v="3"/>
    <s v="nonfiction"/>
    <d v="2014-11-03T00:42:26"/>
    <d v="2014-12-04T00:39:00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5578.703703703704"/>
    <x v="3"/>
    <s v="nonfiction"/>
    <d v="2013-11-01T17:37:20"/>
    <d v="2013-11-21T04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14046.416666666666"/>
    <x v="3"/>
    <s v="nonfiction"/>
    <d v="2014-01-28T06:36:27"/>
    <d v="2014-02-14T20:00:00"/>
    <x v="3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64491.365853658535"/>
    <x v="3"/>
    <s v="nonfiction"/>
    <d v="2014-10-31T14:29:54"/>
    <d v="2014-12-01T04:59:00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20512.230215827338"/>
    <x v="3"/>
    <s v="nonfiction"/>
    <d v="2014-07-09T12:03:49"/>
    <d v="2014-08-11T12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63663.15789473684"/>
    <x v="3"/>
    <s v="nonfiction"/>
    <d v="2015-06-07T03:31:22"/>
    <d v="2015-06-21T03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32170.212765957447"/>
    <x v="3"/>
    <s v="nonfiction"/>
    <d v="2013-05-07T15:33:26"/>
    <d v="2013-06-11T15:33:26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112539.13043478261"/>
    <x v="3"/>
    <s v="nonfiction"/>
    <d v="2014-02-19T22:01:52"/>
    <d v="2014-03-21T21:01:52"/>
    <x v="3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144954.33333333334"/>
    <x v="3"/>
    <s v="nonfiction"/>
    <d v="2012-03-22T17:01:25"/>
    <d v="2012-04-16T21:00:00"/>
    <x v="5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41806.451612903227"/>
    <x v="3"/>
    <s v="nonfiction"/>
    <d v="2012-11-13T22:58:23"/>
    <d v="2012-12-13T22:58:23"/>
    <x v="5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35027.027027027027"/>
    <x v="3"/>
    <s v="nonfiction"/>
    <d v="2013-04-03T13:44:05"/>
    <d v="2013-05-03T13:44:05"/>
    <x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16142.58762886598"/>
    <x v="3"/>
    <s v="nonfiction"/>
    <d v="2012-09-05T01:01:49"/>
    <d v="2012-09-23T03:59:00"/>
    <x v="5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48549.472727272725"/>
    <x v="3"/>
    <s v="nonfiction"/>
    <d v="2014-12-15T13:10:19"/>
    <d v="2015-01-15T10:54:00"/>
    <x v="3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58909.090909090912"/>
    <x v="3"/>
    <s v="nonfiction"/>
    <d v="2014-07-11T20:19:26"/>
    <d v="2014-08-10T20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23563.636363636364"/>
    <x v="3"/>
    <s v="nonfiction"/>
    <d v="2016-12-29T22:35:30"/>
    <d v="2017-01-28T22:35:30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43932.203389830509"/>
    <x v="3"/>
    <s v="nonfiction"/>
    <d v="2013-01-25T21:04:32"/>
    <d v="2013-02-24T21:04:32"/>
    <x v="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64103.225806451614"/>
    <x v="3"/>
    <s v="nonfiction"/>
    <d v="2011-06-19T15:07:55"/>
    <d v="2011-08-04T15:07:55"/>
    <x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16487.457142857143"/>
    <x v="3"/>
    <s v="nonfiction"/>
    <d v="2016-09-26T10:06:57"/>
    <d v="2016-10-16T11:00:00"/>
    <x v="2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99692.307692307688"/>
    <x v="3"/>
    <s v="nonfiction"/>
    <d v="2015-01-15T14:09:51"/>
    <d v="2015-02-14T14:09:51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52897.959183673469"/>
    <x v="3"/>
    <s v="nonfiction"/>
    <d v="2012-12-06T17:58:41"/>
    <d v="2013-01-05T17:58:41"/>
    <x v="5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8655.632352941175"/>
    <x v="3"/>
    <s v="nonfiction"/>
    <d v="2013-04-19T14:31:17"/>
    <d v="2013-05-20T00:41:00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239400"/>
    <x v="3"/>
    <s v="nonfiction"/>
    <d v="2011-02-16T18:24:19"/>
    <d v="2011-04-18T17:24:19"/>
    <x v="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67200"/>
    <x v="3"/>
    <s v="nonfiction"/>
    <d v="2012-11-22T01:18:34"/>
    <d v="2012-12-06T01:18:34"/>
    <x v="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6421.05263157896"/>
    <x v="3"/>
    <s v="nonfiction"/>
    <d v="2010-09-08T20:04:28"/>
    <d v="2010-10-08T20:04:28"/>
    <x v="7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34909.090909090912"/>
    <x v="3"/>
    <s v="nonfiction"/>
    <d v="2014-05-30T07:55:39"/>
    <d v="2014-07-09T07:55:39"/>
    <x v="3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0-27T18:20:13"/>
    <d v="2016-11-26T19:20:13"/>
    <x v="2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432000"/>
    <x v="3"/>
    <s v="fiction"/>
    <d v="2014-01-03T18:02:06"/>
    <d v="2014-02-02T18:02:06"/>
    <x v="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1-16T20:36:10"/>
    <d v="2016-12-04T06:00:00"/>
    <x v="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2592000"/>
    <x v="3"/>
    <s v="fiction"/>
    <d v="2013-07-16T10:43:28"/>
    <d v="2013-08-15T10:43:28"/>
    <x v="4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8-11T04:09:21"/>
    <d v="2015-09-10T04:09:21"/>
    <x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8909.090909090912"/>
    <x v="3"/>
    <s v="fiction"/>
    <d v="2014-09-19T13:01:24"/>
    <d v="2014-10-19T13:01:24"/>
    <x v="3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1-17T18:48:03"/>
    <d v="2015-02-16T18:48:03"/>
    <x v="0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864000"/>
    <x v="3"/>
    <s v="fiction"/>
    <d v="2015-04-21T03:26:50"/>
    <d v="2015-05-21T03:26:50"/>
    <x v="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1-16T04:58:10"/>
    <d v="2013-12-16T04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49846.153846153844"/>
    <x v="3"/>
    <s v="fiction"/>
    <d v="2013-11-26T23:54:54"/>
    <d v="2013-12-26T23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1-15T23:59:29"/>
    <d v="2013-02-24T23:59:29"/>
    <x v="4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4320000"/>
    <x v="3"/>
    <s v="fiction"/>
    <d v="2015-12-11T19:46:42"/>
    <d v="2016-01-30T19:46:42"/>
    <x v="0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4329421"/>
    <x v="3"/>
    <s v="fiction"/>
    <d v="2009-09-12T01:21:59"/>
    <d v="2009-11-01T03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478437.5"/>
    <x v="3"/>
    <s v="fiction"/>
    <d v="2015-04-06T17:39:45"/>
    <d v="2015-05-10T23:01:00"/>
    <x v="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288000"/>
    <x v="3"/>
    <s v="fiction"/>
    <d v="2014-01-24T18:43:38"/>
    <d v="2014-02-23T18:43:38"/>
    <x v="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518400"/>
    <x v="3"/>
    <s v="fiction"/>
    <d v="2011-11-16T01:26:35"/>
    <d v="2011-12-16T01:26:35"/>
    <x v="6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56876.403508771931"/>
    <x v="3"/>
    <s v="fiction"/>
    <d v="2015-09-03T16:27:25"/>
    <d v="2015-10-11T05:00:00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864000"/>
    <x v="3"/>
    <s v="fiction"/>
    <d v="2013-07-01T23:32:57"/>
    <d v="2013-07-31T23:32:57"/>
    <x v="4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592000"/>
    <x v="3"/>
    <s v="fiction"/>
    <d v="2014-03-31T16:51:20"/>
    <d v="2014-04-30T16:51:20"/>
    <x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424549.16666666669"/>
    <x v="3"/>
    <s v="fiction"/>
    <d v="2010-09-15T16:25:05"/>
    <d v="2010-10-15T04:00:00"/>
    <x v="7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96000"/>
    <x v="4"/>
    <s v="rock"/>
    <d v="2011-04-03T16:10:25"/>
    <d v="2011-05-03T16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103680"/>
    <x v="4"/>
    <s v="rock"/>
    <d v="2013-05-09T00:01:14"/>
    <d v="2013-06-08T00:01:14"/>
    <x v="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185142.85714285713"/>
    <x v="4"/>
    <s v="rock"/>
    <d v="2012-07-26T18:11:42"/>
    <d v="2012-08-25T18:11:42"/>
    <x v="5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96627.171428571426"/>
    <x v="4"/>
    <s v="rock"/>
    <d v="2012-03-19T18:34:09"/>
    <d v="2012-04-27T22:00:00"/>
    <x v="5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345240"/>
    <x v="4"/>
    <s v="rock"/>
    <d v="2014-02-05T03:35:19"/>
    <d v="2014-03-17T02:35:19"/>
    <x v="3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89379.31034482758"/>
    <x v="4"/>
    <s v="rock"/>
    <d v="2013-01-29T14:15:15"/>
    <d v="2013-02-28T14:15:15"/>
    <x v="4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13108.77272727272"/>
    <x v="4"/>
    <s v="rock"/>
    <d v="2012-03-15T01:20:34"/>
    <d v="2012-05-11T15:47:00"/>
    <x v="5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152470.58823529413"/>
    <x v="4"/>
    <s v="rock"/>
    <d v="2013-10-02T15:03:46"/>
    <d v="2013-11-01T15:03:46"/>
    <x v="4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96969.176470588238"/>
    <x v="4"/>
    <s v="rock"/>
    <d v="2012-05-30T00:09:48"/>
    <d v="2012-07-07T03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11990"/>
    <x v="4"/>
    <s v="rock"/>
    <d v="2013-01-03T04:28:00"/>
    <d v="2013-01-21T07:59:00"/>
    <x v="4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16615.384615384617"/>
    <x v="4"/>
    <s v="rock"/>
    <d v="2013-01-02T01:08:59"/>
    <d v="2013-02-01T01:08:59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22591.359375"/>
    <x v="4"/>
    <s v="rock"/>
    <d v="2013-10-10T18:44:06"/>
    <d v="2013-11-13T05:59:00"/>
    <x v="4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3260"/>
    <x v="4"/>
    <s v="rock"/>
    <d v="2013-10-08T20:58:03"/>
    <d v="2013-11-07T21:58:03"/>
    <x v="4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41759.25"/>
    <x v="4"/>
    <s v="rock"/>
    <d v="2013-06-17T17:47:24"/>
    <d v="2013-07-03T04:59:00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90634.39622641509"/>
    <x v="4"/>
    <s v="rock"/>
    <d v="2011-07-12T02:45:37"/>
    <d v="2011-09-05T17:06:00"/>
    <x v="6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20000.945652173912"/>
    <x v="4"/>
    <s v="rock"/>
    <d v="2012-02-24T14:42:46"/>
    <d v="2012-04-07T04:59:00"/>
    <x v="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28799.055555555555"/>
    <x v="4"/>
    <s v="rock"/>
    <d v="2013-08-16T21:11:25"/>
    <d v="2013-09-15T21:10:00"/>
    <x v="4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37933.971830985916"/>
    <x v="4"/>
    <s v="rock"/>
    <d v="2012-03-28T23:51:28"/>
    <d v="2012-04-29T04:00:00"/>
    <x v="5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29793.103448275862"/>
    <x v="4"/>
    <s v="rock"/>
    <d v="2014-08-31T14:09:47"/>
    <d v="2014-09-30T14:09:47"/>
    <x v="3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92571.428571428565"/>
    <x v="4"/>
    <s v="rock"/>
    <d v="2012-03-28T16:00:46"/>
    <d v="2012-04-27T16:00:46"/>
    <x v="5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6285.714285714283"/>
    <x v="4"/>
    <s v="rock"/>
    <d v="2014-08-12T10:24:14"/>
    <d v="2014-09-11T10:24:14"/>
    <x v="3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50823.529411764706"/>
    <x v="4"/>
    <s v="rock"/>
    <d v="2011-06-01T19:05:20"/>
    <d v="2011-07-01T19:05:20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53162.346666666665"/>
    <x v="4"/>
    <s v="rock"/>
    <d v="2012-08-02T00:32:04"/>
    <d v="2012-09-17T04:05:00"/>
    <x v="5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59324.26315789474"/>
    <x v="4"/>
    <s v="rock"/>
    <d v="2011-05-02T22:47:58"/>
    <d v="2011-05-29T01:00:00"/>
    <x v="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81889.666666666672"/>
    <x v="4"/>
    <s v="rock"/>
    <d v="2011-07-06T02:32:06"/>
    <d v="2011-07-23T03:59:00"/>
    <x v="6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80216.444444444438"/>
    <x v="4"/>
    <s v="rock"/>
    <d v="2011-05-27T19:45:12"/>
    <d v="2011-07-16T23:00:00"/>
    <x v="6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36507.042253521126"/>
    <x v="4"/>
    <s v="rock"/>
    <d v="2011-08-08T16:35:39"/>
    <d v="2011-09-07T16:35:39"/>
    <x v="6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53741.912280701756"/>
    <x v="4"/>
    <s v="rock"/>
    <d v="2017-01-24T15:05:11"/>
    <d v="2017-03-01T02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66522.186046511633"/>
    <x v="4"/>
    <s v="rock"/>
    <d v="2014-11-19T02:24:46"/>
    <d v="2014-12-22T04:59:00"/>
    <x v="3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49846.153846153844"/>
    <x v="4"/>
    <s v="rock"/>
    <d v="2013-12-20T20:00:30"/>
    <d v="2014-01-19T20:00:3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96000"/>
    <x v="4"/>
    <s v="rock"/>
    <d v="2012-08-02T01:21:02"/>
    <d v="2012-09-01T01:21:02"/>
    <x v="5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158826.5"/>
    <x v="4"/>
    <s v="rock"/>
    <d v="2013-06-18T15:26:42"/>
    <d v="2013-07-10T16:52:00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137622.06060606061"/>
    <x v="4"/>
    <s v="rock"/>
    <d v="2013-01-08T00:25:52"/>
    <d v="2013-03-01T13:58:00"/>
    <x v="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7000"/>
    <x v="4"/>
    <s v="rock"/>
    <d v="2012-06-20T23:02:45"/>
    <d v="2012-07-20T23:02:45"/>
    <x v="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6315.678571428572"/>
    <x v="4"/>
    <s v="rock"/>
    <d v="2011-05-16T17:50:01"/>
    <d v="2011-05-31T18:04:00"/>
    <x v="6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60279.069767441862"/>
    <x v="4"/>
    <s v="rock"/>
    <d v="2014-10-02T22:01:43"/>
    <d v="2014-11-01T22:01:43"/>
    <x v="3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13233.936585365853"/>
    <x v="4"/>
    <s v="rock"/>
    <d v="2013-03-08T20:54:03"/>
    <d v="2013-04-09T06:30:00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201379.52173913043"/>
    <x v="4"/>
    <s v="rock"/>
    <d v="2012-01-17T14:23:31"/>
    <d v="2012-03-11T04:59:00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35588.368421052633"/>
    <x v="4"/>
    <s v="rock"/>
    <d v="2012-07-30T21:11:21"/>
    <d v="2012-08-07T17:01:00"/>
    <x v="5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56770.428571428572"/>
    <x v="4"/>
    <s v="rock"/>
    <d v="2013-12-11T23:57:34"/>
    <d v="2013-12-21T04:44:00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69043.631578947374"/>
    <x v="4"/>
    <s v="rock"/>
    <d v="2014-05-09T20:12:22"/>
    <d v="2014-06-09T05:00:00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37933.269230769234"/>
    <x v="4"/>
    <s v="rock"/>
    <d v="2015-03-30T22:07:45"/>
    <d v="2015-05-04T04:01:00"/>
    <x v="0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37565.217391304344"/>
    <x v="4"/>
    <s v="rock"/>
    <d v="2012-09-05T22:44:10"/>
    <d v="2012-10-05T22:44:10"/>
    <x v="5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78436.363636363632"/>
    <x v="4"/>
    <s v="rock"/>
    <d v="2015-02-20T23:20:52"/>
    <d v="2015-03-22T22:20:52"/>
    <x v="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57678.185185185182"/>
    <x v="4"/>
    <s v="rock"/>
    <d v="2010-03-13T05:48:38"/>
    <d v="2010-04-18T06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21818.18181818182"/>
    <x v="4"/>
    <s v="rock"/>
    <d v="2012-10-04T07:21:24"/>
    <d v="2012-10-29T07:21:24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36955.102040816324"/>
    <x v="4"/>
    <s v="rock"/>
    <d v="2012-03-05T00:55:30"/>
    <d v="2012-03-25T23:55:30"/>
    <x v="5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06984.81818181818"/>
    <x v="4"/>
    <s v="rock"/>
    <d v="2012-01-19T11:21:47"/>
    <d v="2012-02-14T19:49:00"/>
    <x v="5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28722.57894736842"/>
    <x v="4"/>
    <s v="rock"/>
    <d v="2012-06-13T01:13:02"/>
    <d v="2012-06-25T16:24:00"/>
    <x v="5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4000"/>
    <x v="4"/>
    <s v="rock"/>
    <d v="2016-05-14T19:14:00"/>
    <d v="2016-07-13T19:14:00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80887.5"/>
    <x v="4"/>
    <s v="rock"/>
    <d v="2013-02-20T12:37:05"/>
    <d v="2013-03-22T11:37:05"/>
    <x v="4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29600"/>
    <x v="4"/>
    <s v="rock"/>
    <d v="2012-03-28T15:31:34"/>
    <d v="2012-04-27T15:31:34"/>
    <x v="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33475.616883116883"/>
    <x v="4"/>
    <s v="rock"/>
    <d v="2011-11-22T16:12:15"/>
    <d v="2012-01-21T08:13:00"/>
    <x v="6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63219.512195121948"/>
    <x v="4"/>
    <s v="rock"/>
    <d v="2014-03-20T21:04:35"/>
    <d v="2014-04-19T21:04:35"/>
    <x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38411.306666666664"/>
    <x v="4"/>
    <s v="rock"/>
    <d v="2013-05-28T19:44:52"/>
    <d v="2013-07-01T03:59:00"/>
    <x v="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92161.05"/>
    <x v="4"/>
    <s v="rock"/>
    <d v="2012-04-06T10:59:18"/>
    <d v="2012-05-19T03:00:00"/>
    <x v="5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56347.82608695652"/>
    <x v="4"/>
    <s v="rock"/>
    <d v="2013-09-07T01:21:58"/>
    <d v="2013-10-07T01:21:58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1806.451612903227"/>
    <x v="4"/>
    <s v="rock"/>
    <d v="2014-04-01T23:57:42"/>
    <d v="2014-05-01T23:57:42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2491.803278688523"/>
    <x v="4"/>
    <s v="rock"/>
    <d v="2011-12-18T21:33:05"/>
    <d v="2012-01-17T21:33:05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27000"/>
    <x v="4"/>
    <s v="rock"/>
    <d v="2012-08-23T18:19:16"/>
    <d v="2012-09-22T18:19:16"/>
    <x v="5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13642.105263157895"/>
    <x v="4"/>
    <s v="metal"/>
    <d v="2016-08-25T05:26:27"/>
    <d v="2016-09-24T05:26:27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27612.765957446809"/>
    <x v="4"/>
    <s v="metal"/>
    <d v="2014-10-11T20:07:43"/>
    <d v="2014-11-10T21:07:43"/>
    <x v="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76593.769230769234"/>
    <x v="4"/>
    <s v="metal"/>
    <d v="2013-09-09T14:13:03"/>
    <d v="2013-10-14T03:59:00"/>
    <x v="4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11616.692913385827"/>
    <x v="4"/>
    <s v="metal"/>
    <d v="2016-11-21T06:11:20"/>
    <d v="2016-12-08T08:00:00"/>
    <x v="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20933.257861635218"/>
    <x v="4"/>
    <s v="metal"/>
    <d v="2014-09-23T16:25:52"/>
    <d v="2014-11-01T04:59:00"/>
    <x v="3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19505.898305084746"/>
    <x v="4"/>
    <s v="metal"/>
    <d v="2016-07-27T04:56:36"/>
    <d v="2016-09-05T03:59:00"/>
    <x v="2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6088.191489361703"/>
    <x v="4"/>
    <s v="metal"/>
    <d v="2014-02-24T09:24:15"/>
    <d v="2014-03-10T14:00:00"/>
    <x v="3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2592000"/>
    <x v="4"/>
    <s v="metal"/>
    <d v="2015-06-10T19:09:36"/>
    <d v="2015-07-10T19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62000"/>
    <x v="4"/>
    <s v="metal"/>
    <d v="2015-03-15T19:00:33"/>
    <d v="2015-04-14T19:00:33"/>
    <x v="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21005.217391304348"/>
    <x v="4"/>
    <s v="metal"/>
    <d v="2015-02-16T03:34:24"/>
    <d v="2015-03-16T02:34:24"/>
    <x v="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21034.75939849624"/>
    <x v="4"/>
    <s v="metal"/>
    <d v="2016-03-23T19:51:57"/>
    <d v="2016-04-25T04:59:00"/>
    <x v="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73986.385714285716"/>
    <x v="4"/>
    <s v="metal"/>
    <d v="2016-06-01T21:07:33"/>
    <d v="2016-07-31T19:45:00"/>
    <x v="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15425.887096774193"/>
    <x v="4"/>
    <s v="metal"/>
    <d v="2016-10-13T19:19:55"/>
    <d v="2016-10-24T21:00:00"/>
    <x v="2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259200"/>
    <x v="4"/>
    <s v="metal"/>
    <d v="2015-01-17T19:58:29"/>
    <d v="2015-02-16T19:58:29"/>
    <x v="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5194.3887775551102"/>
    <x v="4"/>
    <s v="metal"/>
    <d v="2016-11-28T05:05:46"/>
    <d v="2016-12-28T05:05:46"/>
    <x v="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55148.936170212764"/>
    <x v="4"/>
    <s v="metal"/>
    <d v="2016-06-24T03:00:17"/>
    <d v="2016-07-24T03:00:17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83537.28571428571"/>
    <x v="4"/>
    <s v="metal"/>
    <d v="2016-08-27T07:29:16"/>
    <d v="2016-10-25T19:00:00"/>
    <x v="2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151350"/>
    <x v="4"/>
    <s v="metal"/>
    <d v="2015-10-14T13:57:11"/>
    <d v="2015-11-25T14:57:11"/>
    <x v="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34346.34210526316"/>
    <x v="4"/>
    <s v="metal"/>
    <d v="2015-03-16T17:53:38"/>
    <d v="2015-04-15T22:59:00"/>
    <x v="0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26607.469387755104"/>
    <x v="4"/>
    <s v="metal"/>
    <d v="2015-05-04T19:41:08"/>
    <d v="2015-06-04T00:00:00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4075"/>
    <x v="4"/>
    <s v="jazz"/>
    <d v="2013-10-23T11:35:13"/>
    <d v="2013-11-22T12:35:1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1296000"/>
    <x v="4"/>
    <s v="jazz"/>
    <d v="2016-08-17T23:10:04"/>
    <d v="2016-09-16T23:10:04"/>
    <x v="2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648900"/>
    <x v="4"/>
    <s v="jazz"/>
    <d v="2013-10-12T13:19:08"/>
    <d v="2013-11-11T14:19:08"/>
    <x v="4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518400"/>
    <x v="4"/>
    <s v="jazz"/>
    <d v="2012-01-13T02:49:26"/>
    <d v="2012-02-12T02:49:26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24398.759493670885"/>
    <x v="4"/>
    <s v="jazz"/>
    <d v="2013-09-24T02:33:58"/>
    <d v="2013-10-16T09:59:00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592000"/>
    <x v="4"/>
    <s v="jazz"/>
    <d v="2012-11-17T18:33:17"/>
    <d v="2013-01-16T18:33:17"/>
    <x v="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298425.63636363635"/>
    <x v="4"/>
    <s v="jazz"/>
    <d v="2015-01-21T15:18:38"/>
    <d v="2015-02-28T15:10:00"/>
    <x v="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472075.81818181818"/>
    <x v="4"/>
    <s v="jazz"/>
    <d v="2009-10-02T02:31:46"/>
    <d v="2009-12-01T04:59:00"/>
    <x v="8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2592000"/>
    <x v="4"/>
    <s v="jazz"/>
    <d v="2013-12-08T00:39:58"/>
    <d v="2014-01-07T00:39:58"/>
    <x v="4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862800"/>
    <x v="4"/>
    <s v="jazz"/>
    <d v="2013-03-09T20:17:37"/>
    <d v="2013-04-08T19:17:37"/>
    <x v="4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518400"/>
    <x v="4"/>
    <s v="jazz"/>
    <d v="2013-08-02T00:32:03"/>
    <d v="2013-09-01T00:32:03"/>
    <x v="4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16300"/>
    <x v="4"/>
    <s v="jazz"/>
    <d v="2013-10-30T13:28:15"/>
    <d v="2013-11-29T14:28:15"/>
    <x v="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1944000"/>
    <x v="4"/>
    <s v="jazz"/>
    <d v="2011-01-24T19:48:47"/>
    <d v="2011-03-10T19:48:47"/>
    <x v="6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691920"/>
    <x v="4"/>
    <s v="jazz"/>
    <d v="2012-10-02T04:00:40"/>
    <d v="2012-11-11T05:00:40"/>
    <x v="5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123428.57142857143"/>
    <x v="4"/>
    <s v="jazz"/>
    <d v="2013-04-04T14:00:34"/>
    <d v="2013-05-04T14:00:34"/>
    <x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01T17:22:11"/>
    <d v="2015-09-21T17:22:11"/>
    <x v="0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63360"/>
    <x v="4"/>
    <s v="jazz"/>
    <d v="2013-01-02T11:55:27"/>
    <d v="2013-02-04T11:55:27"/>
    <x v="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89379.31034482758"/>
    <x v="4"/>
    <s v="jazz"/>
    <d v="2013-11-19T18:56:00"/>
    <d v="2013-12-19T18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1296000"/>
    <x v="4"/>
    <s v="jazz"/>
    <d v="2010-11-23T05:35:24"/>
    <d v="2010-12-23T05:35:24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60480"/>
    <x v="4"/>
    <s v="jazz"/>
    <d v="2012-05-08T19:55:05"/>
    <d v="2012-05-29T19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356400"/>
    <x v="4"/>
    <s v="indie rock"/>
    <d v="2012-09-27T07:42:18"/>
    <d v="2012-10-30T07:42:18"/>
    <x v="5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888000"/>
    <x v="4"/>
    <s v="indie rock"/>
    <d v="2011-11-30T06:01:26"/>
    <d v="2012-01-14T06:01:26"/>
    <x v="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03657.14285714287"/>
    <x v="4"/>
    <s v="indie rock"/>
    <d v="2011-08-04T20:39:10"/>
    <d v="2011-09-06T20:39:10"/>
    <x v="6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216000"/>
    <x v="4"/>
    <s v="indie rock"/>
    <d v="2016-01-02T22:27:15"/>
    <d v="2016-03-02T22:27:15"/>
    <x v="2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2561857"/>
    <x v="4"/>
    <s v="indie rock"/>
    <d v="2012-03-13T19:15:46"/>
    <d v="2012-05-12T02:31:00"/>
    <x v="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86400"/>
    <x v="4"/>
    <s v="indie rock"/>
    <d v="2016-12-09T22:35:11"/>
    <d v="2016-12-30T22:35:11"/>
    <x v="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308571.42857142858"/>
    <x v="4"/>
    <s v="indie rock"/>
    <d v="2016-08-21T20:53:33"/>
    <d v="2016-09-15T20:53:33"/>
    <x v="2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4-27T23:00:55"/>
    <d v="2012-05-27T23:00:55"/>
    <x v="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766728.75"/>
    <x v="4"/>
    <s v="indie rock"/>
    <d v="2011-07-27T18:04:45"/>
    <d v="2011-09-01T06:00:00"/>
    <x v="6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81000"/>
    <x v="4"/>
    <s v="indie rock"/>
    <d v="2014-09-05T18:49:03"/>
    <d v="2014-10-05T18:49:03"/>
    <x v="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648900"/>
    <x v="4"/>
    <s v="indie rock"/>
    <d v="2013-10-22T16:46:19"/>
    <d v="2013-11-21T17:46:19"/>
    <x v="4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8000"/>
    <x v="4"/>
    <s v="indie rock"/>
    <d v="2014-07-22T00:45:30"/>
    <d v="2014-08-21T00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441995.1176470588"/>
    <x v="4"/>
    <s v="indie rock"/>
    <d v="2010-05-06T04:48:03"/>
    <d v="2010-08-01T04:00:00"/>
    <x v="7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517680"/>
    <x v="4"/>
    <s v="indie rock"/>
    <d v="2015-03-02T21:32:43"/>
    <d v="2015-04-01T20:32:43"/>
    <x v="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48905.660377358494"/>
    <x v="4"/>
    <s v="indie rock"/>
    <d v="2016-05-06T23:33:30"/>
    <d v="2016-06-05T23:33:30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555428.57142857148"/>
    <x v="4"/>
    <s v="indie rock"/>
    <d v="2010-09-10T03:03:49"/>
    <d v="2010-10-25T03:03:49"/>
    <x v="7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30352.416666666668"/>
    <x v="4"/>
    <s v="indie rock"/>
    <d v="2015-08-02T20:57:06"/>
    <d v="2015-08-28T04:00:00"/>
    <x v="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0-29T16:31:48"/>
    <d v="2012-11-28T17:31:48"/>
    <x v="5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1944000"/>
    <x v="4"/>
    <s v="indie rock"/>
    <d v="2011-12-01T18:11:50"/>
    <d v="2012-01-15T18:11:50"/>
    <x v="6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486000"/>
    <x v="4"/>
    <s v="indie rock"/>
    <d v="2011-04-13T02:22:42"/>
    <d v="2011-05-28T02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294200"/>
    <x v="4"/>
    <s v="jazz"/>
    <d v="2016-02-29T20:23:22"/>
    <d v="2016-03-30T19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4-23T19:28:34"/>
    <d v="2010-06-08T19:11:00"/>
    <x v="7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1488392.6666666667"/>
    <x v="4"/>
    <s v="jazz"/>
    <d v="2014-07-09T23:10:22"/>
    <d v="2014-08-30T15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546580"/>
    <x v="4"/>
    <s v="jazz"/>
    <d v="2012-08-28T19:06:20"/>
    <d v="2012-09-23T02:25:00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864000"/>
    <x v="4"/>
    <s v="jazz"/>
    <d v="2015-12-04T01:55:37"/>
    <d v="2016-01-03T01:55:37"/>
    <x v="0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864000"/>
    <x v="4"/>
    <s v="jazz"/>
    <d v="2010-11-25T05:45:26"/>
    <d v="2011-01-24T05:45:26"/>
    <x v="7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2-11T04:33:10"/>
    <d v="2014-03-13T03:33:10"/>
    <x v="3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8-12T04:37:03"/>
    <d v="2011-09-11T04:37:03"/>
    <x v="6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6-11T19:14:15"/>
    <d v="2010-07-27T04:59:00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339945"/>
    <x v="4"/>
    <s v="jazz"/>
    <d v="2012-06-21T16:34:00"/>
    <d v="2012-07-23T04:00:00"/>
    <x v="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1036800"/>
    <x v="4"/>
    <s v="jazz"/>
    <d v="2017-01-02T13:05:19"/>
    <d v="2017-03-03T13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03T00:07:25"/>
    <d v="2014-01-24T00:07:25"/>
    <x v="3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2593800"/>
    <x v="4"/>
    <s v="jazz"/>
    <d v="2012-10-12T02:37:27"/>
    <d v="2012-12-11T03:37:27"/>
    <x v="5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108000"/>
    <x v="4"/>
    <s v="jazz"/>
    <d v="2012-04-05T03:20:19"/>
    <d v="2012-05-05T03:20:19"/>
    <x v="5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7-26T18:19:07"/>
    <d v="2012-08-25T18:19:07"/>
    <x v="5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302669.55555555556"/>
    <x v="4"/>
    <s v="jazz"/>
    <d v="2012-01-29T16:18:34"/>
    <d v="2012-03-01T04:59:00"/>
    <x v="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09-13T20:28:54"/>
    <d v="2010-10-22T05:00:00"/>
    <x v="7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2692270"/>
    <x v="4"/>
    <s v="jazz"/>
    <d v="2014-06-12T22:38:50"/>
    <d v="2014-07-14T02:30:00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259560"/>
    <x v="4"/>
    <s v="jazz"/>
    <d v="2014-11-01T21:59:21"/>
    <d v="2014-12-01T22:59:21"/>
    <x v="3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3024000"/>
    <x v="4"/>
    <s v="jazz"/>
    <d v="2012-11-14T15:24:05"/>
    <d v="2012-12-19T15:24:05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0-15T16:07:02"/>
    <d v="2013-11-14T17:07:02"/>
    <x v="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181620"/>
    <x v="4"/>
    <s v="jazz"/>
    <d v="2011-10-31T04:06:16"/>
    <d v="2011-12-12T05:06:16"/>
    <x v="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00800"/>
    <x v="4"/>
    <s v="jazz"/>
    <d v="2014-08-27T12:43:13"/>
    <d v="2014-10-01T12:43:13"/>
    <x v="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432600"/>
    <x v="4"/>
    <s v="jazz"/>
    <d v="2014-10-22T23:02:03"/>
    <d v="2014-11-22T00:02:03"/>
    <x v="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172800"/>
    <x v="4"/>
    <s v="jazz"/>
    <d v="2013-01-14T22:37:49"/>
    <d v="2013-02-13T22:37:49"/>
    <x v="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519120"/>
    <x v="4"/>
    <s v="jazz"/>
    <d v="2013-10-28T21:08:31"/>
    <d v="2013-11-27T22:08:31"/>
    <x v="4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6-09T00:28:50"/>
    <d v="2010-07-08T22:40:00"/>
    <x v="7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4-14T19:44:55"/>
    <d v="2012-05-14T19:44:55"/>
    <x v="5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154710.25"/>
    <x v="4"/>
    <s v="jazz"/>
    <d v="2012-09-28T20:41:53"/>
    <d v="2012-11-18T00:00:00"/>
    <x v="5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3-10T05:42:49"/>
    <d v="2012-04-09T04:42:49"/>
    <x v="5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725442.8"/>
    <x v="4"/>
    <s v="jazz"/>
    <d v="2010-05-14T21:58:26"/>
    <d v="2010-06-25T21:32:00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426528.28571428574"/>
    <x v="4"/>
    <s v="jazz"/>
    <d v="2014-02-10T08:38:22"/>
    <d v="2014-03-16T22:00:00"/>
    <x v="3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129480"/>
    <x v="4"/>
    <s v="jazz"/>
    <d v="2013-02-05T23:15:45"/>
    <d v="2013-03-22T22:15:45"/>
    <x v="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2592000"/>
    <x v="4"/>
    <s v="jazz"/>
    <d v="2014-03-13T04:03:29"/>
    <d v="2014-05-12T04:03:29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84997.2"/>
    <x v="4"/>
    <s v="jazz"/>
    <d v="2014-04-04T17:41:24"/>
    <d v="2014-05-04T06:00: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1296000"/>
    <x v="4"/>
    <s v="jazz"/>
    <d v="2015-12-30T08:00:29"/>
    <d v="2016-01-29T08:00:29"/>
    <x v="0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1-12-06T00:34:49"/>
    <d v="2012-01-18T20:00:00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1297800"/>
    <x v="4"/>
    <s v="jazz"/>
    <d v="2013-10-04T19:09:17"/>
    <d v="2013-11-03T20:09:17"/>
    <x v="4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92000"/>
    <x v="4"/>
    <s v="jazz"/>
    <d v="2012-08-03T11:30:48"/>
    <d v="2012-09-02T11:30:48"/>
    <x v="5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1687771"/>
    <x v="4"/>
    <s v="jazz"/>
    <d v="2013-05-22T18:18:58"/>
    <d v="2013-06-30T19:58:00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277714.28571428574"/>
    <x v="2"/>
    <s v="wearables"/>
    <d v="2015-06-27T00:12:06"/>
    <d v="2015-08-11T00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83612.903225806454"/>
    <x v="2"/>
    <s v="wearables"/>
    <d v="2017-01-11T02:19:05"/>
    <d v="2017-02-10T02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194400"/>
    <x v="2"/>
    <s v="wearables"/>
    <d v="2016-01-13T20:14:20"/>
    <d v="2016-02-18T20:14:20"/>
    <x v="2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16300"/>
    <x v="2"/>
    <s v="wearables"/>
    <d v="2016-10-30T16:01:45"/>
    <d v="2016-11-29T17:01:45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30599.479166666668"/>
    <x v="2"/>
    <s v="wearables"/>
    <d v="2016-03-15T14:00:50"/>
    <d v="2016-04-18T14:00:00"/>
    <x v="2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281482.125"/>
    <x v="2"/>
    <s v="wearables"/>
    <d v="2016-12-28T20:57:06"/>
    <d v="2017-02-18T23:59:00"/>
    <x v="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18400"/>
    <x v="2"/>
    <s v="wearables"/>
    <d v="2016-08-10T18:00:48"/>
    <d v="2016-09-09T18:00:48"/>
    <x v="2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5-01T18:45:06"/>
    <d v="2016-06-30T18:45:06"/>
    <x v="2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324000"/>
    <x v="2"/>
    <s v="wearables"/>
    <d v="2016-02-11T19:52:44"/>
    <d v="2016-03-12T19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740571.42857142852"/>
    <x v="2"/>
    <s v="wearables"/>
    <d v="2015-12-23T01:02:56"/>
    <d v="2016-02-21T01:02:56"/>
    <x v="0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108000"/>
    <x v="2"/>
    <s v="wearables"/>
    <d v="2015-12-18T18:01:01"/>
    <d v="2016-01-17T18:01:01"/>
    <x v="0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32132.231404958678"/>
    <x v="2"/>
    <s v="wearables"/>
    <d v="2016-04-20T15:41:12"/>
    <d v="2016-06-04T15:41:12"/>
    <x v="2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13242.857142857143"/>
    <x v="2"/>
    <s v="wearables"/>
    <d v="2016-10-19T14:43:32"/>
    <d v="2016-11-18T15:43:32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518400"/>
    <x v="2"/>
    <s v="wearables"/>
    <d v="2014-12-26T03:56:39"/>
    <d v="2015-01-25T03:56:39"/>
    <x v="3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49709.589041095889"/>
    <x v="2"/>
    <s v="wearables"/>
    <d v="2015-07-09T20:00:39"/>
    <d v="2015-08-20T20:00:39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37161.290322580644"/>
    <x v="2"/>
    <s v="wearables"/>
    <d v="2016-08-04T07:05:00"/>
    <d v="2016-09-13T07:05:00"/>
    <x v="2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304729.4117647059"/>
    <x v="2"/>
    <s v="wearables"/>
    <d v="2015-02-25T21:55:59"/>
    <d v="2015-04-26T20:55:59"/>
    <x v="0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83142.85714285716"/>
    <x v="2"/>
    <s v="wearables"/>
    <d v="2016-10-17T13:15:33"/>
    <d v="2016-11-17T14:15:33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108786.88235294117"/>
    <x v="2"/>
    <s v="wearables"/>
    <d v="2015-03-19T19:16:03"/>
    <d v="2015-04-10T04:59:00"/>
    <x v="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5157.894736842105"/>
    <x v="2"/>
    <s v="wearables"/>
    <d v="2014-12-20T04:11:05"/>
    <d v="2015-01-19T04:11:05"/>
    <x v="3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9282.978723404256"/>
    <x v="2"/>
    <s v="wearables"/>
    <d v="2017-01-31T15:02:35"/>
    <d v="2017-03-14T14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207.86363636364"/>
    <x v="2"/>
    <s v="wearables"/>
    <d v="2017-01-05T16:38:55"/>
    <d v="2017-02-20T19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88735.135135135133"/>
    <x v="2"/>
    <s v="wearables"/>
    <d v="2016-01-04T17:05:53"/>
    <d v="2016-02-11T17:05:53"/>
    <x v="2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336000"/>
    <x v="2"/>
    <s v="wearables"/>
    <d v="2016-09-12T15:15:19"/>
    <d v="2016-10-17T15:15:1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119172.41379310345"/>
    <x v="2"/>
    <s v="wearables"/>
    <d v="2015-07-23T15:05:19"/>
    <d v="2015-09-01T15:05:19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62949"/>
    <x v="2"/>
    <s v="wearables"/>
    <d v="2016-09-24T00:24:06"/>
    <d v="2016-10-26T03:59:0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86400"/>
    <x v="2"/>
    <s v="wearables"/>
    <d v="2016-09-06T15:15:32"/>
    <d v="2016-10-06T15:15:3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63955.555555555555"/>
    <x v="2"/>
    <s v="wearables"/>
    <d v="2016-02-22T06:06:14"/>
    <d v="2016-04-22T05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648000"/>
    <x v="2"/>
    <s v="wearables"/>
    <d v="2014-07-16T20:20:34"/>
    <d v="2014-08-15T20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259200"/>
    <x v="2"/>
    <s v="wearables"/>
    <d v="2017-01-07T07:16:47"/>
    <d v="2017-02-09T07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228263.35714285713"/>
    <x v="2"/>
    <s v="wearables"/>
    <d v="2016-12-17T05:17:33"/>
    <d v="2017-01-23T04:59:00"/>
    <x v="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777600"/>
    <x v="2"/>
    <s v="wearables"/>
    <d v="2015-04-17T17:01:00"/>
    <d v="2015-06-01T17:01:00"/>
    <x v="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56496.488888888889"/>
    <x v="2"/>
    <s v="wearables"/>
    <d v="2014-08-05T20:46:38"/>
    <d v="2014-09-04T06:59:00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648450"/>
    <x v="2"/>
    <s v="wearables"/>
    <d v="2015-09-10T00:21:33"/>
    <d v="2015-11-09T01:21:33"/>
    <x v="0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862800"/>
    <x v="2"/>
    <s v="wearables"/>
    <d v="2016-02-24T17:59:16"/>
    <d v="2016-03-25T16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216000"/>
    <x v="2"/>
    <s v="wearables"/>
    <d v="2016-04-29T16:43:05"/>
    <d v="2016-06-28T16:43:05"/>
    <x v="2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216000"/>
    <x v="2"/>
    <s v="wearables"/>
    <d v="2015-06-30T01:24:57"/>
    <d v="2015-08-14T01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216000"/>
    <x v="2"/>
    <s v="wearables"/>
    <d v="2016-01-22T22:36:37"/>
    <d v="2016-02-21T22:36:37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21073.170731707316"/>
    <x v="2"/>
    <s v="wearables"/>
    <d v="2016-01-26T07:25:01"/>
    <d v="2016-02-25T07:25:01"/>
    <x v="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1836.583333333332"/>
    <x v="2"/>
    <s v="wearables"/>
    <d v="2016-05-16T10:00:28"/>
    <d v="2016-06-20T18:59:00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125535.48387096774"/>
    <x v="2"/>
    <s v="wearables"/>
    <d v="2014-10-16T21:42:02"/>
    <d v="2014-11-30T22:42:02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648000"/>
    <x v="2"/>
    <s v="wearables"/>
    <d v="2014-07-10T22:43:42"/>
    <d v="2014-08-09T22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864000"/>
    <x v="2"/>
    <s v="wearables"/>
    <d v="2016-09-02T18:04:46"/>
    <d v="2016-10-02T18:04:46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5061.201117318436"/>
    <x v="2"/>
    <s v="wearables"/>
    <d v="2016-07-23T16:01:25"/>
    <d v="2016-08-23T20:54:00"/>
    <x v="2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862800"/>
    <x v="2"/>
    <s v="wearables"/>
    <d v="2015-02-26T02:46:48"/>
    <d v="2015-03-28T01:46:48"/>
    <x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112660.43478260869"/>
    <x v="2"/>
    <s v="wearables"/>
    <d v="2015-12-01T23:13:30"/>
    <d v="2015-12-31T23:00:00"/>
    <x v="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203726.08695652173"/>
    <x v="2"/>
    <s v="wearables"/>
    <d v="2015-11-16T18:25:00"/>
    <d v="2016-01-10T00:00:00"/>
    <x v="0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84292.682926829264"/>
    <x v="2"/>
    <s v="wearables"/>
    <d v="2014-05-14T07:04:10"/>
    <d v="2014-06-23T07:04:10"/>
    <x v="3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09-01T08:33:45"/>
    <d v="2016-10-01T08:33:45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81000"/>
    <x v="2"/>
    <s v="wearables"/>
    <d v="2016-08-29T22:24:55"/>
    <d v="2016-09-28T22:24:55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296000"/>
    <x v="2"/>
    <s v="wearables"/>
    <d v="2014-08-04T18:49:24"/>
    <d v="2014-09-03T18:49:24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8924.57142857142"/>
    <x v="2"/>
    <s v="wearables"/>
    <d v="2016-06-17T18:09:48"/>
    <d v="2016-07-12T18:51:00"/>
    <x v="2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295100"/>
    <x v="2"/>
    <s v="wearables"/>
    <d v="2016-03-08T22:11:59"/>
    <d v="2016-05-07T21:11:59"/>
    <x v="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14654.244897959185"/>
    <x v="2"/>
    <s v="wearables"/>
    <d v="2016-10-09T23:09:28"/>
    <d v="2016-11-12T05:00:00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13891.81818181818"/>
    <x v="2"/>
    <s v="wearables"/>
    <d v="2014-10-09T06:18:50"/>
    <d v="2014-11-30T22:59:00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237368.88888888888"/>
    <x v="2"/>
    <s v="wearables"/>
    <d v="2014-11-04T22:34:40"/>
    <d v="2014-11-29T16:00:00"/>
    <x v="3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514552"/>
    <x v="2"/>
    <s v="wearables"/>
    <d v="2014-06-27T20:47:40"/>
    <d v="2014-07-27T15:27:00"/>
    <x v="3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324450"/>
    <x v="2"/>
    <s v="wearables"/>
    <d v="2014-10-29T02:28:17"/>
    <d v="2014-11-28T03:28:17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6993.886462882096"/>
    <x v="2"/>
    <s v="wearables"/>
    <d v="2015-10-05T04:03:21"/>
    <d v="2015-11-19T05:03:21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64875.75"/>
    <x v="2"/>
    <s v="wearables"/>
    <d v="2014-10-14T07:11:30"/>
    <d v="2014-11-13T08:02:00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863400"/>
    <x v="2"/>
    <s v="wearables"/>
    <d v="2017-01-14T01:26:00"/>
    <d v="2017-03-15T00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972000"/>
    <x v="2"/>
    <s v="wearables"/>
    <d v="2016-12-16T17:16:53"/>
    <d v="2017-01-30T17:16:53"/>
    <x v="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16110.27272727272"/>
    <x v="2"/>
    <s v="wearables"/>
    <d v="2015-11-17T16:25:14"/>
    <d v="2015-12-17T05:59:00"/>
    <x v="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172560"/>
    <x v="2"/>
    <s v="wearables"/>
    <d v="2017-02-14T17:01:01"/>
    <d v="2017-03-16T16:01:01"/>
    <x v="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7284.21052631579"/>
    <x v="2"/>
    <s v="wearables"/>
    <d v="2016-01-19T17:00:27"/>
    <d v="2016-02-18T17:00:27"/>
    <x v="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16636.024844720498"/>
    <x v="2"/>
    <s v="wearables"/>
    <d v="2015-09-29T14:59:43"/>
    <d v="2015-10-30T14:59:43"/>
    <x v="0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89198.5"/>
    <x v="2"/>
    <s v="wearables"/>
    <d v="2014-12-04T00:57:52"/>
    <d v="2014-12-12T07:11:00"/>
    <x v="3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47794.73684210526"/>
    <x v="2"/>
    <s v="wearables"/>
    <d v="2016-11-02T14:00:23"/>
    <d v="2016-12-14T15:00:23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92000"/>
    <x v="2"/>
    <s v="wearables"/>
    <d v="2016-11-28T19:25:15"/>
    <d v="2016-12-28T19:25:15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25663.366336633662"/>
    <x v="2"/>
    <s v="wearables"/>
    <d v="2016-05-20T14:30:46"/>
    <d v="2016-06-19T14:30:46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1215969.5"/>
    <x v="2"/>
    <s v="wearables"/>
    <d v="2016-07-10T19:54:22"/>
    <d v="2016-09-05T02:59:00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3888000"/>
    <x v="2"/>
    <s v="wearables"/>
    <d v="2014-11-03T21:33:15"/>
    <d v="2014-12-18T21:33:15"/>
    <x v="3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5016.7741935483873"/>
    <x v="2"/>
    <s v="wearables"/>
    <d v="2016-12-10T10:34:12"/>
    <d v="2017-01-24T10:34:12"/>
    <x v="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26879.37777777778"/>
    <x v="2"/>
    <s v="wearables"/>
    <d v="2015-12-01T20:00:56"/>
    <d v="2015-12-29T20:00:00"/>
    <x v="0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270000"/>
    <x v="2"/>
    <s v="wearables"/>
    <d v="2014-11-12T00:03:35"/>
    <d v="2015-01-01T00:03:35"/>
    <x v="3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32600"/>
    <x v="2"/>
    <s v="wearables"/>
    <d v="2015-10-26T21:04:55"/>
    <d v="2015-11-25T22:04:55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102221.05263157895"/>
    <x v="2"/>
    <s v="wearables"/>
    <d v="2016-02-22T02:34:16"/>
    <d v="2016-04-07T01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9745.352112676057"/>
    <x v="2"/>
    <s v="wearables"/>
    <d v="2015-10-12T16:12:15"/>
    <d v="2015-11-21T17:12:15"/>
    <x v="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370285.71428571426"/>
    <x v="2"/>
    <s v="wearables"/>
    <d v="2016-06-14T11:48:53"/>
    <d v="2016-07-14T11:48:53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6480"/>
    <x v="2"/>
    <s v="wearables"/>
    <d v="2015-01-05T23:22:29"/>
    <d v="2015-02-04T23:22:29"/>
    <x v="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86293.7"/>
    <x v="4"/>
    <s v="electronic music"/>
    <d v="2015-05-03T01:40:09"/>
    <d v="2015-06-02T00:47:00"/>
    <x v="0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4141.9016736401672"/>
    <x v="4"/>
    <s v="electronic music"/>
    <d v="2015-09-24T06:02:51"/>
    <d v="2015-10-17T04:00:00"/>
    <x v="0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5027.027027027027"/>
    <x v="4"/>
    <s v="electronic music"/>
    <d v="2015-04-17T15:31:17"/>
    <d v="2015-05-17T15:31:17"/>
    <x v="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19786.259541984731"/>
    <x v="4"/>
    <s v="electronic music"/>
    <d v="2015-05-21T22:04:21"/>
    <d v="2015-06-20T22:04:21"/>
    <x v="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42491.803278688523"/>
    <x v="4"/>
    <s v="electronic music"/>
    <d v="2016-01-01T13:56:03"/>
    <d v="2016-01-31T13:56:03"/>
    <x v="2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2416.8067226890757"/>
    <x v="4"/>
    <s v="electronic music"/>
    <d v="2015-02-14T20:00:37"/>
    <d v="2015-03-16T19:00:37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24049.180327868853"/>
    <x v="4"/>
    <s v="electronic music"/>
    <d v="2016-02-26T09:46:56"/>
    <d v="2016-03-31T08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23351.35135135135"/>
    <x v="4"/>
    <s v="electronic music"/>
    <d v="2014-09-23T00:49:07"/>
    <d v="2014-10-23T00:49:07"/>
    <x v="3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15316.843137254902"/>
    <x v="4"/>
    <s v="electronic music"/>
    <d v="2017-01-20T15:03:25"/>
    <d v="2017-03-06T20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33214.418439716312"/>
    <x v="4"/>
    <s v="electronic music"/>
    <d v="2015-02-09T17:05:07"/>
    <d v="2015-04-04T21:59:00"/>
    <x v="0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7607.5471698113206"/>
    <x v="4"/>
    <s v="electronic music"/>
    <d v="2016-08-29T11:35:49"/>
    <d v="2016-09-12T11:35:49"/>
    <x v="2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26181.81818181818"/>
    <x v="4"/>
    <s v="electronic music"/>
    <d v="2015-11-16T18:20:10"/>
    <d v="2015-12-16T18:20:10"/>
    <x v="0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27000"/>
    <x v="4"/>
    <s v="electronic music"/>
    <d v="2016-05-24T16:00:25"/>
    <d v="2016-06-23T16:00:25"/>
    <x v="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89600"/>
    <x v="4"/>
    <s v="electronic music"/>
    <d v="2016-11-14T17:34:40"/>
    <d v="2016-12-12T17:34:40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16655.036144578313"/>
    <x v="4"/>
    <s v="electronic music"/>
    <d v="2016-07-04T04:00:04"/>
    <d v="2016-08-05T03:59:00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34105.26315789474"/>
    <x v="4"/>
    <s v="electronic music"/>
    <d v="2015-01-12T15:23:40"/>
    <d v="2015-02-11T15:23:40"/>
    <x v="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13055.971563981042"/>
    <x v="4"/>
    <s v="electronic music"/>
    <d v="2012-12-06T10:46:30"/>
    <d v="2013-01-07T08:00:00"/>
    <x v="5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92101.809523809527"/>
    <x v="4"/>
    <s v="electronic music"/>
    <d v="2015-04-25T19:44:22"/>
    <d v="2015-05-18T05:00:00"/>
    <x v="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42432.7868852459"/>
    <x v="4"/>
    <s v="electronic music"/>
    <d v="2016-02-18T05:33:43"/>
    <d v="2016-03-19T04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72643.133333333331"/>
    <x v="4"/>
    <s v="electronic music"/>
    <d v="2016-11-18T02:37:26"/>
    <d v="2016-12-13T07:59:00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92000"/>
    <x v="5"/>
    <s v="audio"/>
    <d v="2016-07-28T17:00:09"/>
    <d v="2016-08-27T17:00:09"/>
    <x v="2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11T01:26:32"/>
    <d v="2014-07-31T01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3691052"/>
    <x v="5"/>
    <s v="audio"/>
    <d v="2014-07-31T16:42:28"/>
    <d v="2014-09-12T10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8876.7123287671238"/>
    <x v="5"/>
    <s v="audio"/>
    <d v="2015-04-20T06:04:15"/>
    <d v="2015-05-20T06:04:15"/>
    <x v="0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2459209.5"/>
    <x v="5"/>
    <s v="audio"/>
    <d v="2015-01-07T22:13:21"/>
    <d v="2015-03-05T20:27:00"/>
    <x v="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24000"/>
    <x v="5"/>
    <s v="audio"/>
    <d v="2014-07-24T20:59:10"/>
    <d v="2014-08-23T20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1-11T20:26:00"/>
    <d v="2015-12-26T20:26:00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2595600"/>
    <x v="5"/>
    <s v="audio"/>
    <d v="2014-10-06T19:38:35"/>
    <d v="2014-11-05T20:38:35"/>
    <x v="3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864000"/>
    <x v="5"/>
    <s v="audio"/>
    <d v="2016-08-16T01:16:29"/>
    <d v="2016-09-25T01:16:29"/>
    <x v="2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1-13T10:20:45"/>
    <d v="2016-02-12T10:20:45"/>
    <x v="2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8-15T19:07:57"/>
    <d v="2015-09-14T19:07:57"/>
    <x v="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7-30T00:20:25"/>
    <d v="2014-08-27T00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4-23T19:08:15"/>
    <d v="2016-06-06T20:09:00"/>
    <x v="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2160000"/>
    <x v="5"/>
    <s v="audio"/>
    <d v="2017-02-09T04:08:52"/>
    <d v="2017-03-06T04:08:52"/>
    <x v="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7-11T20:26:39"/>
    <d v="2014-08-10T22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2-06T23:49:05"/>
    <d v="2016-03-07T23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2-23T17:16:17"/>
    <d v="2015-04-24T16:16:17"/>
    <x v="0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1-04T20:54:43"/>
    <d v="2016-12-04T21:54:43"/>
    <x v="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2-12T21:37:23"/>
    <d v="2015-03-26T00:00:00"/>
    <x v="0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2-11T18:57:36"/>
    <d v="2015-03-13T17:57:36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2592000"/>
    <x v="5"/>
    <s v="audio"/>
    <d v="2015-03-16T21:54:53"/>
    <d v="2015-04-15T21:54:53"/>
    <x v="0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3-03T06:38:28"/>
    <d v="2016-05-02T01:00:00"/>
    <x v="2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151200"/>
    <x v="5"/>
    <s v="audio"/>
    <d v="2016-07-05T19:22:21"/>
    <d v="2016-07-12T19:22:21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01T00:44:22"/>
    <d v="2016-08-31T00:44:22"/>
    <x v="2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31609.756097560974"/>
    <x v="6"/>
    <s v="video games"/>
    <d v="2013-05-23T05:28:23"/>
    <d v="2013-07-07T05:28:23"/>
    <x v="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483840"/>
    <x v="6"/>
    <s v="video games"/>
    <d v="2014-01-22T09:08:42"/>
    <d v="2014-02-19T09:08:42"/>
    <x v="3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26270.27027027027"/>
    <x v="6"/>
    <s v="video games"/>
    <d v="2013-06-20T23:06:22"/>
    <d v="2013-08-04T23:06:22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259200"/>
    <x v="6"/>
    <s v="video games"/>
    <d v="2013-11-21T20:32:11"/>
    <d v="2013-12-21T20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647100"/>
    <x v="6"/>
    <s v="video games"/>
    <d v="2016-03-11T08:54:24"/>
    <d v="2016-04-10T07:54:24"/>
    <x v="2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131828.57142857142"/>
    <x v="6"/>
    <s v="video games"/>
    <d v="2013-10-25T05:30:59"/>
    <d v="2013-11-26T06:30:59"/>
    <x v="4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864000"/>
    <x v="6"/>
    <s v="video games"/>
    <d v="2012-09-11T00:17:02"/>
    <d v="2012-10-01T00:17:02"/>
    <x v="5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0-18T18:04:53"/>
    <d v="2015-11-17T19:04:53"/>
    <x v="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648000"/>
    <x v="6"/>
    <s v="video games"/>
    <d v="2014-01-06T19:58:17"/>
    <d v="2014-02-05T19:58:17"/>
    <x v="3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2592000"/>
    <x v="6"/>
    <s v="video games"/>
    <d v="2011-09-16T23:09:01"/>
    <d v="2011-10-16T23:09:01"/>
    <x v="6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86400"/>
    <x v="6"/>
    <s v="video games"/>
    <d v="2013-12-05T04:09:05"/>
    <d v="2014-01-04T04:09:05"/>
    <x v="4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864000"/>
    <x v="6"/>
    <s v="video games"/>
    <d v="2012-04-06T21:41:56"/>
    <d v="2012-05-06T21:41:56"/>
    <x v="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73.8461538461543"/>
    <x v="6"/>
    <s v="video games"/>
    <d v="2014-07-18T09:04:10"/>
    <d v="2014-09-11T09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15520.958083832335"/>
    <x v="6"/>
    <s v="video games"/>
    <d v="2015-12-15T04:00:11"/>
    <d v="2016-01-14T04:00:11"/>
    <x v="0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777600"/>
    <x v="6"/>
    <s v="video games"/>
    <d v="2011-06-07T04:42:01"/>
    <d v="2011-07-22T04:42:01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120000"/>
    <x v="6"/>
    <s v="video games"/>
    <d v="2016-04-19T13:35:36"/>
    <d v="2016-05-14T13:35:36"/>
    <x v="2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26448.979591836734"/>
    <x v="6"/>
    <s v="video games"/>
    <d v="2014-04-11T03:18:53"/>
    <d v="2014-05-11T03:18:53"/>
    <x v="3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648000"/>
    <x v="6"/>
    <s v="video games"/>
    <d v="2014-12-29T22:14:52"/>
    <d v="2015-01-28T22:14:52"/>
    <x v="3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864000"/>
    <x v="6"/>
    <s v="video games"/>
    <d v="2012-07-11T21:44:48"/>
    <d v="2012-08-10T21:44:48"/>
    <x v="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5184000"/>
    <x v="6"/>
    <s v="video games"/>
    <d v="2014-06-03T15:49:43"/>
    <d v="2014-08-02T15:49:43"/>
    <x v="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7-09T21:53:24"/>
    <d v="2014-08-08T21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287600"/>
    <x v="6"/>
    <s v="video games"/>
    <d v="2016-02-13T16:06:15"/>
    <d v="2016-03-14T15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1296000"/>
    <x v="6"/>
    <s v="video games"/>
    <d v="2014-07-25T20:48:11"/>
    <d v="2014-08-24T20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5-16T17:08:07"/>
    <d v="2014-06-15T17:08:07"/>
    <x v="3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17632.65306122449"/>
    <x v="6"/>
    <s v="video games"/>
    <d v="2014-03-25T19:11:07"/>
    <d v="2014-04-24T19:11:07"/>
    <x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52897.959183673469"/>
    <x v="6"/>
    <s v="video games"/>
    <d v="2015-05-27T04:32:55"/>
    <d v="2015-06-26T04:32:55"/>
    <x v="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2592000"/>
    <x v="6"/>
    <s v="video games"/>
    <d v="2015-04-29T04:27:33"/>
    <d v="2015-05-29T04:27:33"/>
    <x v="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94200"/>
    <x v="6"/>
    <s v="video games"/>
    <d v="2016-03-11T19:41:12"/>
    <d v="2016-04-10T18:41:12"/>
    <x v="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70285.71428571426"/>
    <x v="6"/>
    <s v="video games"/>
    <d v="2012-12-07T00:37:18"/>
    <d v="2013-01-06T00:37:18"/>
    <x v="5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324000"/>
    <x v="6"/>
    <s v="video games"/>
    <d v="2016-01-27T23:22:17"/>
    <d v="2016-02-11T23:22:17"/>
    <x v="2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96000"/>
    <x v="6"/>
    <s v="video games"/>
    <d v="2011-09-09T17:07:13"/>
    <d v="2011-10-09T17:07:13"/>
    <x v="6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7574.468085106382"/>
    <x v="6"/>
    <s v="video games"/>
    <d v="2013-07-31T12:53:40"/>
    <d v="2013-08-30T12:53:40"/>
    <x v="4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91249.862068965522"/>
    <x v="6"/>
    <s v="video games"/>
    <d v="2014-09-03T12:25:54"/>
    <d v="2014-10-04T03:30:00"/>
    <x v="3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493714.28571428574"/>
    <x v="6"/>
    <s v="video games"/>
    <d v="2014-01-21T19:01:17"/>
    <d v="2014-03-02T19:01:17"/>
    <x v="3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117818.18181818182"/>
    <x v="6"/>
    <s v="video games"/>
    <d v="2014-03-14T18:18:15"/>
    <d v="2014-04-13T18:18:15"/>
    <x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92000"/>
    <x v="6"/>
    <s v="video games"/>
    <d v="2015-04-13T20:04:28"/>
    <d v="2015-05-13T20:04:28"/>
    <x v="0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259200"/>
    <x v="6"/>
    <s v="video games"/>
    <d v="2016-01-15T02:39:31"/>
    <d v="2016-02-14T02:39:31"/>
    <x v="2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388597"/>
    <x v="6"/>
    <s v="video games"/>
    <d v="2016-06-17T18:32:18"/>
    <d v="2016-07-14T18:12:00"/>
    <x v="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44733.95833333334"/>
    <x v="6"/>
    <s v="video games"/>
    <d v="2013-10-30T01:05:25"/>
    <d v="2013-12-09T05:59:00"/>
    <x v="4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345600"/>
    <x v="6"/>
    <s v="video games"/>
    <d v="2016-04-19T05:19:50"/>
    <d v="2016-06-18T05:19:50"/>
    <x v="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70054.054054054053"/>
    <x v="6"/>
    <s v="video games"/>
    <d v="2014-05-12T09:50:21"/>
    <d v="2014-06-11T09:50:21"/>
    <x v="3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129420"/>
    <x v="6"/>
    <s v="video games"/>
    <d v="2014-02-22T03:15:27"/>
    <d v="2014-03-24T02:15:27"/>
    <x v="3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369771.42857142858"/>
    <x v="6"/>
    <s v="video games"/>
    <d v="2012-03-05T17:46:15"/>
    <d v="2012-04-04T16:46:15"/>
    <x v="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6-23T20:40:24"/>
    <d v="2014-07-23T20:40:24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246685.71428571429"/>
    <x v="6"/>
    <s v="video games"/>
    <d v="2012-02-13T15:17:15"/>
    <d v="2012-04-13T14:17:15"/>
    <x v="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865200"/>
    <x v="6"/>
    <s v="video games"/>
    <d v="2016-10-19T18:03:10"/>
    <d v="2016-11-18T19:03:10"/>
    <x v="2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5636.36363636365"/>
    <x v="6"/>
    <s v="video games"/>
    <d v="2012-11-07T22:23:42"/>
    <d v="2012-12-07T22:23:42"/>
    <x v="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2592000"/>
    <x v="6"/>
    <s v="video games"/>
    <d v="2015-12-09T04:53:10"/>
    <d v="2016-01-08T04:53:10"/>
    <x v="0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6503.169871794871"/>
    <x v="6"/>
    <s v="video games"/>
    <d v="2014-11-20T18:13:31"/>
    <d v="2015-01-19T08:30:00"/>
    <x v="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2592000"/>
    <x v="6"/>
    <s v="video games"/>
    <d v="2014-07-15T23:27:00"/>
    <d v="2014-08-14T23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864000"/>
    <x v="6"/>
    <s v="video games"/>
    <d v="2013-09-09T08:18:07"/>
    <d v="2013-10-09T08:18:07"/>
    <x v="4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647100"/>
    <x v="6"/>
    <s v="video games"/>
    <d v="2016-02-29T16:41:35"/>
    <d v="2016-03-30T15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518400"/>
    <x v="6"/>
    <s v="video games"/>
    <d v="2012-04-10T20:20:08"/>
    <d v="2012-06-09T20:20:08"/>
    <x v="5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324000"/>
    <x v="6"/>
    <s v="video games"/>
    <d v="2015-11-25T14:21:53"/>
    <d v="2015-12-25T14:21:53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862800"/>
    <x v="6"/>
    <s v="video games"/>
    <d v="2014-03-06T03:59:39"/>
    <d v="2014-04-05T02:59:39"/>
    <x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1123200"/>
    <x v="6"/>
    <s v="video games"/>
    <d v="2014-03-24T19:01:04"/>
    <d v="2014-04-06T19:01:04"/>
    <x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09-13T20:56:40"/>
    <d v="2011-10-28T20:56:40"/>
    <x v="6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17680"/>
    <x v="6"/>
    <s v="video games"/>
    <d v="2016-02-12T22:25:16"/>
    <d v="2016-03-13T21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16T16:53:45"/>
    <d v="2013-05-30T16:53:45"/>
    <x v="4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864000"/>
    <x v="6"/>
    <s v="video games"/>
    <d v="2014-03-20T12:34:08"/>
    <d v="2014-04-19T12:34:08"/>
    <x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370285.71428571426"/>
    <x v="6"/>
    <s v="mobile games"/>
    <d v="2015-03-31T16:00:51"/>
    <d v="2015-04-30T16:00:51"/>
    <x v="0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7-27T14:58:50"/>
    <d v="2015-09-25T14:58:50"/>
    <x v="0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1296000"/>
    <x v="6"/>
    <s v="mobile games"/>
    <d v="2016-06-14T07:51:34"/>
    <d v="2016-07-14T07:51:34"/>
    <x v="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116608.69565217392"/>
    <x v="6"/>
    <s v="mobile games"/>
    <d v="2014-10-14T20:30:00"/>
    <d v="2014-11-14T21:30:00"/>
    <x v="3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2592000"/>
    <x v="6"/>
    <s v="mobile games"/>
    <d v="2014-07-08T15:35:17"/>
    <d v="2014-08-07T15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296000"/>
    <x v="6"/>
    <s v="mobile games"/>
    <d v="2016-05-06T06:21:33"/>
    <d v="2016-06-05T06:21:33"/>
    <x v="2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1729200"/>
    <x v="6"/>
    <s v="mobile games"/>
    <d v="2014-09-26T23:55:00"/>
    <d v="2014-11-26T00:55:00"/>
    <x v="3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1-24T21:47:48"/>
    <d v="2015-12-24T21:47:48"/>
    <x v="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99384.61538461538"/>
    <x v="6"/>
    <s v="mobile games"/>
    <d v="2016-12-02T02:46:11"/>
    <d v="2017-01-01T02:46:11"/>
    <x v="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592000"/>
    <x v="6"/>
    <s v="mobile games"/>
    <d v="2014-07-01T09:46:21"/>
    <d v="2014-07-31T09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201352"/>
    <x v="6"/>
    <s v="mobile games"/>
    <d v="2014-11-15T06:50:28"/>
    <d v="2014-11-29T04:33:00"/>
    <x v="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2592000"/>
    <x v="6"/>
    <s v="mobile games"/>
    <d v="2016-07-07T23:44:54"/>
    <d v="2016-08-06T23:44:54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32000"/>
    <x v="6"/>
    <s v="mobile games"/>
    <d v="2015-11-19T16:07:09"/>
    <d v="2015-12-19T16:07:09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66461.538461538468"/>
    <x v="6"/>
    <s v="mobile games"/>
    <d v="2016-03-24T19:40:21"/>
    <d v="2016-04-23T19:40:21"/>
    <x v="2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432000"/>
    <x v="6"/>
    <s v="mobile games"/>
    <d v="2017-01-01T21:45:31"/>
    <d v="2017-01-21T21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2592000"/>
    <x v="6"/>
    <s v="mobile games"/>
    <d v="2014-12-02T08:20:26"/>
    <d v="2015-01-01T08:20:26"/>
    <x v="3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7-07T11:05:21"/>
    <d v="2015-08-06T11:05:21"/>
    <x v="0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6-09T16:47:30"/>
    <d v="2015-07-09T16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1-18T00:08:47"/>
    <d v="2015-02-17T00:08:47"/>
    <x v="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324000"/>
    <x v="6"/>
    <s v="mobile games"/>
    <d v="2015-11-17T04:38:46"/>
    <d v="2015-12-17T04:38:46"/>
    <x v="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3-30T04:22:00"/>
    <d v="2015-04-29T04:22:00"/>
    <x v="0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5184000"/>
    <x v="7"/>
    <s v="food trucks"/>
    <d v="2014-08-03T17:56:32"/>
    <d v="2014-10-02T17:56:32"/>
    <x v="3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273600"/>
    <x v="7"/>
    <s v="food trucks"/>
    <d v="2014-03-25T22:52:53"/>
    <d v="2014-05-02T22:52:53"/>
    <x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08-20T23:19:43"/>
    <d v="2014-10-19T23:19:43"/>
    <x v="3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865200"/>
    <x v="7"/>
    <s v="food trucks"/>
    <d v="2016-11-01T04:06:21"/>
    <d v="2016-12-01T05:06:21"/>
    <x v="2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1296000"/>
    <x v="7"/>
    <s v="food trucks"/>
    <d v="2016-05-17T17:02:46"/>
    <d v="2016-06-16T17:02:46"/>
    <x v="2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864000"/>
    <x v="7"/>
    <s v="food trucks"/>
    <d v="2015-11-09T22:54:35"/>
    <d v="2016-01-08T22:54:35"/>
    <x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8-08T02:27:43"/>
    <d v="2015-09-07T02:27:43"/>
    <x v="0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172800"/>
    <x v="7"/>
    <s v="food trucks"/>
    <d v="2015-04-15T17:01:52"/>
    <d v="2015-05-15T17:01:52"/>
    <x v="0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2592000"/>
    <x v="7"/>
    <s v="food trucks"/>
    <d v="2015-05-19T17:08:25"/>
    <d v="2015-06-18T17:08:25"/>
    <x v="0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864000"/>
    <x v="7"/>
    <s v="food trucks"/>
    <d v="2015-08-07T02:36:46"/>
    <d v="2015-09-06T02:36:46"/>
    <x v="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324000"/>
    <x v="7"/>
    <s v="food trucks"/>
    <d v="2014-07-15T18:20:08"/>
    <d v="2014-08-14T18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1-25T01:42:42"/>
    <d v="2015-02-24T01:42:42"/>
    <x v="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1729200"/>
    <x v="7"/>
    <s v="food trucks"/>
    <d v="2014-10-06T15:04:40"/>
    <d v="2014-12-05T16:04:40"/>
    <x v="3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864000"/>
    <x v="7"/>
    <s v="food trucks"/>
    <d v="2014-11-09T02:12:08"/>
    <d v="2014-12-09T02:12:08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5-30T17:26:05"/>
    <d v="2015-06-30T15:45:00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136231.57894736843"/>
    <x v="7"/>
    <s v="food trucks"/>
    <d v="2015-02-26T03:43:06"/>
    <d v="2015-03-28T02:43:06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4-28T15:06:29"/>
    <d v="2015-05-19T15:06:29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339200"/>
    <x v="7"/>
    <s v="food trucks"/>
    <d v="2014-08-25T16:24:24"/>
    <d v="2014-09-25T16:24:24"/>
    <x v="3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7-10T17:22:00"/>
    <d v="2014-08-09T17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5-19T17:23:02"/>
    <d v="2016-06-18T17:23:02"/>
    <x v="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117504"/>
    <x v="7"/>
    <s v="food trucks"/>
    <d v="2014-06-02T05:08:50"/>
    <d v="2014-07-06T05:08:50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31357.25"/>
    <x v="7"/>
    <s v="food trucks"/>
    <d v="2015-05-26T11:39:02"/>
    <d v="2015-06-26T04:00:00"/>
    <x v="0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167400"/>
    <x v="7"/>
    <s v="food trucks"/>
    <d v="2014-08-12T17:38:15"/>
    <d v="2014-09-12T17:38:15"/>
    <x v="3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864000"/>
    <x v="7"/>
    <s v="food trucks"/>
    <d v="2016-08-23T01:17:45"/>
    <d v="2016-09-22T01:17:45"/>
    <x v="2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864000"/>
    <x v="7"/>
    <s v="food trucks"/>
    <d v="2015-01-23T08:29:23"/>
    <d v="2015-02-22T08:29:23"/>
    <x v="0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1296000"/>
    <x v="7"/>
    <s v="food trucks"/>
    <d v="2015-04-30T21:26:11"/>
    <d v="2015-05-30T21:26:11"/>
    <x v="0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1558800"/>
    <x v="7"/>
    <s v="food trucks"/>
    <d v="2014-10-26T19:18:47"/>
    <d v="2014-11-13T20:18:47"/>
    <x v="3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7-21T16:22:32"/>
    <d v="2014-08-20T16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24000"/>
    <x v="7"/>
    <s v="food trucks"/>
    <d v="2015-06-29T04:27:37"/>
    <d v="2015-08-03T04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136421.05263157896"/>
    <x v="7"/>
    <s v="food trucks"/>
    <d v="2016-04-08T20:12:07"/>
    <d v="2016-05-08T20:12:07"/>
    <x v="2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288000"/>
    <x v="7"/>
    <s v="food trucks"/>
    <d v="2015-06-15T17:28:59"/>
    <d v="2015-07-15T17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4710702"/>
    <x v="7"/>
    <s v="food trucks"/>
    <d v="2017-01-11T00:28:18"/>
    <d v="2017-03-06T13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09-15T15:51:36"/>
    <d v="2014-10-15T15:51:36"/>
    <x v="3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2592000"/>
    <x v="7"/>
    <s v="food trucks"/>
    <d v="2014-07-17T21:44:12"/>
    <d v="2014-08-16T21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518400"/>
    <x v="7"/>
    <s v="food trucks"/>
    <d v="2015-09-28T17:17:07"/>
    <d v="2015-10-28T17:17:07"/>
    <x v="0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37609.411764705881"/>
    <x v="7"/>
    <s v="food trucks"/>
    <d v="2014-05-22T19:21:54"/>
    <d v="2014-06-28T19:21:54"/>
    <x v="3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864000"/>
    <x v="7"/>
    <s v="food trucks"/>
    <d v="2015-01-30T08:08:41"/>
    <d v="2015-03-01T08:08:41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407558"/>
    <x v="7"/>
    <s v="food trucks"/>
    <d v="2016-12-24T19:51:28"/>
    <d v="2017-01-12T16:42:00"/>
    <x v="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555972.33333333337"/>
    <x v="7"/>
    <s v="food trucks"/>
    <d v="2016-10-13T20:40:23"/>
    <d v="2016-11-02T03:59:00"/>
    <x v="2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7142.4"/>
    <x v="8"/>
    <s v="photobooks"/>
    <d v="2017-01-06T14:23:31"/>
    <d v="2017-02-06T14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25142.801801801801"/>
    <x v="8"/>
    <s v="photobooks"/>
    <d v="2015-05-06T20:45:49"/>
    <d v="2015-06-08T04:00:00"/>
    <x v="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23238.414634146342"/>
    <x v="8"/>
    <s v="photobooks"/>
    <d v="2015-04-29T20:43:15"/>
    <d v="2015-06-01T22:42:00"/>
    <x v="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39318.242857142854"/>
    <x v="8"/>
    <s v="photobooks"/>
    <d v="2015-04-15T21:28:43"/>
    <d v="2015-05-17T18:00:00"/>
    <x v="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21345.882352941175"/>
    <x v="8"/>
    <s v="photobooks"/>
    <d v="2016-12-07T16:49:00"/>
    <d v="2016-12-28T16:49:00"/>
    <x v="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21097.674418604653"/>
    <x v="8"/>
    <s v="photobooks"/>
    <d v="2016-06-08T23:29:55"/>
    <d v="2016-06-29T23:29:55"/>
    <x v="2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199384.61538461538"/>
    <x v="8"/>
    <s v="photobooks"/>
    <d v="2014-08-01T15:58:45"/>
    <d v="2014-08-31T15:58:4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78436.363636363632"/>
    <x v="8"/>
    <s v="photobooks"/>
    <d v="2016-02-19T14:29:20"/>
    <d v="2016-03-20T13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72800"/>
    <x v="8"/>
    <s v="photobooks"/>
    <d v="2017-01-12T12:09:38"/>
    <d v="2017-02-11T12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18975.824175824175"/>
    <x v="8"/>
    <s v="photobooks"/>
    <d v="2016-02-09T18:37:33"/>
    <d v="2016-04-09T17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3630.252100840336"/>
    <x v="8"/>
    <s v="photobooks"/>
    <d v="2015-03-09T11:42:59"/>
    <d v="2015-04-08T11:42:59"/>
    <x v="0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30507.923529411764"/>
    <x v="8"/>
    <s v="photobooks"/>
    <d v="2015-10-21T08:20:53"/>
    <d v="2015-12-20T09:00:00"/>
    <x v="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5062.5"/>
    <x v="8"/>
    <s v="photobooks"/>
    <d v="2015-11-18T19:38:59"/>
    <d v="2015-12-18T19:38:59"/>
    <x v="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8415.6242038216569"/>
    <x v="8"/>
    <s v="photobooks"/>
    <d v="2016-05-13T15:57:14"/>
    <d v="2016-06-13T05:59:00"/>
    <x v="2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18369.54491017964"/>
    <x v="8"/>
    <s v="photobooks"/>
    <d v="2015-11-25T14:51:26"/>
    <d v="2015-12-31T03:00:00"/>
    <x v="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307200"/>
    <x v="8"/>
    <s v="photobooks"/>
    <d v="2015-06-06T18:30:00"/>
    <d v="2015-07-08T18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17615.533980582524"/>
    <x v="8"/>
    <s v="photobooks"/>
    <d v="2015-03-26T11:27:36"/>
    <d v="2015-04-16T11:27:36"/>
    <x v="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23351.35135135135"/>
    <x v="8"/>
    <s v="photobooks"/>
    <d v="2016-06-15T14:34:06"/>
    <d v="2016-07-15T14:34:06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9564.5756457564585"/>
    <x v="8"/>
    <s v="photobooks"/>
    <d v="2015-05-28T06:55:54"/>
    <d v="2015-06-27T06:55:54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25663.366336633662"/>
    <x v="8"/>
    <s v="photobooks"/>
    <d v="2015-05-01T14:45:27"/>
    <d v="2015-05-31T14:45:27"/>
    <x v="0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67392.403508771924"/>
    <x v="8"/>
    <s v="photobooks"/>
    <d v="2015-10-20T17:57:13"/>
    <d v="2015-12-04T05:00:00"/>
    <x v="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41806.451612903227"/>
    <x v="8"/>
    <s v="photobooks"/>
    <d v="2015-05-14T12:09:11"/>
    <d v="2015-06-13T12:09:11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88521.46875"/>
    <x v="8"/>
    <s v="photobooks"/>
    <d v="2017-02-06T18:37:33"/>
    <d v="2017-03-11T13:29:00"/>
    <x v="1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8374.659574468085"/>
    <x v="8"/>
    <s v="photobooks"/>
    <d v="2016-03-01T10:19:33"/>
    <d v="2016-03-31T10:00:00"/>
    <x v="2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34512"/>
    <x v="8"/>
    <s v="photobooks"/>
    <d v="2016-02-23T17:01:04"/>
    <d v="2016-03-24T16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56347.82608695652"/>
    <x v="8"/>
    <s v="photobooks"/>
    <d v="2017-01-26T20:18:25"/>
    <d v="2017-02-25T20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19237.165048543688"/>
    <x v="8"/>
    <s v="photobooks"/>
    <d v="2015-05-08T22:36:12"/>
    <d v="2015-05-31T21:00:00"/>
    <x v="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216000"/>
    <x v="8"/>
    <s v="photobooks"/>
    <d v="2016-05-25T20:47:41"/>
    <d v="2016-06-09T20:47:41"/>
    <x v="2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16750.662650602411"/>
    <x v="8"/>
    <s v="photobooks"/>
    <d v="2015-11-10T22:48:15"/>
    <d v="2015-11-27T01:00:00"/>
    <x v="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28000"/>
    <x v="8"/>
    <s v="photobooks"/>
    <d v="2016-12-27T18:08:20"/>
    <d v="2017-01-31T18:08:20"/>
    <x v="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207360"/>
    <x v="8"/>
    <s v="photobooks"/>
    <d v="2015-04-10T20:10:05"/>
    <d v="2015-06-09T20:10:05"/>
    <x v="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4721.311475409836"/>
    <x v="8"/>
    <s v="photobooks"/>
    <d v="2014-04-30T22:09:16"/>
    <d v="2014-05-30T22:09:16"/>
    <x v="3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12587.941441441442"/>
    <x v="8"/>
    <s v="photobooks"/>
    <d v="2015-08-31T14:47:37"/>
    <d v="2015-10-02T23:03:00"/>
    <x v="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163.934426229509"/>
    <x v="8"/>
    <s v="photobooks"/>
    <d v="2016-06-14T19:25:40"/>
    <d v="2016-07-14T19:25:40"/>
    <x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29573.033707865168"/>
    <x v="8"/>
    <s v="photobooks"/>
    <d v="2015-10-01T15:53:20"/>
    <d v="2015-11-01T03:00:00"/>
    <x v="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45.05928853755"/>
    <x v="8"/>
    <s v="photobooks"/>
    <d v="2016-09-20T11:05:13"/>
    <d v="2016-10-20T11:05:13"/>
    <x v="2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8514.285714285714"/>
    <x v="8"/>
    <s v="photobooks"/>
    <d v="2015-07-26T15:05:12"/>
    <d v="2015-08-25T15:05:12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088.466019417476"/>
    <x v="8"/>
    <s v="photobooks"/>
    <d v="2016-11-06T11:24:48"/>
    <d v="2016-12-04T00:00:00"/>
    <x v="2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19061.978260869564"/>
    <x v="8"/>
    <s v="photobooks"/>
    <d v="2016-03-01T17:17:27"/>
    <d v="2016-04-01T04:00:00"/>
    <x v="2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3589.528795811519"/>
    <x v="8"/>
    <s v="photobooks"/>
    <d v="2016-10-11T04:15:09"/>
    <d v="2016-11-10T05:15:09"/>
    <x v="2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288000"/>
    <x v="4"/>
    <s v="world music"/>
    <d v="2014-04-07T13:11:42"/>
    <d v="2014-06-06T13:11:42"/>
    <x v="3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1728000"/>
    <x v="4"/>
    <s v="world music"/>
    <d v="2013-08-23T21:44:38"/>
    <d v="2013-10-22T21:44:38"/>
    <x v="4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73800.475000000006"/>
    <x v="4"/>
    <s v="world music"/>
    <d v="2014-03-17T20:59:41"/>
    <d v="2014-04-21T01:00:00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7-07T22:03:36"/>
    <d v="2014-08-07T07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216000"/>
    <x v="4"/>
    <s v="world music"/>
    <d v="2011-07-30T17:30:08"/>
    <d v="2011-09-28T17:30:08"/>
    <x v="6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609873"/>
    <x v="4"/>
    <s v="world music"/>
    <d v="2012-03-17T11:02:07"/>
    <d v="2012-04-16T16:00:00"/>
    <x v="5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1-25T23:20:30"/>
    <d v="2011-02-24T23:20:30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7-08T22:36:08"/>
    <d v="2015-08-28T01:00:00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60800"/>
    <x v="4"/>
    <s v="world music"/>
    <d v="2013-08-20T20:21:10"/>
    <d v="2013-10-06T20:21:10"/>
    <x v="4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302400"/>
    <x v="4"/>
    <s v="world music"/>
    <d v="2012-01-31T22:46:14"/>
    <d v="2012-02-21T22:46:14"/>
    <x v="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1-03T18:55:42"/>
    <d v="2015-02-02T18:55:42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576000"/>
    <x v="4"/>
    <s v="world music"/>
    <d v="2013-11-05T03:14:59"/>
    <d v="2013-12-15T03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0T16:19:24"/>
    <d v="2012-07-28T16:00:00"/>
    <x v="5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04T06:47:45"/>
    <d v="2012-08-24T06:47:45"/>
    <x v="5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864000"/>
    <x v="4"/>
    <s v="world music"/>
    <d v="2011-07-07T14:38:56"/>
    <d v="2011-08-06T14:38:56"/>
    <x v="6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1-12-06T23:06:07"/>
    <d v="2012-01-05T23:06:07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635800.375"/>
    <x v="4"/>
    <s v="world music"/>
    <d v="2013-05-15T00:57:37"/>
    <d v="2013-07-12T21:51:00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56951.76470588235"/>
    <x v="4"/>
    <s v="world music"/>
    <d v="2014-10-11T20:06:20"/>
    <d v="2014-11-03T05:59:00"/>
    <x v="3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1329578"/>
    <x v="4"/>
    <s v="world music"/>
    <d v="2011-08-27T03:58:22"/>
    <d v="2011-09-11T13:18:00"/>
    <x v="6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138684.97368421053"/>
    <x v="4"/>
    <s v="world music"/>
    <d v="2011-05-08T21:06:11"/>
    <d v="2011-07-08T21:00:00"/>
    <x v="6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59615.044444444444"/>
    <x v="4"/>
    <s v="rock"/>
    <d v="2013-03-22T19:48:43"/>
    <d v="2013-04-22T21:00:00"/>
    <x v="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52470.58823529413"/>
    <x v="4"/>
    <s v="rock"/>
    <d v="2014-05-15T14:23:54"/>
    <d v="2014-06-14T14:23:54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125535.48387096774"/>
    <x v="4"/>
    <s v="rock"/>
    <d v="2011-10-22T01:02:29"/>
    <d v="2011-12-06T02:02:29"/>
    <x v="6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51840"/>
    <x v="4"/>
    <s v="rock"/>
    <d v="2013-04-06T07:00:55"/>
    <d v="2013-05-06T07:00:55"/>
    <x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52182.830508474573"/>
    <x v="4"/>
    <s v="rock"/>
    <d v="2014-05-08T15:45:53"/>
    <d v="2014-06-13T06:59:00"/>
    <x v="3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32000"/>
    <x v="4"/>
    <s v="rock"/>
    <d v="2012-06-07T17:46:51"/>
    <d v="2012-07-07T17:46:51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7653.5433070866138"/>
    <x v="4"/>
    <s v="rock"/>
    <d v="2014-07-23T15:25:31"/>
    <d v="2014-09-06T15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70054.054054054053"/>
    <x v="4"/>
    <s v="rock"/>
    <d v="2011-07-27T19:32:47"/>
    <d v="2011-09-25T19:32:47"/>
    <x v="6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17157.446808510638"/>
    <x v="4"/>
    <s v="rock"/>
    <d v="2013-09-26T23:42:49"/>
    <d v="2013-10-24T23:42:49"/>
    <x v="4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3645.5696202531644"/>
    <x v="4"/>
    <s v="rock"/>
    <d v="2014-08-04T18:48:27"/>
    <d v="2014-09-03T18:48:27"/>
    <x v="3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34674.141843971629"/>
    <x v="4"/>
    <s v="rock"/>
    <d v="2010-11-05T14:54:46"/>
    <d v="2011-01-01T04:59:00"/>
    <x v="7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23812.844036697246"/>
    <x v="4"/>
    <s v="rock"/>
    <d v="2013-11-01T20:17:32"/>
    <d v="2013-12-01T21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7180.0554016620499"/>
    <x v="4"/>
    <s v="rock"/>
    <d v="2012-01-13T22:03:51"/>
    <d v="2012-02-12T22:03:51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24034.090909090908"/>
    <x v="4"/>
    <s v="rock"/>
    <d v="2011-02-13T02:03:10"/>
    <d v="2011-04-03T01:03:10"/>
    <x v="6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68.6567164179105"/>
    <x v="4"/>
    <s v="rock"/>
    <d v="2013-08-01T14:40:12"/>
    <d v="2013-08-31T14:40:12"/>
    <x v="4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8975.791666666668"/>
    <x v="4"/>
    <s v="rock"/>
    <d v="2014-05-07T23:17:44"/>
    <d v="2014-06-09T03:59:00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35027.027027027027"/>
    <x v="4"/>
    <s v="rock"/>
    <d v="2014-01-27T20:13:40"/>
    <d v="2014-02-26T20:13:40"/>
    <x v="3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49846.153846153844"/>
    <x v="4"/>
    <s v="rock"/>
    <d v="2013-12-30T08:13:47"/>
    <d v="2014-01-29T08:13:47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24685.714285714286"/>
    <x v="4"/>
    <s v="rock"/>
    <d v="2014-01-17T18:18:12"/>
    <d v="2014-02-16T18:18:12"/>
    <x v="3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73666.585365853665"/>
    <x v="4"/>
    <s v="rock"/>
    <d v="2014-02-22T02:01:10"/>
    <d v="2014-03-29T01:00:00"/>
    <x v="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73694.117647058825"/>
    <x v="4"/>
    <s v="rock"/>
    <d v="2013-09-30T15:54:43"/>
    <d v="2013-10-29T15:54:43"/>
    <x v="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1527.272727272728"/>
    <x v="4"/>
    <s v="rock"/>
    <d v="2010-10-14T15:43:35"/>
    <d v="2010-11-30T15:43:35"/>
    <x v="7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51840"/>
    <x v="4"/>
    <s v="rock"/>
    <d v="2013-12-12T21:02:25"/>
    <d v="2014-01-11T21:02:2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6301.886792452829"/>
    <x v="4"/>
    <s v="rock"/>
    <d v="2013-06-24T14:02:38"/>
    <d v="2013-07-24T14:02:38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14241.758241758242"/>
    <x v="4"/>
    <s v="rock"/>
    <d v="2013-08-21T20:17:27"/>
    <d v="2013-09-20T20:17:27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12656.73786407767"/>
    <x v="4"/>
    <s v="rock"/>
    <d v="2016-03-16T19:45:12"/>
    <d v="2016-04-16T00:00:00"/>
    <x v="2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30653.254437869822"/>
    <x v="4"/>
    <s v="rock"/>
    <d v="2012-01-25T20:34:02"/>
    <d v="2012-03-25T19:34:02"/>
    <x v="5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83729.032258064515"/>
    <x v="4"/>
    <s v="rock"/>
    <d v="2013-10-14T16:24:19"/>
    <d v="2013-11-13T17:24:19"/>
    <x v="4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214215.03571428571"/>
    <x v="4"/>
    <s v="rock"/>
    <d v="2010-04-06T17:52:59"/>
    <d v="2010-06-15T04:00:00"/>
    <x v="7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48000"/>
    <x v="4"/>
    <s v="rock"/>
    <d v="2014-08-01T17:31:31"/>
    <d v="2014-08-31T17:31:31"/>
    <x v="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6475.3747323340467"/>
    <x v="4"/>
    <s v="rock"/>
    <d v="2012-07-26T16:33:45"/>
    <d v="2012-08-30T16:33:45"/>
    <x v="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7773.7789203084831"/>
    <x v="4"/>
    <s v="rock"/>
    <d v="2013-07-03T20:49:47"/>
    <d v="2013-08-07T20:49:47"/>
    <x v="4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62846.367647058825"/>
    <x v="4"/>
    <s v="rock"/>
    <d v="2009-07-13T16:54:07"/>
    <d v="2009-09-01T04:00:00"/>
    <x v="8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7322.0338983050851"/>
    <x v="4"/>
    <s v="rock"/>
    <d v="2012-07-31T13:29:07"/>
    <d v="2012-09-04T13:29:07"/>
    <x v="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12972.810526315789"/>
    <x v="4"/>
    <s v="rock"/>
    <d v="2014-05-27T13:19:26"/>
    <d v="2014-06-25T02:00:00"/>
    <x v="3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18266.666666666668"/>
    <x v="4"/>
    <s v="rock"/>
    <d v="2014-02-12T02:22:50"/>
    <d v="2014-03-24T01:22:50"/>
    <x v="3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59815.384615384617"/>
    <x v="4"/>
    <s v="rock"/>
    <d v="2010-12-01T18:10:54"/>
    <d v="2011-03-01T18:10:54"/>
    <x v="7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23351.35135135135"/>
    <x v="4"/>
    <s v="rock"/>
    <d v="2013-07-08T17:50:36"/>
    <d v="2013-07-28T17:50:36"/>
    <x v="4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9690.8211678832122"/>
    <x v="4"/>
    <s v="rock"/>
    <d v="2013-11-08T11:24:15"/>
    <d v="2013-12-09T04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2091.409090909088"/>
    <x v="4"/>
    <s v="rock"/>
    <d v="2013-02-15T17:13:09"/>
    <d v="2013-03-11T04:00:00"/>
    <x v="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421.225806451614"/>
    <x v="1"/>
    <s v="plays"/>
    <d v="2016-12-08T05:38:02"/>
    <d v="2016-12-31T16:59:00"/>
    <x v="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20571.428571428572"/>
    <x v="1"/>
    <s v="plays"/>
    <d v="2015-06-05T13:59:35"/>
    <d v="2015-06-20T13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57018.65"/>
    <x v="1"/>
    <s v="plays"/>
    <d v="2015-02-04T09:13:47"/>
    <d v="2015-02-17T14:00:00"/>
    <x v="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07360"/>
    <x v="1"/>
    <s v="plays"/>
    <d v="2015-04-13T14:54:16"/>
    <d v="2015-06-12T14:54:16"/>
    <x v="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43925.196721311477"/>
    <x v="1"/>
    <s v="plays"/>
    <d v="2016-07-10T03:42:43"/>
    <d v="2016-08-10T04:00:00"/>
    <x v="2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49846.153846153844"/>
    <x v="1"/>
    <s v="plays"/>
    <d v="2016-12-05T03:14:05"/>
    <d v="2017-01-04T03:14:05"/>
    <x v="2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30818.70930232558"/>
    <x v="1"/>
    <s v="plays"/>
    <d v="2015-03-23T14:45:31"/>
    <d v="2015-04-23T06:59:00"/>
    <x v="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75371.642857142855"/>
    <x v="1"/>
    <s v="plays"/>
    <d v="2015-03-01T15:39:51"/>
    <d v="2015-04-07T07:00:00"/>
    <x v="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45182.923076923078"/>
    <x v="1"/>
    <s v="plays"/>
    <d v="2015-09-09T18:20:28"/>
    <d v="2015-10-06T22:59:00"/>
    <x v="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21630"/>
    <x v="1"/>
    <s v="plays"/>
    <d v="2015-10-15T16:49:31"/>
    <d v="2015-11-14T17:49:31"/>
    <x v="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70709.227272727279"/>
    <x v="1"/>
    <s v="plays"/>
    <d v="2015-10-01T10:53:17"/>
    <d v="2015-10-19T11:00:00"/>
    <x v="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40682.859375"/>
    <x v="1"/>
    <s v="plays"/>
    <d v="2015-06-29T13:44:57"/>
    <d v="2015-07-29T17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74973.913043478256"/>
    <x v="1"/>
    <s v="plays"/>
    <d v="2016-02-23T01:12:53"/>
    <d v="2016-03-14T00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10890.756302521009"/>
    <x v="1"/>
    <s v="plays"/>
    <d v="2016-04-01T17:55:58"/>
    <d v="2016-05-01T17:55:58"/>
    <x v="2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78545.454545454544"/>
    <x v="1"/>
    <s v="plays"/>
    <d v="2016-03-29T16:20:32"/>
    <d v="2016-04-28T16:20:32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81000"/>
    <x v="1"/>
    <s v="plays"/>
    <d v="2015-06-14T19:32:39"/>
    <d v="2015-07-14T19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40811.75"/>
    <x v="1"/>
    <s v="plays"/>
    <d v="2016-04-23T16:12:18"/>
    <d v="2016-06-01T18:57:00"/>
    <x v="2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30911.103448275862"/>
    <x v="1"/>
    <s v="plays"/>
    <d v="2015-07-10T17:59:38"/>
    <d v="2015-07-21T03:00:00"/>
    <x v="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1912"/>
    <x v="1"/>
    <s v="plays"/>
    <d v="2016-11-01T01:23:31"/>
    <d v="2016-12-01T02:23:31"/>
    <x v="2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12813.703703703704"/>
    <x v="1"/>
    <s v="plays"/>
    <d v="2016-07-15T10:35:20"/>
    <d v="2016-07-31T11:00:00"/>
    <x v="2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49811.538461538461"/>
    <x v="2"/>
    <s v="wearables"/>
    <d v="2017-01-12T04:40:05"/>
    <d v="2017-03-13T03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29198.744186046511"/>
    <x v="2"/>
    <s v="wearables"/>
    <d v="2016-06-22T15:58:28"/>
    <d v="2016-07-21T17:30:00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7280.8988764044943"/>
    <x v="2"/>
    <s v="wearables"/>
    <d v="2014-11-04T10:58:54"/>
    <d v="2014-12-04T10:58:54"/>
    <x v="3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57600"/>
    <x v="2"/>
    <s v="wearables"/>
    <d v="2016-01-18T12:04:39"/>
    <d v="2016-02-17T12:04:39"/>
    <x v="2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90947.368421052626"/>
    <x v="2"/>
    <s v="wearables"/>
    <d v="2016-08-29T14:43:32"/>
    <d v="2016-10-08T14:43:32"/>
    <x v="2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86400"/>
    <x v="2"/>
    <s v="wearables"/>
    <d v="2015-09-10T21:11:08"/>
    <d v="2015-10-15T21:11:08"/>
    <x v="0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62000"/>
    <x v="2"/>
    <s v="wearables"/>
    <d v="2016-07-05T16:00:50"/>
    <d v="2016-08-19T16:00:50"/>
    <x v="2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30276"/>
    <x v="2"/>
    <s v="wearables"/>
    <d v="2016-10-26T19:15:19"/>
    <d v="2016-11-30T20:15:19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592000"/>
    <x v="2"/>
    <s v="wearables"/>
    <d v="2015-03-19T16:52:02"/>
    <d v="2015-04-18T16:52:02"/>
    <x v="0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21245.901639344262"/>
    <x v="2"/>
    <s v="wearables"/>
    <d v="2016-02-02T17:01:54"/>
    <d v="2016-03-03T17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471272.72727272729"/>
    <x v="2"/>
    <s v="wearables"/>
    <d v="2016-08-22T16:04:20"/>
    <d v="2016-10-21T16:04:20"/>
    <x v="2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2382.870967741936"/>
    <x v="2"/>
    <s v="wearables"/>
    <d v="2015-10-01T11:57:28"/>
    <d v="2015-11-06T01:00:00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3024000"/>
    <x v="2"/>
    <s v="wearables"/>
    <d v="2016-01-24T23:05:09"/>
    <d v="2016-02-28T23:05:09"/>
    <x v="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238044.94736842104"/>
    <x v="2"/>
    <s v="wearables"/>
    <d v="2016-05-30T05:39:06"/>
    <d v="2016-07-21T14:00:00"/>
    <x v="2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19200"/>
    <x v="2"/>
    <s v="wearables"/>
    <d v="2014-12-12T01:02:52"/>
    <d v="2015-01-11T01:02:52"/>
    <x v="3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142603.88888888888"/>
    <x v="2"/>
    <s v="wearables"/>
    <d v="2014-06-26T19:29:25"/>
    <d v="2014-07-11T16:00:00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842918"/>
    <x v="2"/>
    <s v="wearables"/>
    <d v="2016-12-01T16:34:06"/>
    <d v="2016-12-30T23:00:00"/>
    <x v="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370285.71428571426"/>
    <x v="2"/>
    <s v="wearables"/>
    <d v="2016-11-23T17:58:57"/>
    <d v="2016-12-23T17:58:57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648000"/>
    <x v="2"/>
    <s v="wearables"/>
    <d v="2015-04-21T15:45:25"/>
    <d v="2015-05-21T15:45:25"/>
    <x v="0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67921.681818181823"/>
    <x v="2"/>
    <s v="wearables"/>
    <d v="2016-03-22T16:45:46"/>
    <d v="2016-04-26T06:55:00"/>
    <x v="2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28800"/>
    <x v="2"/>
    <s v="wearables"/>
    <d v="2016-09-13T15:12:32"/>
    <d v="2016-10-13T15:12:3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324000"/>
    <x v="2"/>
    <s v="wearables"/>
    <d v="2016-11-30T02:03:55"/>
    <d v="2016-12-30T02:03:5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353454.54545454547"/>
    <x v="2"/>
    <s v="wearables"/>
    <d v="2014-12-01T19:00:28"/>
    <d v="2015-01-15T19:00:28"/>
    <x v="3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63219.512195121948"/>
    <x v="2"/>
    <s v="wearables"/>
    <d v="2015-04-29T16:17:15"/>
    <d v="2015-05-29T16:17:15"/>
    <x v="0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259200"/>
    <x v="2"/>
    <s v="wearables"/>
    <d v="2016-08-30T15:25:34"/>
    <d v="2016-10-14T15:25:34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384400"/>
    <x v="2"/>
    <s v="wearables"/>
    <d v="2014-10-23T05:19:05"/>
    <d v="2014-12-02T06:19:05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53377.82"/>
    <x v="2"/>
    <s v="wearables"/>
    <d v="2016-06-01T06:38:29"/>
    <d v="2016-07-02T04:00:00"/>
    <x v="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76235.294117647063"/>
    <x v="2"/>
    <s v="wearables"/>
    <d v="2016-07-18T12:05:54"/>
    <d v="2016-08-17T12:05:54"/>
    <x v="2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6-12-28T01:26:48"/>
    <d v="2017-01-27T01:26:48"/>
    <x v="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6-16T02:33:45"/>
    <d v="2014-07-16T02:33:45"/>
    <x v="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9391.3043478260861"/>
    <x v="2"/>
    <s v="wearables"/>
    <d v="2016-02-10T18:34:47"/>
    <d v="2016-03-11T18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162000"/>
    <x v="2"/>
    <s v="wearables"/>
    <d v="2015-11-05T22:28:22"/>
    <d v="2015-12-05T22:28:22"/>
    <x v="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13500"/>
    <x v="2"/>
    <s v="wearables"/>
    <d v="2014-11-12T20:43:48"/>
    <d v="2014-12-17T20:43:48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8514.285714285714"/>
    <x v="2"/>
    <s v="wearables"/>
    <d v="2017-02-01T13:51:19"/>
    <d v="2017-03-03T13:51:19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172800"/>
    <x v="2"/>
    <s v="wearables"/>
    <d v="2015-07-03T19:17:13"/>
    <d v="2015-08-02T19:17:13"/>
    <x v="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105178.37837837837"/>
    <x v="2"/>
    <s v="wearables"/>
    <d v="2014-10-24T15:31:55"/>
    <d v="2014-12-08T16:31:55"/>
    <x v="3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7-16T14:17:33"/>
    <d v="2014-08-15T14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60104.34782608696"/>
    <x v="2"/>
    <s v="wearables"/>
    <d v="2016-08-30T14:58:37"/>
    <d v="2016-10-01T14:58:37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2592000"/>
    <x v="2"/>
    <s v="wearables"/>
    <d v="2015-06-17T19:35:39"/>
    <d v="2015-07-17T19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685.625386996904"/>
    <x v="2"/>
    <s v="wearables"/>
    <d v="2016-06-21T12:38:03"/>
    <d v="2016-08-19T03:59:00"/>
    <x v="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18025.899280575541"/>
    <x v="3"/>
    <s v="nonfiction"/>
    <d v="2016-06-01T18:57:19"/>
    <d v="2016-06-30T18:57:19"/>
    <x v="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432000"/>
    <x v="3"/>
    <s v="nonfiction"/>
    <d v="2014-06-09T19:32:39"/>
    <d v="2014-07-14T19:32:39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17395.973154362415"/>
    <x v="3"/>
    <s v="nonfiction"/>
    <d v="2013-05-28T01:49:11"/>
    <d v="2013-06-27T01:49:11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3612.903225806454"/>
    <x v="3"/>
    <s v="nonfiction"/>
    <d v="2015-02-05T15:18:45"/>
    <d v="2015-03-07T15:18:45"/>
    <x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93046.153846153844"/>
    <x v="3"/>
    <s v="nonfiction"/>
    <d v="2014-11-20T12:08:53"/>
    <d v="2014-12-18T12:08:53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18565.14534883721"/>
    <x v="3"/>
    <s v="nonfiction"/>
    <d v="2015-11-09T07:58:55"/>
    <d v="2015-12-16T06:59:00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33230.769230769234"/>
    <x v="3"/>
    <s v="nonfiction"/>
    <d v="2015-11-26T00:18:54"/>
    <d v="2015-12-26T00:18:54"/>
    <x v="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21600"/>
    <x v="3"/>
    <s v="nonfiction"/>
    <d v="2016-01-13T17:45:44"/>
    <d v="2016-02-12T17:45:44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19635.127753303965"/>
    <x v="3"/>
    <s v="nonfiction"/>
    <d v="2015-07-15T13:52:46"/>
    <d v="2015-09-05T03:59:00"/>
    <x v="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71757.428571428565"/>
    <x v="3"/>
    <s v="nonfiction"/>
    <d v="2013-02-04T02:49:48"/>
    <d v="2013-03-11T00:00:00"/>
    <x v="4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40500"/>
    <x v="3"/>
    <s v="nonfiction"/>
    <d v="2016-05-12T19:22:59"/>
    <d v="2016-06-11T19:22:59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1537.14876033058"/>
    <x v="3"/>
    <s v="nonfiction"/>
    <d v="2012-10-31T06:06:45"/>
    <d v="2012-11-30T10:00:00"/>
    <x v="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29793.103448275862"/>
    <x v="3"/>
    <s v="nonfiction"/>
    <d v="2013-06-05T00:56:00"/>
    <d v="2013-07-05T00:56:00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929.276923076926"/>
    <x v="3"/>
    <s v="nonfiction"/>
    <d v="2013-01-30T23:05:37"/>
    <d v="2013-03-01T05:59:00"/>
    <x v="4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52897.959183673469"/>
    <x v="3"/>
    <s v="nonfiction"/>
    <d v="2011-05-26T13:42:03"/>
    <d v="2011-06-25T13:42:03"/>
    <x v="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281936.84210526315"/>
    <x v="3"/>
    <s v="nonfiction"/>
    <d v="2011-05-05T19:33:10"/>
    <d v="2011-07-06T19:33:10"/>
    <x v="6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29866.666666666668"/>
    <x v="3"/>
    <s v="nonfiction"/>
    <d v="2012-07-05T21:37:00"/>
    <d v="2012-08-02T21:37:00"/>
    <x v="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9818.181818181818"/>
    <x v="3"/>
    <s v="nonfiction"/>
    <d v="2014-05-22T17:12:52"/>
    <d v="2014-06-21T17:12:52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207360"/>
    <x v="3"/>
    <s v="nonfiction"/>
    <d v="2013-07-09T22:25:31"/>
    <d v="2013-09-07T22:25:31"/>
    <x v="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319482.59999999998"/>
    <x v="3"/>
    <s v="nonfiction"/>
    <d v="2016-01-27T20:15:27"/>
    <d v="2016-02-15T07:59:00"/>
    <x v="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6000"/>
    <x v="4"/>
    <s v="rock"/>
    <d v="2014-11-08T16:41:46"/>
    <d v="2015-01-07T16:41:46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28134.782608695652"/>
    <x v="4"/>
    <s v="rock"/>
    <d v="2015-02-14T17:35:52"/>
    <d v="2015-03-16T16:35:52"/>
    <x v="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26473.469387755104"/>
    <x v="4"/>
    <s v="rock"/>
    <d v="2014-10-12T23:54:23"/>
    <d v="2014-11-27T00:54:23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28840"/>
    <x v="4"/>
    <s v="rock"/>
    <d v="2015-10-15T00:04:10"/>
    <d v="2015-11-14T01:04:10"/>
    <x v="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23834.482758620688"/>
    <x v="4"/>
    <s v="rock"/>
    <d v="2015-05-22T04:34:54"/>
    <d v="2015-06-15T04:34:54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6384.2364532019701"/>
    <x v="4"/>
    <s v="rock"/>
    <d v="2014-03-12T14:15:46"/>
    <d v="2014-04-11T14:15:46"/>
    <x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64800"/>
    <x v="4"/>
    <s v="rock"/>
    <d v="2013-10-01T00:04:50"/>
    <d v="2013-10-16T00:04:50"/>
    <x v="4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37028.571428571428"/>
    <x v="4"/>
    <s v="rock"/>
    <d v="2015-04-07T18:12:22"/>
    <d v="2015-05-07T18:12:22"/>
    <x v="0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162000"/>
    <x v="4"/>
    <s v="rock"/>
    <d v="2012-06-12T17:45:32"/>
    <d v="2012-07-12T17:45:32"/>
    <x v="5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49846.153846153844"/>
    <x v="4"/>
    <s v="rock"/>
    <d v="2016-11-30T22:50:33"/>
    <d v="2016-12-30T22:50:33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39218.181818181816"/>
    <x v="4"/>
    <s v="rock"/>
    <d v="2016-02-24T03:53:08"/>
    <d v="2016-03-25T02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23779.816513761467"/>
    <x v="4"/>
    <s v="rock"/>
    <d v="2016-12-16T01:35:19"/>
    <d v="2017-01-15T01:35:19"/>
    <x v="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15450"/>
    <x v="4"/>
    <s v="rock"/>
    <d v="2016-11-03T16:03:26"/>
    <d v="2016-12-03T17:03:26"/>
    <x v="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61190"/>
    <x v="4"/>
    <s v="rock"/>
    <d v="2017-01-12T05:16:10"/>
    <d v="2017-02-03T04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9744.3609022556393"/>
    <x v="4"/>
    <s v="rock"/>
    <d v="2016-07-17T18:13:30"/>
    <d v="2016-08-01T18:13:30"/>
    <x v="2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17165.562913907284"/>
    <x v="4"/>
    <s v="rock"/>
    <d v="2015-05-06T11:47:56"/>
    <d v="2015-06-05T11:47:56"/>
    <x v="0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385698.8"/>
    <x v="4"/>
    <s v="rock"/>
    <d v="2015-05-17T18:18:26"/>
    <d v="2015-06-09T02:00:00"/>
    <x v="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35506.849315068495"/>
    <x v="4"/>
    <s v="rock"/>
    <d v="2016-11-29T05:08:45"/>
    <d v="2016-12-29T05:08:45"/>
    <x v="2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17513.513513513513"/>
    <x v="4"/>
    <s v="rock"/>
    <d v="2013-04-06T19:12:16"/>
    <d v="2013-05-06T19:12:16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18580.645161290322"/>
    <x v="4"/>
    <s v="rock"/>
    <d v="2016-12-03T01:47:58"/>
    <d v="2016-12-23T01:47:58"/>
    <x v="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41142.857142857145"/>
    <x v="4"/>
    <s v="rock"/>
    <d v="2015-06-05T17:38:42"/>
    <d v="2015-07-05T17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35990.589552238809"/>
    <x v="4"/>
    <s v="rock"/>
    <d v="2016-03-04T16:32:01"/>
    <d v="2016-04-29T12:11:00"/>
    <x v="2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185142.85714285713"/>
    <x v="4"/>
    <s v="rock"/>
    <d v="2015-06-29T15:31:29"/>
    <d v="2015-07-29T15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34633.397435897437"/>
    <x v="4"/>
    <s v="rock"/>
    <d v="2015-05-02T22:06:35"/>
    <d v="2015-06-03T04:30:00"/>
    <x v="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20104.669642857141"/>
    <x v="4"/>
    <s v="rock"/>
    <d v="2016-09-21T14:45:17"/>
    <d v="2016-10-17T16:14:00"/>
    <x v="2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76235.294117647063"/>
    <x v="4"/>
    <s v="rock"/>
    <d v="2016-07-14T11:32:37"/>
    <d v="2016-08-13T11:32:37"/>
    <x v="2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54216.52631578947"/>
    <x v="4"/>
    <s v="rock"/>
    <d v="2015-03-24T19:16:46"/>
    <d v="2015-04-27T17:12:00"/>
    <x v="0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296132.46153846156"/>
    <x v="4"/>
    <s v="rock"/>
    <d v="2015-07-08T15:36:58"/>
    <d v="2015-08-22T04:59:00"/>
    <x v="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5753.846153846152"/>
    <x v="4"/>
    <s v="rock"/>
    <d v="2016-02-01T03:43:06"/>
    <d v="2016-03-03T03:43:06"/>
    <x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49846.153846153844"/>
    <x v="4"/>
    <s v="rock"/>
    <d v="2016-07-02T16:22:03"/>
    <d v="2016-08-01T16:22:03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218439.64705882352"/>
    <x v="4"/>
    <s v="rock"/>
    <d v="2017-01-17T03:28:46"/>
    <d v="2017-03-01T03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31609.756097560974"/>
    <x v="4"/>
    <s v="rock"/>
    <d v="2016-12-15T21:48:01"/>
    <d v="2017-01-14T21:48:01"/>
    <x v="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35506.849315068495"/>
    <x v="4"/>
    <s v="rock"/>
    <d v="2015-01-14T23:58:02"/>
    <d v="2015-02-13T23:58:02"/>
    <x v="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16388.797468354431"/>
    <x v="4"/>
    <s v="rock"/>
    <d v="2016-09-27T22:01:50"/>
    <d v="2016-10-27T21:19:00"/>
    <x v="2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39876.923076923078"/>
    <x v="4"/>
    <s v="rock"/>
    <d v="2016-06-05T20:58:54"/>
    <d v="2016-07-05T20:58:54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14086.95652173913"/>
    <x v="4"/>
    <s v="rock"/>
    <d v="2014-09-07T00:06:13"/>
    <d v="2014-10-07T00:06:13"/>
    <x v="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88656.676470588238"/>
    <x v="4"/>
    <s v="rock"/>
    <d v="2016-05-08T08:11:13"/>
    <d v="2016-06-12T05:30:00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7560"/>
    <x v="4"/>
    <s v="rock"/>
    <d v="2013-05-05T23:54:34"/>
    <d v="2013-05-26T23:54:34"/>
    <x v="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45844.24778761062"/>
    <x v="4"/>
    <s v="rock"/>
    <d v="2015-03-02T01:16:51"/>
    <d v="2015-05-01T00:16:51"/>
    <x v="0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39272.727272727272"/>
    <x v="4"/>
    <s v="rock"/>
    <d v="2013-06-26T01:30:35"/>
    <d v="2013-07-26T01:30:35"/>
    <x v="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32000"/>
    <x v="3"/>
    <s v="translations"/>
    <d v="2015-01-28T12:14:45"/>
    <d v="2015-02-22T12:14:45"/>
    <x v="0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152682.35294117648"/>
    <x v="3"/>
    <s v="translations"/>
    <d v="2014-10-29T16:20:01"/>
    <d v="2014-11-28T17:20:01"/>
    <x v="3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1525931"/>
    <x v="3"/>
    <s v="translations"/>
    <d v="2015-10-20T10:23:27"/>
    <d v="2015-12-12T10:00:00"/>
    <x v="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1080000"/>
    <x v="3"/>
    <s v="translations"/>
    <d v="2014-07-18T12:52:58"/>
    <d v="2014-08-12T12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432600"/>
    <x v="3"/>
    <s v="translations"/>
    <d v="2015-10-14T20:55:56"/>
    <d v="2015-11-13T21:55:56"/>
    <x v="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4-11-02T03:12:15"/>
    <d v="2015-01-01T04:12:15"/>
    <x v="3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3888000"/>
    <x v="3"/>
    <s v="translations"/>
    <d v="2016-04-19T07:38:40"/>
    <d v="2016-06-03T07:38:40"/>
    <x v="2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806400"/>
    <x v="3"/>
    <s v="translations"/>
    <d v="2015-01-09T01:25:00"/>
    <d v="2015-02-06T01:25:00"/>
    <x v="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199384.61538461538"/>
    <x v="3"/>
    <s v="translations"/>
    <d v="2014-11-04T01:31:39"/>
    <d v="2014-12-04T01:31:39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5184000"/>
    <x v="3"/>
    <s v="translations"/>
    <d v="2015-12-22T10:29:30"/>
    <d v="2016-02-20T10:29:30"/>
    <x v="0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2592000"/>
    <x v="3"/>
    <s v="translations"/>
    <d v="2016-12-04T06:04:27"/>
    <d v="2017-01-03T06:04:27"/>
    <x v="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384000"/>
    <x v="3"/>
    <s v="translations"/>
    <d v="2015-07-07T16:13:11"/>
    <d v="2015-08-16T16:13:11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0-22T22:13:39"/>
    <d v="2015-11-21T23:13:39"/>
    <x v="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1309643"/>
    <x v="3"/>
    <s v="translations"/>
    <d v="2015-08-16T03:36:14"/>
    <d v="2015-09-15T11:11:00"/>
    <x v="0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2592000"/>
    <x v="3"/>
    <s v="translations"/>
    <d v="2016-01-26T10:57:14"/>
    <d v="2016-02-25T10:57:14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259200"/>
    <x v="3"/>
    <s v="translations"/>
    <d v="2016-09-09T10:56:59"/>
    <d v="2016-10-09T10:56:59"/>
    <x v="2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720000"/>
    <x v="3"/>
    <s v="translations"/>
    <d v="2016-06-03T16:01:26"/>
    <d v="2016-06-28T16:01:26"/>
    <x v="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296000"/>
    <x v="3"/>
    <s v="translations"/>
    <d v="2015-01-09T21:58:29"/>
    <d v="2015-02-08T21:58:29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296000"/>
    <x v="3"/>
    <s v="translations"/>
    <d v="2016-08-22T05:45:04"/>
    <d v="2016-09-21T05:45:04"/>
    <x v="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2592000"/>
    <x v="3"/>
    <s v="translations"/>
    <d v="2015-12-02T08:38:51"/>
    <d v="2016-01-01T08:38:51"/>
    <x v="0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80485.71428571429"/>
    <x v="3"/>
    <s v="translations"/>
    <d v="2016-11-02T17:13:22"/>
    <d v="2016-11-15T18:13:22"/>
    <x v="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3-30T03:09:19"/>
    <d v="2015-04-29T03:09:19"/>
    <x v="0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6-25T09:22:00"/>
    <d v="2015-08-24T09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648000"/>
    <x v="3"/>
    <s v="translations"/>
    <d v="2016-08-19T20:26:25"/>
    <d v="2016-09-18T20:26:25"/>
    <x v="2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862800"/>
    <x v="3"/>
    <s v="translations"/>
    <d v="2016-03-03T09:06:57"/>
    <d v="2016-04-02T08:06:57"/>
    <x v="2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3-11T01:27:22"/>
    <d v="2015-04-10T01:27:22"/>
    <x v="0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535680"/>
    <x v="3"/>
    <s v="translations"/>
    <d v="2014-11-18T19:31:28"/>
    <d v="2014-12-19T19:31:28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55225.531914893618"/>
    <x v="3"/>
    <s v="translations"/>
    <d v="2015-10-27T05:03:36"/>
    <d v="2015-11-26T06:03:36"/>
    <x v="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6-20T18:43:48"/>
    <d v="2015-07-20T18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352792.5"/>
    <x v="3"/>
    <s v="translations"/>
    <d v="2016-10-30T15:01:15"/>
    <d v="2016-12-10T11:00:00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163829.27272727274"/>
    <x v="3"/>
    <s v="translations"/>
    <d v="2015-05-18T18:24:38"/>
    <d v="2015-06-08T15:00:00"/>
    <x v="0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1296000"/>
    <x v="3"/>
    <s v="translations"/>
    <d v="2015-09-11T18:43:40"/>
    <d v="2015-10-11T18:43:40"/>
    <x v="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1296000"/>
    <x v="3"/>
    <s v="translations"/>
    <d v="2016-01-22T08:24:17"/>
    <d v="2016-02-21T08:24:17"/>
    <x v="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144036.40909090909"/>
    <x v="3"/>
    <s v="translations"/>
    <d v="2014-06-06T12:45:39"/>
    <d v="2014-07-13T04:59:00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320850.125"/>
    <x v="3"/>
    <s v="translations"/>
    <d v="2016-03-28T20:54:59"/>
    <d v="2016-04-27T13:55:00"/>
    <x v="2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432000"/>
    <x v="3"/>
    <s v="translations"/>
    <d v="2015-02-05T19:55:01"/>
    <d v="2015-03-07T19:55:01"/>
    <x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2592000"/>
    <x v="3"/>
    <s v="translations"/>
    <d v="2016-04-26T17:57:43"/>
    <d v="2016-05-26T17:57:43"/>
    <x v="2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1728000"/>
    <x v="3"/>
    <s v="translations"/>
    <d v="2015-07-13T18:22:49"/>
    <d v="2015-09-11T18:22:49"/>
    <x v="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4-25T15:29:18"/>
    <d v="2016-05-25T15:29:18"/>
    <x v="2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6-12-03T22:13:29"/>
    <d v="2017-01-02T22:13:29"/>
    <x v="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7-14T20:57:42"/>
    <d v="2015-09-12T20:57:42"/>
    <x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5-15T13:00:55"/>
    <d v="2015-06-14T13:00:55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01T10:44:38"/>
    <d v="2016-04-21T10:44:38"/>
    <x v="2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864000"/>
    <x v="3"/>
    <s v="translations"/>
    <d v="2016-06-08T17:32:14"/>
    <d v="2016-07-08T17:32:14"/>
    <x v="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4-21T22:28:38"/>
    <d v="2015-05-22T05:25:00"/>
    <x v="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3-23T19:28:25"/>
    <d v="2015-05-10T19:28:25"/>
    <x v="0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2592000"/>
    <x v="3"/>
    <s v="translations"/>
    <d v="2016-01-21T04:06:37"/>
    <d v="2016-02-20T04:06:37"/>
    <x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297800"/>
    <x v="3"/>
    <s v="translations"/>
    <d v="2014-10-19T23:00:59"/>
    <d v="2014-11-19T00:00:59"/>
    <x v="3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6-28T16:52:43"/>
    <d v="2014-07-28T16:52:43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3-01T16:42:27"/>
    <d v="2017-04-15T15:42:27"/>
    <x v="1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818660"/>
    <x v="3"/>
    <s v="translations"/>
    <d v="2016-04-03T20:48:00"/>
    <d v="2016-04-24T21:59:00"/>
    <x v="2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677574.28571428568"/>
    <x v="3"/>
    <s v="translations"/>
    <d v="2014-07-12T16:08:40"/>
    <d v="2014-09-05T13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864000"/>
    <x v="3"/>
    <s v="translations"/>
    <d v="2016-12-04T16:02:45"/>
    <d v="2017-01-03T16:02:45"/>
    <x v="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0-12T21:30:44"/>
    <d v="2015-11-11T22:30:44"/>
    <x v="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7-11T16:56:00"/>
    <d v="2014-08-11T04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1-04T04:54:56"/>
    <d v="2015-12-02T17:25:00"/>
    <x v="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0-03T21:31:38"/>
    <d v="2014-11-30T23:45:00"/>
    <x v="3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8476.0176470588231"/>
    <x v="3"/>
    <s v="radio &amp; podcasts"/>
    <d v="2014-09-17T15:29:14"/>
    <d v="2014-10-21T00:00:00"/>
    <x v="3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17280"/>
    <x v="3"/>
    <s v="radio &amp; podcasts"/>
    <d v="2013-03-11T15:54:31"/>
    <d v="2013-04-10T15:54:31"/>
    <x v="4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155376"/>
    <x v="3"/>
    <s v="radio &amp; podcasts"/>
    <d v="2013-02-21T21:52:18"/>
    <d v="2013-04-07T20:52:18"/>
    <x v="4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11076.923076923076"/>
    <x v="3"/>
    <s v="radio &amp; podcasts"/>
    <d v="2013-01-17T15:52:38"/>
    <d v="2013-02-16T15:52:38"/>
    <x v="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1009.1268255188317"/>
    <x v="3"/>
    <s v="radio &amp; podcasts"/>
    <d v="2012-02-20T17:37:32"/>
    <d v="2012-03-22T03:00:00"/>
    <x v="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14296.508064516129"/>
    <x v="3"/>
    <s v="radio &amp; podcasts"/>
    <d v="2015-12-02T04:07:46"/>
    <d v="2016-01-12T05:00:00"/>
    <x v="0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8634"/>
    <x v="3"/>
    <s v="radio &amp; podcasts"/>
    <d v="2012-01-25T19:14:45"/>
    <d v="2012-03-25T18:14:45"/>
    <x v="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17692.832764505118"/>
    <x v="3"/>
    <s v="radio &amp; podcasts"/>
    <d v="2011-04-13T00:20:49"/>
    <d v="2011-06-12T00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8074.7663551401865"/>
    <x v="3"/>
    <s v="radio &amp; podcasts"/>
    <d v="2013-01-16T14:21:49"/>
    <d v="2013-02-15T14:21:49"/>
    <x v="4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2400"/>
    <x v="3"/>
    <s v="radio &amp; podcasts"/>
    <d v="2012-12-07T19:51:03"/>
    <d v="2012-12-28T19:51:03"/>
    <x v="5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7556.8513119533527"/>
    <x v="3"/>
    <s v="radio &amp; podcasts"/>
    <d v="2015-03-10T22:58:54"/>
    <d v="2015-04-09T22:58:54"/>
    <x v="0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7714.2857142857147"/>
    <x v="3"/>
    <s v="radio &amp; podcasts"/>
    <d v="2013-09-16T13:01:43"/>
    <d v="2013-10-16T13:01:43"/>
    <x v="4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55148.936170212764"/>
    <x v="3"/>
    <s v="radio &amp; podcasts"/>
    <d v="2012-01-31T23:30:39"/>
    <d v="2012-03-01T23:30:39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34105.26315789474"/>
    <x v="3"/>
    <s v="radio &amp; podcasts"/>
    <d v="2013-08-14T17:28:12"/>
    <d v="2013-09-13T17:28:12"/>
    <x v="4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364.3469387755104"/>
    <x v="3"/>
    <s v="radio &amp; podcasts"/>
    <d v="2014-11-17T17:21:03"/>
    <d v="2014-12-20T04:59:00"/>
    <x v="3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2829.6943231441046"/>
    <x v="3"/>
    <s v="radio &amp; podcasts"/>
    <d v="2011-08-11T01:00:22"/>
    <d v="2011-09-10T01:00:22"/>
    <x v="6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13933.864498644987"/>
    <x v="3"/>
    <s v="radio &amp; podcasts"/>
    <d v="2011-10-24T14:46:44"/>
    <d v="2011-12-23T03:00:00"/>
    <x v="6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59.756941013733822"/>
    <x v="3"/>
    <s v="radio &amp; podcasts"/>
    <d v="2013-04-30T20:55:13"/>
    <d v="2013-05-14T20:55:13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17548.605633802817"/>
    <x v="3"/>
    <s v="radio &amp; podcasts"/>
    <d v="2014-04-25T17:53:09"/>
    <d v="2014-05-10T03:59:00"/>
    <x v="3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2282.363779527559"/>
    <x v="3"/>
    <s v="radio &amp; podcasts"/>
    <d v="2013-07-09T22:24:59"/>
    <d v="2013-07-26T17:00:00"/>
    <x v="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432000"/>
    <x v="3"/>
    <s v="fiction"/>
    <d v="2013-10-03T22:09:05"/>
    <d v="2013-11-02T22:09:05"/>
    <x v="4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1941324"/>
    <x v="3"/>
    <s v="fiction"/>
    <d v="2012-08-15T20:35:36"/>
    <d v="2012-09-07T07:51:00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1080000"/>
    <x v="3"/>
    <s v="fiction"/>
    <d v="2016-06-27T04:37:55"/>
    <d v="2016-07-22T04:37:55"/>
    <x v="2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5-24T04:49:23"/>
    <d v="2012-07-21T14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1296000"/>
    <x v="3"/>
    <s v="fiction"/>
    <d v="2015-05-06T19:06:13"/>
    <d v="2015-06-20T19:06:13"/>
    <x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864000"/>
    <x v="3"/>
    <s v="fiction"/>
    <d v="2015-01-28T04:02:41"/>
    <d v="2015-02-27T04:02:41"/>
    <x v="0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7-03T22:01:11"/>
    <d v="2016-08-02T22:01:11"/>
    <x v="2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432000"/>
    <x v="3"/>
    <s v="fiction"/>
    <d v="2013-12-06T13:31:00"/>
    <d v="2014-01-05T13:31:00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0-16T14:40:52"/>
    <d v="2012-11-15T15:40:52"/>
    <x v="5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131873.68421052632"/>
    <x v="3"/>
    <s v="fiction"/>
    <d v="2013-09-03T13:27:54"/>
    <d v="2013-10-02T13:27:54"/>
    <x v="4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5092237"/>
    <x v="3"/>
    <s v="fiction"/>
    <d v="2014-12-18T17:07:23"/>
    <d v="2015-02-15T15:38: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296000"/>
    <x v="3"/>
    <s v="fiction"/>
    <d v="2011-05-19T21:14:06"/>
    <d v="2011-06-18T21:14:06"/>
    <x v="6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5-17T20:47:55"/>
    <d v="2013-06-16T20:47:55"/>
    <x v="4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235078.81818181818"/>
    <x v="3"/>
    <s v="fiction"/>
    <d v="2015-03-04T17:20:13"/>
    <d v="2015-04-03T15:38:00"/>
    <x v="0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7-28T18:57:11"/>
    <d v="2011-08-27T18:57:11"/>
    <x v="6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7-18T11:24:19"/>
    <d v="2014-09-16T11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3644258"/>
    <x v="3"/>
    <s v="fiction"/>
    <d v="2013-06-19T15:25:22"/>
    <d v="2013-07-31T19:43:00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296000"/>
    <x v="3"/>
    <s v="fiction"/>
    <d v="2014-07-20T23:36:18"/>
    <d v="2014-09-03T23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184000"/>
    <x v="3"/>
    <s v="fiction"/>
    <d v="2016-06-06T00:10:33"/>
    <d v="2016-08-05T00:10:33"/>
    <x v="2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172800"/>
    <x v="3"/>
    <s v="fiction"/>
    <d v="2013-04-01T21:42:37"/>
    <d v="2013-05-01T21:42:37"/>
    <x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2928.8135593220341"/>
    <x v="8"/>
    <s v="photobooks"/>
    <d v="2015-06-08T14:00:23"/>
    <d v="2015-07-08T14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7451.4285714285716"/>
    <x v="8"/>
    <s v="photobooks"/>
    <d v="2016-02-26T13:01:20"/>
    <d v="2016-03-25T22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73014.084507042251"/>
    <x v="8"/>
    <s v="photobooks"/>
    <d v="2016-08-24T08:20:01"/>
    <d v="2016-10-23T08:20:01"/>
    <x v="2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8896.4907063197024"/>
    <x v="8"/>
    <s v="photobooks"/>
    <d v="2014-05-13T15:47:04"/>
    <d v="2014-06-10T08:33:00"/>
    <x v="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9363.9333333333325"/>
    <x v="8"/>
    <s v="photobooks"/>
    <d v="2016-02-14T10:38:23"/>
    <d v="2016-03-22T20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60279.069767441862"/>
    <x v="8"/>
    <s v="photobooks"/>
    <d v="2014-06-24T18:51:44"/>
    <d v="2014-07-24T18:51:44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154184.57575757575"/>
    <x v="8"/>
    <s v="photobooks"/>
    <d v="2010-03-17T10:48:29"/>
    <d v="2010-05-15T08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12693.838862559242"/>
    <x v="8"/>
    <s v="photobooks"/>
    <d v="2014-05-27T14:44:41"/>
    <d v="2014-06-27T14:44:41"/>
    <x v="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2970.688775510203"/>
    <x v="8"/>
    <s v="photobooks"/>
    <d v="2017-01-16T12:48:05"/>
    <d v="2017-02-14T22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6400"/>
    <x v="8"/>
    <s v="photobooks"/>
    <d v="2014-06-19T09:14:38"/>
    <d v="2014-07-19T09:14:38"/>
    <x v="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12600"/>
    <x v="8"/>
    <s v="photobooks"/>
    <d v="2015-10-19T14:00:04"/>
    <d v="2015-11-18T15:00:04"/>
    <x v="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7737.313432835821"/>
    <x v="8"/>
    <s v="photobooks"/>
    <d v="2017-01-06T16:25:39"/>
    <d v="2017-02-05T16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12055.813953488372"/>
    <x v="8"/>
    <s v="photobooks"/>
    <d v="2014-06-16T15:17:46"/>
    <d v="2014-07-16T15:17:46"/>
    <x v="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9636.363636363636"/>
    <x v="8"/>
    <s v="photobooks"/>
    <d v="2015-08-18T14:20:40"/>
    <d v="2015-09-27T14:20:40"/>
    <x v="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4663.7837837837842"/>
    <x v="8"/>
    <s v="photobooks"/>
    <d v="2016-02-15T06:04:57"/>
    <d v="2016-03-16T05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22431.96551724138"/>
    <x v="8"/>
    <s v="photobooks"/>
    <d v="2016-09-06T11:11:32"/>
    <d v="2016-10-06T14:00:00"/>
    <x v="2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4310.6455284552849"/>
    <x v="8"/>
    <s v="photobooks"/>
    <d v="2014-11-05T13:35:53"/>
    <d v="2014-12-06T06:00:00"/>
    <x v="3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0983.050847457627"/>
    <x v="8"/>
    <s v="photobooks"/>
    <d v="2014-05-01T19:40:52"/>
    <d v="2014-05-31T19:40:52"/>
    <x v="3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16787.979310344828"/>
    <x v="8"/>
    <s v="photobooks"/>
    <d v="2014-05-23T17:48:03"/>
    <d v="2014-06-20T21:59:00"/>
    <x v="3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8784.952095808385"/>
    <x v="8"/>
    <s v="photobooks"/>
    <d v="2014-11-12T20:35:13"/>
    <d v="2014-12-19T04:00:00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2868.08510638298"/>
    <x v="8"/>
    <s v="photobooks"/>
    <d v="2016-05-03T04:01:31"/>
    <d v="2016-06-07T04:01:31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5734.5132743362828"/>
    <x v="8"/>
    <s v="photobooks"/>
    <d v="2014-09-17T19:55:39"/>
    <d v="2014-10-17T19:55:39"/>
    <x v="3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11202.838174273858"/>
    <x v="8"/>
    <s v="photobooks"/>
    <d v="2014-11-21T18:01:56"/>
    <d v="2014-12-23T00:00:00"/>
    <x v="3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92571.428571428565"/>
    <x v="8"/>
    <s v="photobooks"/>
    <d v="2017-01-21T12:01:30"/>
    <d v="2017-02-20T12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18514.285714285714"/>
    <x v="8"/>
    <s v="photobooks"/>
    <d v="2016-07-19T16:52:18"/>
    <d v="2016-08-18T16:52:18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15120"/>
    <x v="8"/>
    <s v="photobooks"/>
    <d v="2015-12-01T06:37:27"/>
    <d v="2016-01-19T06:37:27"/>
    <x v="0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34508.571428571428"/>
    <x v="8"/>
    <s v="photobooks"/>
    <d v="2017-02-14T14:24:46"/>
    <d v="2017-03-14T13:24:46"/>
    <x v="1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16344.237499999999"/>
    <x v="8"/>
    <s v="photobooks"/>
    <d v="2017-01-01T17:35:22"/>
    <d v="2017-02-01T00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8357.446808510638"/>
    <x v="8"/>
    <s v="photobooks"/>
    <d v="2015-02-17T15:05:20"/>
    <d v="2015-03-19T14:05:20"/>
    <x v="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2471.3958810068648"/>
    <x v="8"/>
    <s v="photobooks"/>
    <d v="2015-09-28T18:24:55"/>
    <d v="2015-10-23T18:24:55"/>
    <x v="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38255.808219178085"/>
    <x v="8"/>
    <s v="photobooks"/>
    <d v="2014-10-29T19:15:26"/>
    <d v="2014-12-01T03:00:00"/>
    <x v="3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7097.057823129252"/>
    <x v="8"/>
    <s v="photobooks"/>
    <d v="2016-01-22T11:24:25"/>
    <d v="2016-02-15T15:00:00"/>
    <x v="2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5740.2202702702707"/>
    <x v="8"/>
    <s v="photobooks"/>
    <d v="2016-03-14T00:02:57"/>
    <d v="2016-05-02T03:59:00"/>
    <x v="2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7024.3902439024387"/>
    <x v="8"/>
    <s v="photobooks"/>
    <d v="2015-08-05T16:11:02"/>
    <d v="2015-09-04T16:11:02"/>
    <x v="0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22846.99090909091"/>
    <x v="8"/>
    <s v="photobooks"/>
    <d v="2016-04-24T19:53:51"/>
    <d v="2016-05-23T22:00:00"/>
    <x v="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5696.7032967032965"/>
    <x v="8"/>
    <s v="photobooks"/>
    <d v="2015-07-28T19:15:10"/>
    <d v="2015-08-27T19:15:10"/>
    <x v="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14053.450892857143"/>
    <x v="8"/>
    <s v="photobooks"/>
    <d v="2016-07-01T07:33:47"/>
    <d v="2016-08-06T18:00:00"/>
    <x v="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84521.739130434784"/>
    <x v="8"/>
    <s v="photobooks"/>
    <d v="2014-12-08T18:46:10"/>
    <d v="2015-01-22T18:46:10"/>
    <x v="3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10039.43661971831"/>
    <x v="8"/>
    <s v="photobooks"/>
    <d v="2016-12-01T22:03:39"/>
    <d v="2017-01-03T22:03:39"/>
    <x v="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26488.612244897959"/>
    <x v="8"/>
    <s v="photobooks"/>
    <d v="2014-10-27T00:10:16"/>
    <d v="2014-11-26T01:15:00"/>
    <x v="3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1296000"/>
    <x v="8"/>
    <s v="nature"/>
    <d v="2014-12-01T17:05:38"/>
    <d v="2014-12-31T17:05:38"/>
    <x v="3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1296000"/>
    <x v="8"/>
    <s v="nature"/>
    <d v="2015-06-15T23:55:00"/>
    <d v="2015-06-30T23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2595600"/>
    <x v="8"/>
    <s v="nature"/>
    <d v="2014-10-23T12:13:54"/>
    <d v="2014-11-22T13:13:54"/>
    <x v="3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2-18T01:13:44"/>
    <d v="2015-04-01T00:18:00"/>
    <x v="0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2937726"/>
    <x v="8"/>
    <s v="nature"/>
    <d v="2015-01-27T21:13:54"/>
    <d v="2015-03-02T21:16:00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471272.72727272729"/>
    <x v="8"/>
    <s v="nature"/>
    <d v="2014-07-19T05:06:39"/>
    <d v="2014-09-17T05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16T10:14:42"/>
    <d v="2017-02-23T10:14:42"/>
    <x v="1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2595600"/>
    <x v="8"/>
    <s v="nature"/>
    <d v="2015-10-09T21:10:20"/>
    <d v="2015-11-08T22:10:20"/>
    <x v="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432600"/>
    <x v="8"/>
    <s v="nature"/>
    <d v="2015-10-04T03:15:59"/>
    <d v="2015-11-03T04:15:59"/>
    <x v="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370285.71428571426"/>
    <x v="8"/>
    <s v="nature"/>
    <d v="2016-04-12T10:47:14"/>
    <d v="2016-05-12T10:47:14"/>
    <x v="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4-27T19:47:19"/>
    <d v="2015-05-27T19:47:19"/>
    <x v="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10577"/>
    <x v="8"/>
    <s v="nature"/>
    <d v="2014-09-10T16:31:48"/>
    <d v="2014-10-01T03:59:00"/>
    <x v="3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8-03T06:47:27"/>
    <d v="2015-09-02T06:47:27"/>
    <x v="0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7-03T06:03:10"/>
    <d v="2015-08-02T06:03:10"/>
    <x v="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8-25T14:43:52"/>
    <d v="2015-09-17T17:00:00"/>
    <x v="0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216000"/>
    <x v="8"/>
    <s v="nature"/>
    <d v="2016-06-04T03:40:24"/>
    <d v="2016-07-04T03:40:24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2678400"/>
    <x v="8"/>
    <s v="nature"/>
    <d v="2014-08-20T15:40:33"/>
    <d v="2014-09-20T15:40:33"/>
    <x v="3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702387"/>
    <x v="8"/>
    <s v="nature"/>
    <d v="2015-06-30T09:32:39"/>
    <d v="2015-08-28T12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1296000"/>
    <x v="8"/>
    <s v="nature"/>
    <d v="2015-04-14T01:16:39"/>
    <d v="2015-04-29T01:16:39"/>
    <x v="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432900"/>
    <x v="8"/>
    <s v="nature"/>
    <d v="2014-10-24T00:29:53"/>
    <d v="2014-11-13T01:29:53"/>
    <x v="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2595600"/>
    <x v="3"/>
    <s v="art books"/>
    <d v="2013-10-08T01:00:03"/>
    <d v="2013-11-07T02:00:03"/>
    <x v="4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09-23T13:35:16"/>
    <d v="2009-12-02T00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2590200"/>
    <x v="3"/>
    <s v="art books"/>
    <d v="2014-01-13T17:49:11"/>
    <d v="2014-03-14T16:49:11"/>
    <x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2718991"/>
    <x v="3"/>
    <s v="art books"/>
    <d v="2015-04-27T08:48:29"/>
    <d v="2015-05-28T20:05:00"/>
    <x v="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2592000"/>
    <x v="3"/>
    <s v="art books"/>
    <d v="2011-05-09T17:31:01"/>
    <d v="2011-06-08T17:31:01"/>
    <x v="6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42467.728813559319"/>
    <x v="3"/>
    <s v="art books"/>
    <d v="2016-06-28T22:00:04"/>
    <d v="2016-07-27T22:00:00"/>
    <x v="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100111.92307692308"/>
    <x v="3"/>
    <s v="art books"/>
    <d v="2014-02-01T22:29:05"/>
    <d v="2014-02-17T00:00:00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37454.54545454544"/>
    <x v="3"/>
    <s v="art books"/>
    <d v="2014-11-19T01:29:45"/>
    <d v="2014-12-24T01:29:45"/>
    <x v="3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4-25T16:18:34"/>
    <d v="2013-05-25T16:18:34"/>
    <x v="4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9776.923076923078"/>
    <x v="3"/>
    <s v="art books"/>
    <d v="2016-03-09T19:31:22"/>
    <d v="2016-04-08T18:31:22"/>
    <x v="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648000"/>
    <x v="3"/>
    <s v="art books"/>
    <d v="2015-05-20T18:28:03"/>
    <d v="2015-06-19T18:28:03"/>
    <x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719027"/>
    <x v="3"/>
    <s v="art books"/>
    <d v="2016-02-04T00:47:39"/>
    <d v="2016-02-28T23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1156779.3333333333"/>
    <x v="3"/>
    <s v="art books"/>
    <d v="2017-02-20T00:00:02"/>
    <d v="2017-04-01T03:59:00"/>
    <x v="1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504000"/>
    <x v="3"/>
    <s v="art books"/>
    <d v="2015-01-13T22:15:29"/>
    <d v="2015-02-17T22:15:29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74057.142857142855"/>
    <x v="3"/>
    <s v="art books"/>
    <d v="2014-06-09T12:34:56"/>
    <d v="2014-07-09T12:34:56"/>
    <x v="3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388800"/>
    <x v="3"/>
    <s v="art books"/>
    <d v="2015-05-16T21:06:08"/>
    <d v="2015-06-30T21:06:08"/>
    <x v="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592000"/>
    <x v="3"/>
    <s v="art books"/>
    <d v="2012-05-25T20:20:48"/>
    <d v="2012-07-24T20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8777.25"/>
    <x v="3"/>
    <s v="art books"/>
    <d v="2010-08-09T01:34:51"/>
    <d v="2010-09-02T02:00:00"/>
    <x v="7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25600"/>
    <x v="3"/>
    <s v="art books"/>
    <d v="2013-07-26T23:54:51"/>
    <d v="2013-08-28T23:54:51"/>
    <x v="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3-22T01:12:06"/>
    <d v="2012-05-21T01:12:06"/>
    <x v="5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2764800"/>
    <x v="8"/>
    <s v="places"/>
    <d v="2015-11-17T10:46:30"/>
    <d v="2015-12-19T10:46:30"/>
    <x v="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1644449"/>
    <x v="8"/>
    <s v="places"/>
    <d v="2015-08-30T18:57:33"/>
    <d v="2015-10-26T21:20:00"/>
    <x v="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2592000"/>
    <x v="8"/>
    <s v="places"/>
    <d v="2014-08-26T21:43:11"/>
    <d v="2014-09-25T21:43:11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20T15:35:01"/>
    <d v="2014-05-30T15:35:01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55252.66666666666"/>
    <x v="8"/>
    <s v="places"/>
    <d v="2016-12-03T21:29:28"/>
    <d v="2016-12-25T11:00:00"/>
    <x v="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3-06T02:30:22"/>
    <d v="2015-04-05T01:30:22"/>
    <x v="0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2592000"/>
    <x v="8"/>
    <s v="places"/>
    <d v="2014-11-13T22:49:25"/>
    <d v="2014-12-13T22:49:25"/>
    <x v="3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01T05:59:59"/>
    <d v="2015-01-31T20:12:00"/>
    <x v="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09-09T23:38:06"/>
    <d v="2015-10-09T23:38:06"/>
    <x v="0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1296000"/>
    <x v="8"/>
    <s v="places"/>
    <d v="2015-08-24T20:34:24"/>
    <d v="2015-09-23T20:34:24"/>
    <x v="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28134.782608695652"/>
    <x v="8"/>
    <s v="places"/>
    <d v="2016-03-04T17:25:41"/>
    <d v="2016-04-03T16:25:41"/>
    <x v="2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2-11T01:44:45"/>
    <d v="2015-03-28T00:44:45"/>
    <x v="0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864000"/>
    <x v="8"/>
    <s v="places"/>
    <d v="2015-01-29T20:17:35"/>
    <d v="2015-02-28T20:17:35"/>
    <x v="0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518127.8"/>
    <x v="8"/>
    <s v="places"/>
    <d v="2016-03-16T17:06:22"/>
    <d v="2016-05-15T16:21:00"/>
    <x v="2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355378.85714285716"/>
    <x v="8"/>
    <s v="places"/>
    <d v="2014-05-21T01:12:08"/>
    <d v="2014-06-18T20:13:00"/>
    <x v="3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1297200"/>
    <x v="8"/>
    <s v="places"/>
    <d v="2014-10-29T10:19:29"/>
    <d v="2014-12-13T11:19:29"/>
    <x v="3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8-21T08:29:57"/>
    <d v="2016-09-20T08:29:57"/>
    <x v="2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5184000"/>
    <x v="8"/>
    <s v="places"/>
    <d v="2015-05-27T16:00:58"/>
    <d v="2015-07-26T16:00:58"/>
    <x v="0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3-09T12:56:16"/>
    <d v="2016-04-08T11:56:16"/>
    <x v="2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23923.11111111112"/>
    <x v="8"/>
    <s v="places"/>
    <d v="2014-06-01T01:22:32"/>
    <d v="2014-07-15T05:11:00"/>
    <x v="3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6285.714285714283"/>
    <x v="4"/>
    <s v="rock"/>
    <d v="2011-04-05T02:13:53"/>
    <d v="2011-05-05T02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115183.84375"/>
    <x v="4"/>
    <s v="rock"/>
    <d v="2011-09-02T07:08:37"/>
    <d v="2011-10-14T23:00:00"/>
    <x v="6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172800"/>
    <x v="4"/>
    <s v="rock"/>
    <d v="2011-11-29T04:04:19"/>
    <d v="2012-01-28T04:04:19"/>
    <x v="6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9320"/>
    <x v="4"/>
    <s v="rock"/>
    <d v="2012-02-06T20:17:15"/>
    <d v="2012-03-17T19:17:15"/>
    <x v="5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8220.159090909092"/>
    <x v="4"/>
    <s v="rock"/>
    <d v="2011-07-23T00:18:33"/>
    <d v="2011-08-01T07:00:00"/>
    <x v="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4482.608695652176"/>
    <x v="4"/>
    <s v="rock"/>
    <d v="2010-12-24T02:40:38"/>
    <d v="2011-03-24T01:40:38"/>
    <x v="7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8850.7317073170725"/>
    <x v="4"/>
    <s v="rock"/>
    <d v="2012-05-24T19:24:11"/>
    <d v="2012-06-14T19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121694.52173913043"/>
    <x v="4"/>
    <s v="rock"/>
    <d v="2013-11-29T19:56:26"/>
    <d v="2014-01-01T05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1151972.75"/>
    <x v="4"/>
    <s v="rock"/>
    <d v="2011-09-10T00:01:49"/>
    <d v="2011-11-02T08:00:00"/>
    <x v="6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23142.857142857141"/>
    <x v="4"/>
    <s v="rock"/>
    <d v="2012-11-15T22:11:50"/>
    <d v="2012-12-15T22:11:50"/>
    <x v="5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67200"/>
    <x v="4"/>
    <s v="rock"/>
    <d v="2013-05-15T00:00:32"/>
    <d v="2013-06-05T00:00:32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235636.36363636365"/>
    <x v="4"/>
    <s v="rock"/>
    <d v="2012-12-03T20:59:44"/>
    <d v="2013-01-02T20:59:44"/>
    <x v="5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99692.307692307688"/>
    <x v="4"/>
    <s v="rock"/>
    <d v="2012-06-22T01:40:02"/>
    <d v="2012-07-22T01:40:02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7018.58441558441"/>
    <x v="4"/>
    <s v="rock"/>
    <d v="2014-06-04T23:32:49"/>
    <d v="2014-08-03T17:00:00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28614.705882352941"/>
    <x v="4"/>
    <s v="rock"/>
    <d v="2011-10-29T01:13:16"/>
    <d v="2011-12-13T02:13:16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22673.751592356686"/>
    <x v="4"/>
    <s v="rock"/>
    <d v="2012-10-12T17:10:21"/>
    <d v="2012-11-22T22:00:00"/>
    <x v="5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18115.265822784811"/>
    <x v="4"/>
    <s v="rock"/>
    <d v="2013-09-29T15:56:28"/>
    <d v="2013-11-01T19:00:00"/>
    <x v="4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128000"/>
    <x v="4"/>
    <s v="rock"/>
    <d v="2013-01-27T15:42:15"/>
    <d v="2013-03-08T15:42:15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78886.956521739135"/>
    <x v="4"/>
    <s v="rock"/>
    <d v="2014-08-25T04:28:06"/>
    <d v="2014-09-15T04:28:06"/>
    <x v="3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35576.470588235294"/>
    <x v="4"/>
    <s v="rock"/>
    <d v="2013-02-16T08:09:00"/>
    <d v="2013-02-23T08:09:00"/>
    <x v="4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25068.24324324324"/>
    <x v="4"/>
    <s v="rock"/>
    <d v="2012-04-04T14:33:35"/>
    <d v="2012-05-28T03:59:00"/>
    <x v="5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53219.476923076923"/>
    <x v="4"/>
    <s v="rock"/>
    <d v="2014-11-07T07:04:34"/>
    <d v="2014-12-17T07:59:00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288000"/>
    <x v="4"/>
    <s v="rock"/>
    <d v="2013-06-28T16:31:29"/>
    <d v="2013-08-27T16:31:29"/>
    <x v="4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138240"/>
    <x v="4"/>
    <s v="rock"/>
    <d v="2012-11-30T08:48:55"/>
    <d v="2013-01-09T08:48:55"/>
    <x v="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23261.538461538461"/>
    <x v="4"/>
    <s v="rock"/>
    <d v="2012-08-14T16:47:33"/>
    <d v="2012-09-11T16:47:33"/>
    <x v="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24033.333333333332"/>
    <x v="4"/>
    <s v="rock"/>
    <d v="2013-11-01T20:21:07"/>
    <d v="2013-12-01T21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76169.763157894733"/>
    <x v="4"/>
    <s v="rock"/>
    <d v="2012-10-23T16:58:09"/>
    <d v="2012-11-26T04:59:00"/>
    <x v="5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32400"/>
    <x v="4"/>
    <s v="rock"/>
    <d v="2014-05-15T17:41:22"/>
    <d v="2014-06-17T17:41:22"/>
    <x v="3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47414.634146341465"/>
    <x v="4"/>
    <s v="rock"/>
    <d v="2014-01-06T20:48:53"/>
    <d v="2014-02-20T20:48:53"/>
    <x v="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20882.261904761905"/>
    <x v="4"/>
    <s v="rock"/>
    <d v="2012-01-31T20:06:15"/>
    <d v="2012-03-02T06:59:00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9488.721804511279"/>
    <x v="4"/>
    <s v="rock"/>
    <d v="2012-09-12T20:37:41"/>
    <d v="2012-10-12T20:37:41"/>
    <x v="5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110297.87234042553"/>
    <x v="4"/>
    <s v="rock"/>
    <d v="2011-07-26T08:10:54"/>
    <d v="2011-09-24T08:10:54"/>
    <x v="6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40704.206896551725"/>
    <x v="4"/>
    <s v="rock"/>
    <d v="2011-12-19T21:12:36"/>
    <d v="2012-01-16T05:00:00"/>
    <x v="6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102760.59375"/>
    <x v="4"/>
    <s v="rock"/>
    <d v="2011-04-25T04:33:21"/>
    <d v="2011-06-02T05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140108.10810810811"/>
    <x v="4"/>
    <s v="rock"/>
    <d v="2016-05-12T20:51:01"/>
    <d v="2016-07-11T20:51:01"/>
    <x v="2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42782.896551724138"/>
    <x v="4"/>
    <s v="rock"/>
    <d v="2011-04-30T02:04:48"/>
    <d v="2011-06-12T04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23906.66666666669"/>
    <x v="4"/>
    <s v="rock"/>
    <d v="2009-11-05T18:02:20"/>
    <d v="2009-12-31T23:39:00"/>
    <x v="8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144656.74074074073"/>
    <x v="4"/>
    <s v="rock"/>
    <d v="2013-01-14T16:29:28"/>
    <d v="2013-02-28T21:25:00"/>
    <x v="4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136421.05263157896"/>
    <x v="4"/>
    <s v="rock"/>
    <d v="2012-02-02T15:39:25"/>
    <d v="2012-03-03T15:39:25"/>
    <x v="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70399.117647058825"/>
    <x v="4"/>
    <s v="rock"/>
    <d v="2010-07-20T05:32:35"/>
    <d v="2010-08-03T01:59:00"/>
    <x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9692.307692307688"/>
    <x v="4"/>
    <s v="pop"/>
    <d v="2014-11-19T14:19:04"/>
    <d v="2014-12-19T14:19:04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61714.285714285717"/>
    <x v="4"/>
    <s v="pop"/>
    <d v="2011-05-25T00:35:27"/>
    <d v="2011-06-14T00:35:27"/>
    <x v="6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70054.054054054053"/>
    <x v="4"/>
    <s v="pop"/>
    <d v="2012-08-25T19:46:52"/>
    <d v="2012-09-24T19:46:52"/>
    <x v="5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40528.125"/>
    <x v="4"/>
    <s v="pop"/>
    <d v="2012-09-23T01:26:00"/>
    <d v="2012-11-22T02:26:00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120960"/>
    <x v="4"/>
    <s v="pop"/>
    <d v="2013-09-04T14:49:00"/>
    <d v="2013-09-18T14:49:00"/>
    <x v="4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33630.807228915663"/>
    <x v="4"/>
    <s v="pop"/>
    <d v="2014-07-13T10:48:23"/>
    <d v="2014-08-14T18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56347.82608695652"/>
    <x v="4"/>
    <s v="pop"/>
    <d v="2012-05-10T09:49:37"/>
    <d v="2012-06-09T09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28760"/>
    <x v="4"/>
    <s v="pop"/>
    <d v="2011-02-18T16:54:42"/>
    <d v="2011-03-20T15:54:42"/>
    <x v="6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8000"/>
    <x v="4"/>
    <s v="pop"/>
    <d v="2014-04-08T16:25:55"/>
    <d v="2014-05-23T16:25:55"/>
    <x v="3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1000"/>
    <x v="4"/>
    <s v="pop"/>
    <d v="2013-09-09T10:27:17"/>
    <d v="2013-10-09T10:27:17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44246"/>
    <x v="4"/>
    <s v="pop"/>
    <d v="2011-03-23T21:37:00"/>
    <d v="2011-04-26T06:59:00"/>
    <x v="6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37080"/>
    <x v="4"/>
    <s v="pop"/>
    <d v="2013-10-25T11:49:53"/>
    <d v="2013-11-24T12:49:53"/>
    <x v="4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15942.857142857143"/>
    <x v="4"/>
    <s v="pop"/>
    <d v="2011-03-24T20:01:36"/>
    <d v="2011-04-24T20:01:36"/>
    <x v="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76235.294117647063"/>
    <x v="4"/>
    <s v="pop"/>
    <d v="2012-03-19T21:22:40"/>
    <d v="2012-04-18T21:22:40"/>
    <x v="5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53925"/>
    <x v="4"/>
    <s v="pop"/>
    <d v="2012-03-06T19:00:20"/>
    <d v="2012-04-05T18:00:20"/>
    <x v="5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54000"/>
    <x v="4"/>
    <s v="pop"/>
    <d v="2012-11-13T22:17:32"/>
    <d v="2012-12-13T22:17:32"/>
    <x v="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728.506787330316"/>
    <x v="4"/>
    <s v="pop"/>
    <d v="2012-04-24T18:46:08"/>
    <d v="2012-05-24T18:46:08"/>
    <x v="5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30987.224299065419"/>
    <x v="4"/>
    <s v="pop"/>
    <d v="2012-11-10T05:19:27"/>
    <d v="2012-12-18T14:20:00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54886.2"/>
    <x v="4"/>
    <s v="pop"/>
    <d v="2013-11-18T21:55:21"/>
    <d v="2013-12-17T12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74933.055555555562"/>
    <x v="4"/>
    <s v="pop"/>
    <d v="2016-03-30T16:39:10"/>
    <d v="2016-04-30T21:59:00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36678.900990099013"/>
    <x v="4"/>
    <s v="pop"/>
    <d v="2015-12-05T23:57:11"/>
    <d v="2016-01-17T21:00:00"/>
    <x v="0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83670.967741935485"/>
    <x v="4"/>
    <s v="pop"/>
    <d v="2011-11-01T04:45:36"/>
    <d v="2011-12-31T05:45:36"/>
    <x v="6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81000"/>
    <x v="4"/>
    <s v="pop"/>
    <d v="2015-01-02T00:31:47"/>
    <d v="2015-02-01T00:31:47"/>
    <x v="0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43106.988764044945"/>
    <x v="4"/>
    <s v="pop"/>
    <d v="2012-01-31T18:16:58"/>
    <d v="2012-03-16T03:59:00"/>
    <x v="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29241.795698924732"/>
    <x v="4"/>
    <s v="pop"/>
    <d v="2011-01-21T15:35:13"/>
    <d v="2011-02-22T03:00:00"/>
    <x v="6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26412.244897959183"/>
    <x v="4"/>
    <s v="pop"/>
    <d v="2013-02-26T06:04:33"/>
    <d v="2013-03-28T05:04:33"/>
    <x v="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28681"/>
    <x v="4"/>
    <s v="pop"/>
    <d v="2014-02-12T01:41:38"/>
    <d v="2014-03-11T06:59:00"/>
    <x v="3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22375.862068965518"/>
    <x v="4"/>
    <s v="pop"/>
    <d v="2011-10-29T03:35:39"/>
    <d v="2011-11-28T04:35:39"/>
    <x v="6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99692.307692307688"/>
    <x v="4"/>
    <s v="pop"/>
    <d v="2016-04-01T21:14:36"/>
    <d v="2016-05-31T21:14:36"/>
    <x v="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188713.08695652173"/>
    <x v="4"/>
    <s v="pop"/>
    <d v="2010-05-15T22:19:59"/>
    <d v="2010-07-05T04:00:00"/>
    <x v="7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33662.337662337661"/>
    <x v="4"/>
    <s v="pop"/>
    <d v="2016-07-02T13:03:34"/>
    <d v="2016-08-01T13:03:34"/>
    <x v="2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52897.959183673469"/>
    <x v="4"/>
    <s v="pop"/>
    <d v="2012-05-05T15:45:30"/>
    <d v="2012-06-04T15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3932.203389830509"/>
    <x v="4"/>
    <s v="pop"/>
    <d v="2015-02-04T21:04:52"/>
    <d v="2015-03-06T21:04:52"/>
    <x v="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23462.24778761062"/>
    <x v="4"/>
    <s v="pop"/>
    <d v="2016-07-18T14:31:46"/>
    <d v="2016-08-18T06:59:00"/>
    <x v="2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76707.058823529413"/>
    <x v="4"/>
    <s v="pop"/>
    <d v="2011-09-16T17:35:40"/>
    <d v="2011-10-16T22:03:00"/>
    <x v="6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95533.166666666672"/>
    <x v="4"/>
    <s v="pop"/>
    <d v="2012-03-05T17:25:47"/>
    <d v="2012-04-21T03:59:00"/>
    <x v="5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23103.90476190476"/>
    <x v="4"/>
    <s v="pop"/>
    <d v="2016-02-16T09:46:16"/>
    <d v="2016-04-16T05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24685.714285714286"/>
    <x v="4"/>
    <s v="pop"/>
    <d v="2014-01-23T20:31:11"/>
    <d v="2014-02-06T20:31:11"/>
    <x v="3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35485.714285714283"/>
    <x v="4"/>
    <s v="pop"/>
    <d v="2011-06-29T01:39:05"/>
    <d v="2011-07-22T01:39:05"/>
    <x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103680"/>
    <x v="4"/>
    <s v="pop"/>
    <d v="2014-06-12T18:11:07"/>
    <d v="2014-07-12T18:11:07"/>
    <x v="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4785.4253393665158"/>
    <x v="4"/>
    <s v="faith"/>
    <d v="2017-02-08T02:54:44"/>
    <d v="2017-03-29T02:00:00"/>
    <x v="1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2-13T05:07:40"/>
    <d v="2017-04-14T04:07:40"/>
    <x v="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207360"/>
    <x v="4"/>
    <s v="faith"/>
    <d v="2017-03-14T18:45:38"/>
    <d v="2017-04-07T18:45:38"/>
    <x v="1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23916.831683168315"/>
    <x v="4"/>
    <s v="faith"/>
    <d v="2017-02-17T19:34:01"/>
    <d v="2017-03-17T18:34:01"/>
    <x v="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172560"/>
    <x v="4"/>
    <s v="faith"/>
    <d v="2017-02-22T06:00:23"/>
    <d v="2017-03-24T05:00:23"/>
    <x v="1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5180400"/>
    <x v="4"/>
    <s v="faith"/>
    <d v="2017-02-26T20:15:19"/>
    <d v="2017-04-27T19:15:19"/>
    <x v="1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74873.205128205125"/>
    <x v="4"/>
    <s v="faith"/>
    <d v="2017-03-08T01:07:25"/>
    <d v="2017-04-10T20:15:00"/>
    <x v="1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369771.42857142858"/>
    <x v="4"/>
    <s v="faith"/>
    <d v="2017-03-10T12:49:54"/>
    <d v="2017-04-09T11:49:54"/>
    <x v="1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84885.71428571429"/>
    <x v="4"/>
    <s v="faith"/>
    <d v="2017-02-14T22:37:10"/>
    <d v="2017-03-16T21:37:10"/>
    <x v="1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235309.09090909091"/>
    <x v="4"/>
    <s v="faith"/>
    <d v="2017-03-07T10:20:42"/>
    <d v="2017-04-06T09:20:42"/>
    <x v="1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73531.368421052626"/>
    <x v="4"/>
    <s v="faith"/>
    <d v="2017-03-01T16:50:08"/>
    <d v="2017-04-03T01:00:00"/>
    <x v="1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89204.86666666667"/>
    <x v="4"/>
    <s v="faith"/>
    <d v="2017-02-22T03:37:47"/>
    <d v="2017-03-26T23:59:00"/>
    <x v="1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33861"/>
    <x v="4"/>
    <s v="faith"/>
    <d v="2017-03-09T22:05:12"/>
    <d v="2017-04-09T20:00:00"/>
    <x v="1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2550686"/>
    <x v="4"/>
    <s v="faith"/>
    <d v="2017-02-25T16:04:34"/>
    <d v="2017-03-27T04:36:00"/>
    <x v="1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127760.26086956522"/>
    <x v="4"/>
    <s v="faith"/>
    <d v="2017-03-07T00:45:14"/>
    <d v="2017-04-10T01:00:00"/>
    <x v="1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3-02T01:40:11"/>
    <d v="2017-04-01T00:40:11"/>
    <x v="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7654.54545454546"/>
    <x v="4"/>
    <s v="faith"/>
    <d v="2017-03-11T00:47:28"/>
    <d v="2017-04-09T23:47:28"/>
    <x v="1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02T04:59:20"/>
    <d v="2017-03-26T03:33:00"/>
    <x v="1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648000"/>
    <x v="4"/>
    <s v="faith"/>
    <d v="2017-03-12T20:44:05"/>
    <d v="2017-04-11T20:44:05"/>
    <x v="1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32914.050632911392"/>
    <x v="4"/>
    <s v="faith"/>
    <d v="2017-03-02T01:43:10"/>
    <d v="2017-04-01T04:00:00"/>
    <x v="1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1296000"/>
    <x v="4"/>
    <s v="faith"/>
    <d v="2014-12-16T15:56:45"/>
    <d v="2015-01-15T15:56:45"/>
    <x v="3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2588400"/>
    <x v="4"/>
    <s v="faith"/>
    <d v="2015-02-28T20:52:30"/>
    <d v="2015-03-30T19:52:30"/>
    <x v="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92000"/>
    <x v="4"/>
    <s v="faith"/>
    <d v="2015-07-02T06:45:37"/>
    <d v="2015-08-31T06:45:37"/>
    <x v="0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235636.36363636365"/>
    <x v="4"/>
    <s v="faith"/>
    <d v="2015-01-17T03:21:13"/>
    <d v="2015-02-16T03:21:13"/>
    <x v="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8-29T00:24:06"/>
    <d v="2015-09-09T16:00:00"/>
    <x v="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6-24T07:21:12"/>
    <d v="2015-08-23T07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287600"/>
    <x v="4"/>
    <s v="faith"/>
    <d v="2016-02-27T17:18:15"/>
    <d v="2016-03-28T16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3-22T20:48:26"/>
    <d v="2016-05-01T20:48:26"/>
    <x v="2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891106.5"/>
    <x v="4"/>
    <s v="faith"/>
    <d v="2014-07-21T13:31:54"/>
    <d v="2014-08-31T19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970112"/>
    <x v="4"/>
    <s v="faith"/>
    <d v="2015-12-03T14:11:28"/>
    <d v="2016-01-18T13:00:00"/>
    <x v="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1339200"/>
    <x v="4"/>
    <s v="faith"/>
    <d v="2014-08-01T15:30:34"/>
    <d v="2014-09-01T15:30:34"/>
    <x v="3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5-01T21:55:53"/>
    <d v="2015-06-30T21:55:53"/>
    <x v="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2592000"/>
    <x v="4"/>
    <s v="faith"/>
    <d v="2014-09-05T19:13:32"/>
    <d v="2014-10-05T19:13:32"/>
    <x v="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52470.58823529413"/>
    <x v="4"/>
    <s v="faith"/>
    <d v="2015-04-01T22:02:41"/>
    <d v="2015-05-01T22:02:41"/>
    <x v="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1292667.5"/>
    <x v="4"/>
    <s v="faith"/>
    <d v="2015-03-01T05:13:05"/>
    <d v="2015-03-31T03:22:00"/>
    <x v="0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1153200"/>
    <x v="4"/>
    <s v="faith"/>
    <d v="2016-10-30T13:51:39"/>
    <d v="2016-12-09T14:51:39"/>
    <x v="2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42535.658536585368"/>
    <x v="4"/>
    <s v="faith"/>
    <d v="2016-03-31T23:33:58"/>
    <d v="2016-04-21T04:00:00"/>
    <x v="2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1883395.5"/>
    <x v="4"/>
    <s v="faith"/>
    <d v="2016-03-31T14:39:09"/>
    <d v="2016-05-14T04:59:00"/>
    <x v="2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864000"/>
    <x v="4"/>
    <s v="faith"/>
    <d v="2014-08-18T12:49:51"/>
    <d v="2014-09-17T12:49:51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324450"/>
    <x v="4"/>
    <s v="faith"/>
    <d v="2014-10-10T18:47:51"/>
    <d v="2014-11-09T19:47:51"/>
    <x v="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1-11T11:04:23"/>
    <d v="2015-12-11T11:04:23"/>
    <x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3200771"/>
    <x v="4"/>
    <s v="faith"/>
    <d v="2016-02-25T23:03:49"/>
    <d v="2016-04-03T00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1625028.3333333333"/>
    <x v="4"/>
    <s v="faith"/>
    <d v="2015-05-05T19:48:35"/>
    <d v="2015-07-01T06:00:00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648000"/>
    <x v="4"/>
    <s v="faith"/>
    <d v="2014-09-30T22:22:42"/>
    <d v="2014-10-30T22:22:42"/>
    <x v="3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288000"/>
    <x v="4"/>
    <s v="faith"/>
    <d v="2014-07-25T23:14:09"/>
    <d v="2014-08-24T23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56600"/>
    <x v="4"/>
    <s v="faith"/>
    <d v="2014-05-29T22:04:24"/>
    <d v="2014-06-27T22:04:24"/>
    <x v="3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4711423"/>
    <x v="4"/>
    <s v="faith"/>
    <d v="2015-02-09T22:16:17"/>
    <d v="2015-04-05T11:00:00"/>
    <x v="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370285.71428571426"/>
    <x v="4"/>
    <s v="faith"/>
    <d v="2015-09-21T15:01:14"/>
    <d v="2015-10-21T15:01:14"/>
    <x v="0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4-11T01:15:06"/>
    <d v="2016-06-10T01:15:06"/>
    <x v="2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09-25T02:06:23"/>
    <d v="2015-10-25T02:06:23"/>
    <x v="0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5-28T21:45:52"/>
    <d v="2015-06-11T15:00:00"/>
    <x v="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5-11-17T16:24:41"/>
    <d v="2016-01-16T05:00:00"/>
    <x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01T16:12:54"/>
    <d v="2016-09-13T21:30:00"/>
    <x v="2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2592000"/>
    <x v="4"/>
    <s v="faith"/>
    <d v="2015-04-08T00:52:36"/>
    <d v="2015-05-08T00:52:36"/>
    <x v="0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1296000"/>
    <x v="4"/>
    <s v="faith"/>
    <d v="2016-07-08T19:32:25"/>
    <d v="2016-08-07T19:32:25"/>
    <x v="2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595600"/>
    <x v="4"/>
    <s v="faith"/>
    <d v="2015-10-09T20:40:33"/>
    <d v="2015-11-08T21:40:33"/>
    <x v="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172800"/>
    <x v="4"/>
    <s v="faith"/>
    <d v="2015-06-20T22:46:32"/>
    <d v="2015-07-20T22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592000"/>
    <x v="4"/>
    <s v="faith"/>
    <d v="2014-09-02T20:59:02"/>
    <d v="2014-10-02T20:59:02"/>
    <x v="3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5094000"/>
    <x v="4"/>
    <s v="faith"/>
    <d v="2016-03-06T20:58:52"/>
    <d v="2016-05-04T19:58:52"/>
    <x v="2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6-16T19:37:02"/>
    <d v="2015-07-16T19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74769.230769230766"/>
    <x v="8"/>
    <s v="photobooks"/>
    <d v="2015-04-26T15:04:31"/>
    <d v="2015-06-10T15:04:31"/>
    <x v="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81312.647058823524"/>
    <x v="8"/>
    <s v="photobooks"/>
    <d v="2016-12-06T21:02:50"/>
    <d v="2017-01-07T21:00:00"/>
    <x v="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28680.074626865673"/>
    <x v="8"/>
    <s v="photobooks"/>
    <d v="2016-08-04T22:12:55"/>
    <d v="2016-08-27T03:59:00"/>
    <x v="2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55491.428571428572"/>
    <x v="8"/>
    <s v="photobooks"/>
    <d v="2015-01-22T14:31:17"/>
    <d v="2015-03-08T13:31:17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34777.101123595508"/>
    <x v="8"/>
    <s v="photobooks"/>
    <d v="2016-11-16T06:13:58"/>
    <d v="2016-12-22T02:00:00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4148.906542056076"/>
    <x v="8"/>
    <s v="photobooks"/>
    <d v="2016-10-25T04:14:27"/>
    <d v="2016-11-24T02:00:00"/>
    <x v="2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15861.446540880503"/>
    <x v="8"/>
    <s v="photobooks"/>
    <d v="2015-10-15T10:27:10"/>
    <d v="2015-11-13T15:00:00"/>
    <x v="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14320.441988950277"/>
    <x v="8"/>
    <s v="photobooks"/>
    <d v="2015-08-03T22:49:03"/>
    <d v="2015-09-02T22:49:03"/>
    <x v="0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24281.519083969466"/>
    <x v="8"/>
    <s v="photobooks"/>
    <d v="2017-01-23T23:25:21"/>
    <d v="2017-03-01T19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17280"/>
    <x v="8"/>
    <s v="photobooks"/>
    <d v="2016-03-25T20:05:04"/>
    <d v="2016-04-19T20:05:04"/>
    <x v="2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42432.7868852459"/>
    <x v="8"/>
    <s v="photobooks"/>
    <d v="2015-02-17T18:45:23"/>
    <d v="2015-03-19T17:45:23"/>
    <x v="0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28800"/>
    <x v="8"/>
    <s v="photobooks"/>
    <d v="2016-09-14T06:04:42"/>
    <d v="2016-10-14T06:04:42"/>
    <x v="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73954.28571428571"/>
    <x v="8"/>
    <s v="photobooks"/>
    <d v="2016-02-20T17:59:28"/>
    <d v="2016-03-21T16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28760"/>
    <x v="8"/>
    <s v="photobooks"/>
    <d v="2015-03-04T21:02:33"/>
    <d v="2015-04-03T20:02:33"/>
    <x v="0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648000"/>
    <x v="8"/>
    <s v="photobooks"/>
    <d v="2015-09-05T18:56:01"/>
    <d v="2015-10-05T18:56:01"/>
    <x v="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28800"/>
    <x v="8"/>
    <s v="photobooks"/>
    <d v="2016-07-20T04:01:09"/>
    <d v="2016-08-29T04:01:09"/>
    <x v="2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185046.92857142858"/>
    <x v="8"/>
    <s v="photobooks"/>
    <d v="2016-12-29T19:51:23"/>
    <d v="2017-01-28T19:29:00"/>
    <x v="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192000"/>
    <x v="8"/>
    <s v="photobooks"/>
    <d v="2016-05-15T22:56:32"/>
    <d v="2016-07-14T22:56:32"/>
    <x v="2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35191.836734693876"/>
    <x v="8"/>
    <s v="photobooks"/>
    <d v="2015-03-05T19:53:49"/>
    <d v="2015-03-25T18:53:49"/>
    <x v="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16941.176470588234"/>
    <x v="8"/>
    <s v="photobooks"/>
    <d v="2016-02-05T16:08:33"/>
    <d v="2016-02-25T16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1440000"/>
    <x v="8"/>
    <s v="photobooks"/>
    <d v="2015-07-24T13:37:40"/>
    <d v="2015-09-12T13:37:40"/>
    <x v="0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103680"/>
    <x v="8"/>
    <s v="photobooks"/>
    <d v="2016-02-10T23:34:05"/>
    <d v="2016-03-11T23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21966.101694915254"/>
    <x v="8"/>
    <s v="photobooks"/>
    <d v="2016-09-23T20:50:40"/>
    <d v="2016-10-23T20:50:40"/>
    <x v="2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64246.153846153844"/>
    <x v="8"/>
    <s v="photobooks"/>
    <d v="2014-07-05T11:39:39"/>
    <d v="2014-08-03T11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25165.048543689321"/>
    <x v="8"/>
    <s v="photobooks"/>
    <d v="2014-07-14T23:31:52"/>
    <d v="2014-08-13T23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04T20:38:08"/>
    <d v="2014-08-25T20:38:08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66461.538461538468"/>
    <x v="8"/>
    <s v="photobooks"/>
    <d v="2014-07-04T15:48:04"/>
    <d v="2014-08-03T15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345600"/>
    <x v="8"/>
    <s v="photobooks"/>
    <d v="2014-07-29T13:27:24"/>
    <d v="2014-09-27T13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117818.18181818182"/>
    <x v="8"/>
    <s v="photobooks"/>
    <d v="2014-12-14T19:39:19"/>
    <d v="2015-01-13T19:39:19"/>
    <x v="3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32869.565217391304"/>
    <x v="8"/>
    <s v="photobooks"/>
    <d v="2014-09-09T18:43:14"/>
    <d v="2014-10-14T18:43:14"/>
    <x v="3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103680"/>
    <x v="8"/>
    <s v="photobooks"/>
    <d v="2014-09-23T23:30:40"/>
    <d v="2014-10-23T23:30:40"/>
    <x v="3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272842.10526315792"/>
    <x v="8"/>
    <s v="photobooks"/>
    <d v="2014-05-07T17:13:56"/>
    <d v="2014-07-06T17:13:56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204631.57894736843"/>
    <x v="8"/>
    <s v="photobooks"/>
    <d v="2014-12-05T18:14:58"/>
    <d v="2015-01-19T18:14:58"/>
    <x v="3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281834.46153846156"/>
    <x v="8"/>
    <s v="photobooks"/>
    <d v="2014-10-18T05:14:52"/>
    <d v="2014-11-29T14:59:00"/>
    <x v="3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31354.83870967742"/>
    <x v="8"/>
    <s v="photobooks"/>
    <d v="2014-09-09T23:26:00"/>
    <d v="2014-10-24T23:26:00"/>
    <x v="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777600"/>
    <x v="8"/>
    <s v="photobooks"/>
    <d v="2014-09-23T22:57:51"/>
    <d v="2014-10-29T22:57:51"/>
    <x v="3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259200"/>
    <x v="8"/>
    <s v="photobooks"/>
    <d v="2015-01-21T08:34:13"/>
    <d v="2015-02-20T08:34:13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258960"/>
    <x v="8"/>
    <s v="photobooks"/>
    <d v="2015-02-10T20:43:15"/>
    <d v="2015-03-27T19:43:15"/>
    <x v="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68210.526315789481"/>
    <x v="8"/>
    <s v="photobooks"/>
    <d v="2016-08-03T16:36:20"/>
    <d v="2016-09-02T16:36:20"/>
    <x v="2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34105.26315789474"/>
    <x v="8"/>
    <s v="photobooks"/>
    <d v="2016-05-03T14:25:10"/>
    <d v="2016-07-02T14:25:10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111600"/>
    <x v="8"/>
    <s v="photobooks"/>
    <d v="2016-08-15T14:49:05"/>
    <d v="2016-09-15T14:49:05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37515.789473684214"/>
    <x v="8"/>
    <s v="photobooks"/>
    <d v="2016-01-19T13:48:09"/>
    <d v="2016-02-21T13:48:09"/>
    <x v="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14010.81081081081"/>
    <x v="8"/>
    <s v="photobooks"/>
    <d v="2015-04-21T22:47:58"/>
    <d v="2015-05-21T22:47:58"/>
    <x v="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82438.181818181823"/>
    <x v="8"/>
    <s v="photobooks"/>
    <d v="2014-12-30T15:44:00"/>
    <d v="2015-01-31T03:25:00"/>
    <x v="3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24692.083333333332"/>
    <x v="8"/>
    <s v="photobooks"/>
    <d v="2014-09-15T03:14:15"/>
    <d v="2014-10-16T00:00:00"/>
    <x v="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89379.31034482758"/>
    <x v="8"/>
    <s v="photobooks"/>
    <d v="2014-11-15T13:12:57"/>
    <d v="2014-12-15T13:12:57"/>
    <x v="3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107850"/>
    <x v="8"/>
    <s v="photobooks"/>
    <d v="2015-03-05T15:43:57"/>
    <d v="2015-04-04T14:43:57"/>
    <x v="0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648000"/>
    <x v="8"/>
    <s v="photobooks"/>
    <d v="2014-10-01T22:45:42"/>
    <d v="2014-10-31T22:45:42"/>
    <x v="3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296000"/>
    <x v="8"/>
    <s v="photobooks"/>
    <d v="2014-11-13T06:00:03"/>
    <d v="2015-01-12T06:00:03"/>
    <x v="3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72800"/>
    <x v="8"/>
    <s v="photobooks"/>
    <d v="2015-01-06T16:11:18"/>
    <d v="2015-02-05T16:11:18"/>
    <x v="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1296000"/>
    <x v="8"/>
    <s v="photobooks"/>
    <d v="2014-11-30T17:46:05"/>
    <d v="2015-01-29T17:46:05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23160.129496402878"/>
    <x v="8"/>
    <s v="photobooks"/>
    <d v="2015-07-04T00:44:42"/>
    <d v="2015-08-10T06:59:00"/>
    <x v="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1297800"/>
    <x v="8"/>
    <s v="photobooks"/>
    <d v="2014-10-28T21:24:00"/>
    <d v="2014-11-27T22:24:00"/>
    <x v="3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168000"/>
    <x v="8"/>
    <s v="photobooks"/>
    <d v="2015-01-07T13:13:42"/>
    <d v="2015-02-11T13:13:42"/>
    <x v="0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31336.530864197532"/>
    <x v="8"/>
    <s v="photobooks"/>
    <d v="2016-09-15T06:55:41"/>
    <d v="2016-10-14T16:00:00"/>
    <x v="2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60279.069767441862"/>
    <x v="8"/>
    <s v="photobooks"/>
    <d v="2016-05-25T10:32:46"/>
    <d v="2016-07-24T10:32:46"/>
    <x v="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18514.285714285714"/>
    <x v="8"/>
    <s v="photobooks"/>
    <d v="2016-11-15T13:39:49"/>
    <d v="2016-12-15T13:39:49"/>
    <x v="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140108.10810810811"/>
    <x v="8"/>
    <s v="photobooks"/>
    <d v="2015-12-06T07:50:33"/>
    <d v="2016-02-04T07:50:33"/>
    <x v="0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288600"/>
    <x v="8"/>
    <s v="photobooks"/>
    <d v="2014-10-22T20:13:28"/>
    <d v="2014-11-11T21:13:28"/>
    <x v="3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22938.053097345131"/>
    <x v="8"/>
    <s v="photobooks"/>
    <d v="2016-09-10T14:32:50"/>
    <d v="2016-10-10T14:32:50"/>
    <x v="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74365.729729729734"/>
    <x v="8"/>
    <s v="photobooks"/>
    <d v="2015-11-13T15:51:08"/>
    <d v="2015-12-15T12:10:00"/>
    <x v="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112528.33333333333"/>
    <x v="8"/>
    <s v="photobooks"/>
    <d v="2015-06-04T11:20:30"/>
    <d v="2015-06-27T21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35712"/>
    <x v="8"/>
    <s v="photobooks"/>
    <d v="2015-01-14T01:43:02"/>
    <d v="2015-02-14T01:43:02"/>
    <x v="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66530.769230769234"/>
    <x v="8"/>
    <s v="photobooks"/>
    <d v="2015-10-05T16:16:44"/>
    <d v="2015-11-14T17:16:44"/>
    <x v="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22624.114754098362"/>
    <x v="8"/>
    <s v="photobooks"/>
    <d v="2015-08-31T19:17:38"/>
    <d v="2015-10-02T18:00:00"/>
    <x v="0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378000"/>
    <x v="8"/>
    <s v="photobooks"/>
    <d v="2014-08-26T15:19:09"/>
    <d v="2014-09-30T15:19:09"/>
    <x v="3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324000"/>
    <x v="8"/>
    <s v="photobooks"/>
    <d v="2014-08-29T01:38:33"/>
    <d v="2014-09-28T01:38:33"/>
    <x v="3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31500"/>
    <x v="8"/>
    <s v="photobooks"/>
    <d v="2017-01-07T16:20:30"/>
    <d v="2017-02-11T16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336000"/>
    <x v="8"/>
    <s v="photobooks"/>
    <d v="2015-01-25T21:47:19"/>
    <d v="2015-03-01T21:47:19"/>
    <x v="0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518400"/>
    <x v="8"/>
    <s v="photobooks"/>
    <d v="2014-08-09T21:50:26"/>
    <d v="2014-08-21T21:50:26"/>
    <x v="3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98497.30769230769"/>
    <x v="8"/>
    <s v="photobooks"/>
    <d v="2014-08-25T10:24:30"/>
    <d v="2014-10-24T04:00:00"/>
    <x v="3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112695.65217391304"/>
    <x v="8"/>
    <s v="photobooks"/>
    <d v="2016-06-03T07:38:56"/>
    <d v="2016-07-03T07:38:56"/>
    <x v="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7-09T21:20:12"/>
    <d v="2014-08-08T21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18514.285714285714"/>
    <x v="8"/>
    <s v="photobooks"/>
    <d v="2015-01-29T07:32:16"/>
    <d v="2015-02-28T07:32:16"/>
    <x v="0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6-17T21:45:37"/>
    <d v="2015-07-01T21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401982.83333333331"/>
    <x v="8"/>
    <s v="photobooks"/>
    <d v="2016-06-27T21:01:43"/>
    <d v="2016-07-25T19:00:00"/>
    <x v="2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51519.33"/>
    <x v="8"/>
    <s v="photobooks"/>
    <d v="2016-12-01T15:53:27"/>
    <d v="2017-01-30T06:59:00"/>
    <x v="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3-04T05:37:30"/>
    <d v="2015-04-03T04:37:30"/>
    <x v="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48000"/>
    <x v="8"/>
    <s v="photobooks"/>
    <d v="2014-06-30T18:03:16"/>
    <d v="2014-07-30T18:03:16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323550"/>
    <x v="8"/>
    <s v="photobooks"/>
    <d v="2015-03-02T02:01:30"/>
    <d v="2015-04-01T01:01:30"/>
    <x v="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68210.526315789481"/>
    <x v="4"/>
    <s v="rock"/>
    <d v="2012-01-18T07:39:27"/>
    <d v="2012-03-03T07:39:27"/>
    <x v="5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82727.09090909088"/>
    <x v="4"/>
    <s v="rock"/>
    <d v="2013-12-26T19:07:42"/>
    <d v="2014-01-31T19:01: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78545.454545454544"/>
    <x v="4"/>
    <s v="rock"/>
    <d v="2012-09-24T16:26:16"/>
    <d v="2012-10-24T16:26:16"/>
    <x v="5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43572.824999999997"/>
    <x v="4"/>
    <s v="rock"/>
    <d v="2013-12-18T21:59:27"/>
    <d v="2014-01-08T02:08: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39744"/>
    <x v="4"/>
    <s v="rock"/>
    <d v="2013-06-18T20:01:43"/>
    <d v="2013-07-11T20:01:43"/>
    <x v="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68210.526315789481"/>
    <x v="4"/>
    <s v="rock"/>
    <d v="2014-01-18T22:10:17"/>
    <d v="2014-02-17T22:10:17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45000"/>
    <x v="4"/>
    <s v="rock"/>
    <d v="2011-01-12T07:49:21"/>
    <d v="2011-03-03T07:49:21"/>
    <x v="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57630.625"/>
    <x v="4"/>
    <s v="rock"/>
    <d v="2014-04-07T21:35:30"/>
    <d v="2014-05-09T22:00:00"/>
    <x v="3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127843.30303030302"/>
    <x v="4"/>
    <s v="rock"/>
    <d v="2010-12-04T02:06:11"/>
    <d v="2011-01-21T22:00:00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11469.026548672566"/>
    <x v="4"/>
    <s v="rock"/>
    <d v="2014-01-25T16:25:07"/>
    <d v="2014-02-24T16:25:07"/>
    <x v="3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92571.428571428565"/>
    <x v="4"/>
    <s v="rock"/>
    <d v="2012-04-27T23:54:23"/>
    <d v="2012-05-12T23:54:23"/>
    <x v="5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129600"/>
    <x v="4"/>
    <s v="rock"/>
    <d v="2011-02-02T12:57:07"/>
    <d v="2011-03-04T12:57:07"/>
    <x v="6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111589.48"/>
    <x v="4"/>
    <s v="rock"/>
    <d v="2013-01-29T01:03:23"/>
    <d v="2013-03-02T07:59:00"/>
    <x v="4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38400"/>
    <x v="4"/>
    <s v="rock"/>
    <d v="2014-12-15T23:08:15"/>
    <d v="2015-01-24T23:08:15"/>
    <x v="3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235309.09090909091"/>
    <x v="4"/>
    <s v="rock"/>
    <d v="2016-03-01T16:51:11"/>
    <d v="2016-03-31T15:51:11"/>
    <x v="2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26705.454545454544"/>
    <x v="4"/>
    <s v="rock"/>
    <d v="2013-01-31T19:25:29"/>
    <d v="2013-02-17T19:25:29"/>
    <x v="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172680"/>
    <x v="4"/>
    <s v="rock"/>
    <d v="2012-01-18T01:08:55"/>
    <d v="2012-03-18T00:08:55"/>
    <x v="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87444.392857142855"/>
    <x v="4"/>
    <s v="rock"/>
    <d v="2011-09-02T18:52:37"/>
    <d v="2011-10-01T03:00:00"/>
    <x v="6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57600"/>
    <x v="4"/>
    <s v="rock"/>
    <d v="2016-09-01T17:19:42"/>
    <d v="2016-10-01T17:19:42"/>
    <x v="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127017.69230769231"/>
    <x v="4"/>
    <s v="rock"/>
    <d v="2013-04-18T02:18:30"/>
    <d v="2013-05-07T04:59:00"/>
    <x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72062.375"/>
    <x v="4"/>
    <s v="rock"/>
    <d v="2014-04-16T20:17:25"/>
    <d v="2014-05-20T04:59:00"/>
    <x v="3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38312.33333333334"/>
    <x v="4"/>
    <s v="rock"/>
    <d v="2015-01-27T15:09:41"/>
    <d v="2015-03-02T05:59:00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19343.283582089553"/>
    <x v="4"/>
    <s v="rock"/>
    <d v="2011-01-21T23:52:34"/>
    <d v="2011-02-20T23:52:34"/>
    <x v="6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164814.29999999999"/>
    <x v="4"/>
    <s v="rock"/>
    <d v="2011-05-03T23:21:54"/>
    <d v="2011-06-11T03:00:00"/>
    <x v="6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67626.421052631573"/>
    <x v="4"/>
    <s v="rock"/>
    <d v="2016-06-02T07:59:58"/>
    <d v="2016-06-17T04:55:00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12401.913875598086"/>
    <x v="4"/>
    <s v="rock"/>
    <d v="2012-11-15T15:36:17"/>
    <d v="2012-12-15T15:36:17"/>
    <x v="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47747.368421052633"/>
    <x v="4"/>
    <s v="rock"/>
    <d v="2015-03-31T05:40:32"/>
    <d v="2015-04-21T05:40:32"/>
    <x v="0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228610.5"/>
    <x v="4"/>
    <s v="rock"/>
    <d v="2011-05-28T18:54:48"/>
    <d v="2011-07-31T06:59:00"/>
    <x v="6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24000"/>
    <x v="4"/>
    <s v="rock"/>
    <d v="2012-09-17T20:17:39"/>
    <d v="2012-10-17T20:17:39"/>
    <x v="5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14480.446927374302"/>
    <x v="4"/>
    <s v="rock"/>
    <d v="2014-06-10T23:01:40"/>
    <d v="2014-07-10T23:01:40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66910.076923076922"/>
    <x v="4"/>
    <s v="rock"/>
    <d v="2014-07-07T21:45:38"/>
    <d v="2014-07-28T01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24553.801526717558"/>
    <x v="4"/>
    <s v="rock"/>
    <d v="2015-03-18T18:30:52"/>
    <d v="2015-04-25T00:00:00"/>
    <x v="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308828.57142857142"/>
    <x v="4"/>
    <s v="rock"/>
    <d v="2012-09-25T01:26:57"/>
    <d v="2012-11-14T02:26:57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14896.551724137931"/>
    <x v="4"/>
    <s v="rock"/>
    <d v="2013-04-24T00:30:37"/>
    <d v="2013-05-24T00:30:37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20356.020942408377"/>
    <x v="4"/>
    <s v="rock"/>
    <d v="2013-11-22T12:55:40"/>
    <d v="2014-01-06T12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47747.368421052633"/>
    <x v="4"/>
    <s v="rock"/>
    <d v="2014-06-27T20:31:12"/>
    <d v="2014-07-18T20:31:12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17818.18181818182"/>
    <x v="4"/>
    <s v="rock"/>
    <d v="2014-08-13T18:26:53"/>
    <d v="2014-09-12T18:26:53"/>
    <x v="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34816.107382550334"/>
    <x v="4"/>
    <s v="rock"/>
    <d v="2011-10-17T04:48:41"/>
    <d v="2011-12-16T05:48:41"/>
    <x v="6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46285.714285714283"/>
    <x v="4"/>
    <s v="rock"/>
    <d v="2011-08-23T18:28:49"/>
    <d v="2011-09-22T18:28:49"/>
    <x v="6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95494.736842105267"/>
    <x v="4"/>
    <s v="rock"/>
    <d v="2014-01-16T17:01:24"/>
    <d v="2014-02-06T17:01:24"/>
    <x v="3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4-12-27T07:12:21"/>
    <d v="2015-01-26T07:12:21"/>
    <x v="3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252826.625"/>
    <x v="6"/>
    <s v="mobile games"/>
    <d v="2017-01-20T11:49:34"/>
    <d v="2017-03-08T07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1296000"/>
    <x v="6"/>
    <s v="mobile games"/>
    <d v="2014-05-13T19:08:05"/>
    <d v="2014-06-12T19:08:05"/>
    <x v="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4000"/>
    <x v="6"/>
    <s v="mobile games"/>
    <d v="2014-04-04T17:11:40"/>
    <d v="2014-05-04T17:11:40"/>
    <x v="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1513800"/>
    <x v="6"/>
    <s v="mobile games"/>
    <d v="2016-10-02T08:49:07"/>
    <d v="2016-11-06T09:49:07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2286151.5"/>
    <x v="6"/>
    <s v="mobile games"/>
    <d v="2017-01-07T05:54:57"/>
    <d v="2017-03-01T04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2592000"/>
    <x v="6"/>
    <s v="mobile games"/>
    <d v="2016-10-06T22:11:52"/>
    <d v="2016-11-05T22:11:52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124789.11764705883"/>
    <x v="6"/>
    <s v="mobile games"/>
    <d v="2015-11-20T18:42:05"/>
    <d v="2015-12-15T07:59:00"/>
    <x v="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6-12-05T00:04:09"/>
    <d v="2017-01-04T00:04:09"/>
    <x v="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226389.54545454544"/>
    <x v="6"/>
    <s v="mobile games"/>
    <d v="2016-01-02T08:32:15"/>
    <d v="2016-01-31T04:17:00"/>
    <x v="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36416.84210526316"/>
    <x v="6"/>
    <s v="mobile games"/>
    <d v="2014-10-11T18:48:21"/>
    <d v="2014-11-20T19:48:21"/>
    <x v="3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99384.61538461538"/>
    <x v="6"/>
    <s v="mobile games"/>
    <d v="2015-05-31T03:06:42"/>
    <d v="2015-06-30T03:06:42"/>
    <x v="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256345"/>
    <x v="6"/>
    <s v="mobile games"/>
    <d v="2015-06-09T14:46:50"/>
    <d v="2015-07-08T16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864000"/>
    <x v="6"/>
    <s v="mobile games"/>
    <d v="2016-06-08T23:15:33"/>
    <d v="2016-06-28T23:15:33"/>
    <x v="2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28000"/>
    <x v="6"/>
    <s v="mobile games"/>
    <d v="2016-06-07T21:35:08"/>
    <d v="2016-08-06T21:35:08"/>
    <x v="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5-17T06:50:05"/>
    <d v="2014-06-16T06:50:05"/>
    <x v="3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1-31T00:42:05"/>
    <d v="2015-03-01T00:42:05"/>
    <x v="0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5-14T00:12:35"/>
    <d v="2014-06-13T00:12:35"/>
    <x v="3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1294200"/>
    <x v="6"/>
    <s v="mobile games"/>
    <d v="2016-02-13T15:35:29"/>
    <d v="2016-03-14T14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104250"/>
    <x v="6"/>
    <s v="mobile games"/>
    <d v="2016-03-01T13:36:20"/>
    <d v="2016-03-30T12:36:20"/>
    <x v="2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36977.142857142855"/>
    <x v="4"/>
    <s v="indie rock"/>
    <d v="2015-02-08T03:39:49"/>
    <d v="2015-03-10T02:39:49"/>
    <x v="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35245.283950617282"/>
    <x v="4"/>
    <s v="indie rock"/>
    <d v="2012-06-07T22:46:52"/>
    <d v="2012-07-10T23:48:00"/>
    <x v="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80887.5"/>
    <x v="4"/>
    <s v="indie rock"/>
    <d v="2012-03-09T22:45:08"/>
    <d v="2012-04-08T21:45:08"/>
    <x v="5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117310.19230769231"/>
    <x v="4"/>
    <s v="indie rock"/>
    <d v="2012-10-23T04:45:35"/>
    <d v="2012-11-27T12:00:00"/>
    <x v="5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27008.476190476191"/>
    <x v="4"/>
    <s v="indie rock"/>
    <d v="2012-07-09T02:15:10"/>
    <d v="2012-08-10T22:00:00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89503.448275862072"/>
    <x v="4"/>
    <s v="indie rock"/>
    <d v="2014-10-13T21:45:38"/>
    <d v="2014-11-12T22:45:38"/>
    <x v="3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195433.5"/>
    <x v="4"/>
    <s v="indie rock"/>
    <d v="2015-11-15T19:12:12"/>
    <d v="2015-12-03T21:30:00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30063.011235955055"/>
    <x v="4"/>
    <s v="indie rock"/>
    <d v="2010-05-01T05:45:32"/>
    <d v="2010-06-01T04:59:00"/>
    <x v="7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88281.818181818177"/>
    <x v="4"/>
    <s v="indie rock"/>
    <d v="2013-01-25T19:02:26"/>
    <d v="2013-03-11T18:02:26"/>
    <x v="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10536.585365853658"/>
    <x v="4"/>
    <s v="indie rock"/>
    <d v="2012-11-15T18:52:08"/>
    <d v="2012-12-15T18:52:08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32725.383333333335"/>
    <x v="4"/>
    <s v="indie rock"/>
    <d v="2010-06-06T19:09:14"/>
    <d v="2010-07-22T06:00:00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99692.307692307688"/>
    <x v="4"/>
    <s v="indie rock"/>
    <d v="2011-05-08T15:18:01"/>
    <d v="2011-06-07T15:18:01"/>
    <x v="6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31150.111111111109"/>
    <x v="4"/>
    <s v="indie rock"/>
    <d v="2011-03-30T22:36:25"/>
    <d v="2011-04-16T03:59:00"/>
    <x v="6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133920"/>
    <x v="4"/>
    <s v="indie rock"/>
    <d v="2012-01-12T21:43:03"/>
    <d v="2012-02-12T21:43:03"/>
    <x v="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55148.936170212764"/>
    <x v="4"/>
    <s v="indie rock"/>
    <d v="2015-09-20T17:55:22"/>
    <d v="2015-10-20T17:55:22"/>
    <x v="0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199384.61538461538"/>
    <x v="4"/>
    <s v="indie rock"/>
    <d v="2012-03-13T17:02:45"/>
    <d v="2012-04-12T17:02:45"/>
    <x v="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10524.557377049181"/>
    <x v="4"/>
    <s v="indie rock"/>
    <d v="2014-02-10T14:00:06"/>
    <d v="2014-03-04T21:00:00"/>
    <x v="3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146291.76190476189"/>
    <x v="4"/>
    <s v="indie rock"/>
    <d v="2015-12-28T04:37:53"/>
    <d v="2016-02-01T18:00:00"/>
    <x v="0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61628.571428571428"/>
    <x v="4"/>
    <s v="indie rock"/>
    <d v="2015-02-23T22:36:06"/>
    <d v="2015-03-25T21:36:06"/>
    <x v="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44070.537037037036"/>
    <x v="4"/>
    <s v="indie rock"/>
    <d v="2012-09-08T20:55:31"/>
    <d v="2012-10-06T09:59:00"/>
    <x v="5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3674.84"/>
    <x v="2"/>
    <s v="gadgets"/>
    <d v="2015-04-22T13:02:09"/>
    <d v="2015-05-22T13:00:00"/>
    <x v="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864000"/>
    <x v="2"/>
    <s v="gadgets"/>
    <d v="2015-02-02T18:57:27"/>
    <d v="2015-03-04T18:57:27"/>
    <x v="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126439.0243902439"/>
    <x v="2"/>
    <s v="gadgets"/>
    <d v="2016-11-28T18:29:51"/>
    <d v="2017-01-27T18:29:51"/>
    <x v="2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1944000"/>
    <x v="2"/>
    <s v="gadgets"/>
    <d v="2015-11-18T16:27:01"/>
    <d v="2016-01-02T16:27:01"/>
    <x v="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648000"/>
    <x v="2"/>
    <s v="gadgets"/>
    <d v="2014-08-08T22:13:14"/>
    <d v="2014-09-07T22:13:14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6181.81818181818"/>
    <x v="2"/>
    <s v="gadgets"/>
    <d v="2016-05-24T16:06:23"/>
    <d v="2016-06-23T16:06:23"/>
    <x v="2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324000"/>
    <x v="2"/>
    <s v="gadgets"/>
    <d v="2014-05-08T14:05:25"/>
    <d v="2014-05-23T14:05:25"/>
    <x v="3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648000"/>
    <x v="2"/>
    <s v="gadgets"/>
    <d v="2016-11-29T22:01:40"/>
    <d v="2016-12-29T22:01:40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68210.526315789481"/>
    <x v="2"/>
    <s v="gadgets"/>
    <d v="2014-09-23T10:17:59"/>
    <d v="2014-10-23T10:17:59"/>
    <x v="3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3334.326315789474"/>
    <x v="2"/>
    <s v="gadgets"/>
    <d v="2015-09-17T23:06:57"/>
    <d v="2015-10-31T22:45:00"/>
    <x v="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2592000"/>
    <x v="2"/>
    <s v="gadgets"/>
    <d v="2014-07-10T00:48:54"/>
    <d v="2014-08-09T00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61714.285714285717"/>
    <x v="2"/>
    <s v="gadgets"/>
    <d v="2015-05-05T05:26:00"/>
    <d v="2015-06-04T05:26:00"/>
    <x v="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99692.307692307688"/>
    <x v="2"/>
    <s v="gadgets"/>
    <d v="2014-09-08T12:16:18"/>
    <d v="2014-10-08T12:16:18"/>
    <x v="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647633.5"/>
    <x v="2"/>
    <s v="gadgets"/>
    <d v="2014-10-17T04:11:13"/>
    <d v="2014-11-01T03:59:00"/>
    <x v="3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432000"/>
    <x v="2"/>
    <s v="gadgets"/>
    <d v="2014-08-13T01:10:22"/>
    <d v="2014-09-02T01:10:22"/>
    <x v="3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360600"/>
    <x v="2"/>
    <s v="gadgets"/>
    <d v="2016-10-13T17:12:55"/>
    <d v="2016-11-07T18:12:55"/>
    <x v="2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37028.571428571428"/>
    <x v="2"/>
    <s v="gadgets"/>
    <d v="2017-01-11T06:28:53"/>
    <d v="2017-02-10T06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336000"/>
    <x v="2"/>
    <s v="gadgets"/>
    <d v="2014-07-08T18:57:31"/>
    <d v="2014-08-12T18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324000"/>
    <x v="2"/>
    <s v="gadgets"/>
    <d v="2015-04-19T21:00:49"/>
    <d v="2015-05-19T21:00:49"/>
    <x v="0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23107.990476190476"/>
    <x v="2"/>
    <s v="gadgets"/>
    <d v="2015-09-23T21:01:01"/>
    <d v="2015-10-21T23:00:00"/>
    <x v="0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68210.526315789481"/>
    <x v="4"/>
    <s v="indie rock"/>
    <d v="2012-06-14T05:19:03"/>
    <d v="2012-07-14T05:19:03"/>
    <x v="5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40500"/>
    <x v="4"/>
    <s v="indie rock"/>
    <d v="2013-11-12T06:08:27"/>
    <d v="2013-12-12T06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68231.38461538462"/>
    <x v="4"/>
    <s v="indie rock"/>
    <d v="2011-08-17T20:22:12"/>
    <d v="2011-09-27T04:59:00"/>
    <x v="6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73449.242424242431"/>
    <x v="4"/>
    <s v="indie rock"/>
    <d v="2013-12-18T18:15:55"/>
    <d v="2014-01-15T19:33:00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6717.538461538461"/>
    <x v="4"/>
    <s v="indie rock"/>
    <d v="2013-09-18T21:38:08"/>
    <d v="2013-10-11T00:00:00"/>
    <x v="4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1853.308411214952"/>
    <x v="4"/>
    <s v="indie rock"/>
    <d v="2010-10-05T22:54:16"/>
    <d v="2010-11-02T00:26:00"/>
    <x v="7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120536.45454545454"/>
    <x v="4"/>
    <s v="indie rock"/>
    <d v="2012-02-21T20:40:39"/>
    <d v="2012-03-08T04:59:00"/>
    <x v="5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6235.294117647063"/>
    <x v="4"/>
    <s v="indie rock"/>
    <d v="2013-04-07T15:33:14"/>
    <d v="2013-05-07T15:33:14"/>
    <x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8384"/>
    <x v="4"/>
    <s v="indie rock"/>
    <d v="2011-05-24T00:31:06"/>
    <d v="2011-07-05T00:31:06"/>
    <x v="6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199384.61538461538"/>
    <x v="4"/>
    <s v="indie rock"/>
    <d v="2013-05-08T13:24:42"/>
    <d v="2013-07-07T13:24:42"/>
    <x v="4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22901.82"/>
    <x v="4"/>
    <s v="indie rock"/>
    <d v="2012-05-08T21:25:09"/>
    <d v="2012-05-22T03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22680"/>
    <x v="4"/>
    <s v="indie rock"/>
    <d v="2012-01-03T19:26:13"/>
    <d v="2012-01-24T19:26:13"/>
    <x v="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23563.636363636364"/>
    <x v="4"/>
    <s v="indie rock"/>
    <d v="2014-08-28T03:08:27"/>
    <d v="2014-09-27T03:08:27"/>
    <x v="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40777.64935064935"/>
    <x v="4"/>
    <s v="indie rock"/>
    <d v="2011-11-18T20:48:41"/>
    <d v="2011-12-25T05:00:00"/>
    <x v="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64411.38"/>
    <x v="4"/>
    <s v="indie rock"/>
    <d v="2014-05-14T22:22:51"/>
    <d v="2014-06-21T04:59:00"/>
    <x v="3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18090.137931034482"/>
    <x v="4"/>
    <s v="indie rock"/>
    <d v="2011-11-05T21:21:10"/>
    <d v="2011-12-06T05:59:00"/>
    <x v="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47808.931034482761"/>
    <x v="4"/>
    <s v="indie rock"/>
    <d v="2012-05-30T02:51:21"/>
    <d v="2012-06-15T03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23455.86842105263"/>
    <x v="4"/>
    <s v="indie rock"/>
    <d v="2013-06-01T06:13:51"/>
    <d v="2013-07-02T05:00:00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26962.5"/>
    <x v="4"/>
    <s v="indie rock"/>
    <d v="2013-02-08T23:38:28"/>
    <d v="2013-03-10T22:38:28"/>
    <x v="4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107745.3870967742"/>
    <x v="4"/>
    <s v="indie rock"/>
    <d v="2011-05-07T12:10:33"/>
    <d v="2011-06-15T03:59:00"/>
    <x v="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530.82121646528776"/>
    <x v="2"/>
    <s v="hardware"/>
    <d v="2014-04-15T06:58:51"/>
    <d v="2014-05-15T06:58:51"/>
    <x v="3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1852.631578947374"/>
    <x v="2"/>
    <s v="hardware"/>
    <d v="2011-04-05T19:52:20"/>
    <d v="2011-07-04T19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1569.0072639225182"/>
    <x v="2"/>
    <s v="hardware"/>
    <d v="2016-06-27T06:28:36"/>
    <d v="2016-08-11T06:28:36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448.8541084404696"/>
    <x v="2"/>
    <s v="hardware"/>
    <d v="2014-04-01T14:01:30"/>
    <d v="2014-05-01T14:01:30"/>
    <x v="3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082.3529411764703"/>
    <x v="2"/>
    <s v="hardware"/>
    <d v="2015-06-02T06:02:38"/>
    <d v="2015-07-12T06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74005.71428571429"/>
    <x v="2"/>
    <s v="hardware"/>
    <d v="2014-02-19T03:36:01"/>
    <d v="2014-04-20T02:36:01"/>
    <x v="3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140235.65217391305"/>
    <x v="2"/>
    <s v="hardware"/>
    <d v="2009-10-16T22:02:00"/>
    <d v="2009-11-23T05:59:00"/>
    <x v="8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101.2275618374558"/>
    <x v="2"/>
    <s v="hardware"/>
    <d v="2016-04-13T14:30:09"/>
    <d v="2016-06-06T17:02:00"/>
    <x v="2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2748.6744432661717"/>
    <x v="2"/>
    <s v="hardware"/>
    <d v="2014-06-10T10:09:11"/>
    <d v="2014-07-10T10:09:11"/>
    <x v="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1427.7185501066099"/>
    <x v="2"/>
    <s v="hardware"/>
    <d v="2011-03-22T04:21:13"/>
    <d v="2011-04-22T04:21:13"/>
    <x v="6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3112.2302158273383"/>
    <x v="2"/>
    <s v="hardware"/>
    <d v="2016-10-08T10:05:37"/>
    <d v="2016-11-07T11:05:37"/>
    <x v="2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4687.3900293255128"/>
    <x v="2"/>
    <s v="hardware"/>
    <d v="2013-09-09T14:33:35"/>
    <d v="2013-10-16T14:33:35"/>
    <x v="4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17000.918367346938"/>
    <x v="2"/>
    <s v="hardware"/>
    <d v="2012-02-02T04:47:45"/>
    <d v="2012-03-02T03:00:00"/>
    <x v="5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9707.5277108433729"/>
    <x v="2"/>
    <s v="hardware"/>
    <d v="2016-01-25T13:56:16"/>
    <d v="2016-03-12T05:00:00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9688.6862068965511"/>
    <x v="2"/>
    <s v="hardware"/>
    <d v="2012-04-21T06:31:21"/>
    <d v="2012-05-23T19:00:00"/>
    <x v="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10642.191780821919"/>
    <x v="2"/>
    <s v="hardware"/>
    <d v="2015-03-04T22:10:05"/>
    <d v="2015-04-18T21:10:05"/>
    <x v="0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3927.2727272727275"/>
    <x v="2"/>
    <s v="hardware"/>
    <d v="2012-09-27T02:21:53"/>
    <d v="2012-10-27T02:21:53"/>
    <x v="5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1908.8495575221239"/>
    <x v="2"/>
    <s v="hardware"/>
    <d v="2013-02-21T23:42:41"/>
    <d v="2013-03-23T22:42:41"/>
    <x v="4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8386.1792452830196"/>
    <x v="2"/>
    <s v="hardware"/>
    <d v="2014-08-20T20:17:40"/>
    <d v="2014-10-01T00:00:00"/>
    <x v="3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78545.454545454544"/>
    <x v="2"/>
    <s v="hardware"/>
    <d v="2014-11-21T08:42:21"/>
    <d v="2014-12-21T08:42:21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2114.8334353949786"/>
    <x v="2"/>
    <s v="hardware"/>
    <d v="2012-08-27T04:40:17"/>
    <d v="2012-10-06T03:59:00"/>
    <x v="5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8470.5882352941171"/>
    <x v="2"/>
    <s v="hardware"/>
    <d v="2014-04-13T18:43:56"/>
    <d v="2014-05-13T18:43:56"/>
    <x v="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4751.219512195123"/>
    <x v="2"/>
    <s v="hardware"/>
    <d v="2014-08-12T10:18:54"/>
    <d v="2014-09-16T10:18:54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2023.4192037470725"/>
    <x v="2"/>
    <s v="hardware"/>
    <d v="2016-03-23T06:32:52"/>
    <d v="2016-04-22T06:32:52"/>
    <x v="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8414.466019417476"/>
    <x v="2"/>
    <s v="hardware"/>
    <d v="2011-12-21T02:08:30"/>
    <d v="2012-01-12T01:00:00"/>
    <x v="6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713.1526768010574"/>
    <x v="2"/>
    <s v="hardware"/>
    <d v="2014-07-15T12:58:18"/>
    <d v="2014-08-14T12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6400"/>
    <x v="2"/>
    <s v="hardware"/>
    <d v="2014-04-01T15:55:29"/>
    <d v="2014-05-01T15:55:29"/>
    <x v="3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5258.8235294117649"/>
    <x v="2"/>
    <s v="hardware"/>
    <d v="2016-11-02T14:05:15"/>
    <d v="2016-12-03T15:05:15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1373.6089030206676"/>
    <x v="2"/>
    <s v="hardware"/>
    <d v="2016-07-06T19:01:08"/>
    <d v="2016-08-05T19:01:08"/>
    <x v="2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7390.014265335235"/>
    <x v="2"/>
    <s v="hardware"/>
    <d v="2013-02-19T04:38:21"/>
    <d v="2013-04-20T03:38:21"/>
    <x v="4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708.24203986538964"/>
    <x v="2"/>
    <s v="hardware"/>
    <d v="2013-10-14T12:01:01"/>
    <d v="2013-11-15T04:00:00"/>
    <x v="4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10905.882352941177"/>
    <x v="2"/>
    <s v="hardware"/>
    <d v="2012-10-19T00:17:24"/>
    <d v="2012-11-18T01:17:24"/>
    <x v="5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1624.7372013651877"/>
    <x v="2"/>
    <s v="hardware"/>
    <d v="2016-06-28T17:21:04"/>
    <d v="2016-08-06T07:00:00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2895.522388059702"/>
    <x v="2"/>
    <s v="hardware"/>
    <d v="2013-06-20T08:01:09"/>
    <d v="2013-08-19T08:01:09"/>
    <x v="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0245.05928853755"/>
    <x v="2"/>
    <s v="hardware"/>
    <d v="2013-02-08T18:07:31"/>
    <d v="2013-03-10T18:07:31"/>
    <x v="4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5479.9154334038058"/>
    <x v="2"/>
    <s v="hardware"/>
    <d v="2013-06-13T21:35:25"/>
    <d v="2013-07-13T21:35:25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4853.1059683313033"/>
    <x v="2"/>
    <s v="hardware"/>
    <d v="2015-11-03T05:12:20"/>
    <d v="2015-12-19T07:59:00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7363.1649484536083"/>
    <x v="2"/>
    <s v="hardware"/>
    <d v="2012-05-10T05:24:52"/>
    <d v="2012-06-12T07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3905.2816728167281"/>
    <x v="2"/>
    <s v="hardware"/>
    <d v="2015-10-13T11:02:26"/>
    <d v="2015-11-19T04:59:00"/>
    <x v="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1775.012853470437"/>
    <x v="2"/>
    <s v="hardware"/>
    <d v="2016-02-23T13:01:02"/>
    <d v="2016-04-03T12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216000"/>
    <x v="8"/>
    <s v="people"/>
    <d v="2014-06-09T17:24:25"/>
    <d v="2014-07-09T17:24:25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1-04T14:04:47"/>
    <d v="2016-12-04T15:04:47"/>
    <x v="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120311.375"/>
    <x v="8"/>
    <s v="people"/>
    <d v="2016-08-11T00:16:58"/>
    <d v="2016-09-02T07:00:00"/>
    <x v="2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741085.71428571432"/>
    <x v="8"/>
    <s v="people"/>
    <d v="2014-10-01T18:58:01"/>
    <d v="2014-11-30T19:58:01"/>
    <x v="3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632007.25"/>
    <x v="8"/>
    <s v="people"/>
    <d v="2016-07-04T16:46:11"/>
    <d v="2016-08-02T23:00:00"/>
    <x v="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2588400"/>
    <x v="8"/>
    <s v="people"/>
    <d v="2016-02-13T10:24:43"/>
    <d v="2016-03-14T09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92571.428571428565"/>
    <x v="8"/>
    <s v="people"/>
    <d v="2015-01-30T15:21:16"/>
    <d v="2015-03-01T15:21:16"/>
    <x v="0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92000"/>
    <x v="8"/>
    <s v="people"/>
    <d v="2015-07-21T18:19:02"/>
    <d v="2015-08-20T18:19:02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2592000"/>
    <x v="8"/>
    <s v="people"/>
    <d v="2016-11-11T16:20:08"/>
    <d v="2016-12-11T16:20:08"/>
    <x v="2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259200"/>
    <x v="8"/>
    <s v="people"/>
    <d v="2016-01-29T04:42:12"/>
    <d v="2016-02-13T04:42:12"/>
    <x v="2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604800"/>
    <x v="8"/>
    <s v="people"/>
    <d v="2015-06-12T21:26:26"/>
    <d v="2015-07-03T21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296000"/>
    <x v="8"/>
    <s v="people"/>
    <d v="2015-01-19T03:26:31"/>
    <d v="2015-02-18T03:26:31"/>
    <x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1-21T14:07:17"/>
    <d v="2015-12-21T14:07:17"/>
    <x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0-08T00:09:02"/>
    <d v="2016-12-07T01:09:02"/>
    <x v="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576000"/>
    <x v="8"/>
    <s v="people"/>
    <d v="2015-06-26T21:38:56"/>
    <d v="2015-07-16T21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6-10T19:40:11"/>
    <d v="2014-07-10T19:40:11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7-27T22:20:12"/>
    <d v="2014-08-26T22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1296000"/>
    <x v="8"/>
    <s v="people"/>
    <d v="2014-06-17T02:50:38"/>
    <d v="2014-08-01T02:50:38"/>
    <x v="3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70800"/>
    <x v="8"/>
    <s v="people"/>
    <d v="2014-10-14T11:35:08"/>
    <d v="2014-11-13T12:35:08"/>
    <x v="3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103680"/>
    <x v="8"/>
    <s v="people"/>
    <d v="2015-12-07T22:50:13"/>
    <d v="2016-01-06T22:50:13"/>
    <x v="0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669.0800244349421"/>
    <x v="2"/>
    <s v="hardware"/>
    <d v="2015-05-12T05:01:56"/>
    <d v="2015-06-12T20:00:00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1885.090909090909"/>
    <x v="2"/>
    <s v="hardware"/>
    <d v="2016-12-24T17:05:43"/>
    <d v="2017-01-23T17:05:43"/>
    <x v="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75385.176470588238"/>
    <x v="2"/>
    <s v="hardware"/>
    <d v="2010-06-18T03:00:52"/>
    <d v="2010-07-02T23:00:00"/>
    <x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7322.0338983050851"/>
    <x v="2"/>
    <s v="hardware"/>
    <d v="2014-06-10T14:31:03"/>
    <d v="2014-07-10T14:31:03"/>
    <x v="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2373.413612565446"/>
    <x v="2"/>
    <s v="hardware"/>
    <d v="2013-09-18T19:30:18"/>
    <d v="2013-10-16T03:59:00"/>
    <x v="4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9992.0792079207913"/>
    <x v="2"/>
    <s v="hardware"/>
    <d v="2014-10-29T12:00:45"/>
    <d v="2014-12-03T13:00:45"/>
    <x v="3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41830.759124087592"/>
    <x v="2"/>
    <s v="hardware"/>
    <d v="2010-06-18T20:06:26"/>
    <d v="2010-08-24T04:00:00"/>
    <x v="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92721.951219512193"/>
    <x v="2"/>
    <s v="hardware"/>
    <d v="2011-08-06T14:30:22"/>
    <d v="2011-09-19T14:30:22"/>
    <x v="6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7824.1206030150752"/>
    <x v="2"/>
    <s v="hardware"/>
    <d v="2016-10-18T07:45:43"/>
    <d v="2016-11-23T08:45:43"/>
    <x v="2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1492.2279792746115"/>
    <x v="2"/>
    <s v="hardware"/>
    <d v="2016-07-19T23:54:51"/>
    <d v="2016-08-18T23:54:51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2989.7291452111226"/>
    <x v="2"/>
    <s v="hardware"/>
    <d v="2015-12-09T08:36:13"/>
    <d v="2016-01-11T23:00:00"/>
    <x v="0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14163.934426229509"/>
    <x v="2"/>
    <s v="hardware"/>
    <d v="2015-01-06T19:44:01"/>
    <d v="2015-02-05T19:44:01"/>
    <x v="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136.3437088996054"/>
    <x v="2"/>
    <s v="hardware"/>
    <d v="2016-05-09T23:03:34"/>
    <d v="2016-07-08T23:03:34"/>
    <x v="2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110.89692708923914"/>
    <x v="2"/>
    <s v="hardware"/>
    <d v="2013-02-19T05:08:59"/>
    <d v="2013-03-25T04:08:59"/>
    <x v="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16000"/>
    <x v="2"/>
    <s v="hardware"/>
    <d v="2011-08-10T21:02:43"/>
    <d v="2011-09-09T21:02:43"/>
    <x v="6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5411.2734864300628"/>
    <x v="2"/>
    <s v="hardware"/>
    <d v="2013-02-07T21:08:19"/>
    <d v="2013-03-09T21:08:19"/>
    <x v="4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6309.4953051643197"/>
    <x v="2"/>
    <s v="hardware"/>
    <d v="2012-02-22T01:22:35"/>
    <d v="2012-03-24T04:00:00"/>
    <x v="5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5760"/>
    <x v="2"/>
    <s v="hardware"/>
    <d v="2015-07-14T08:46:49"/>
    <d v="2015-08-13T08:46:49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456.1797752808989"/>
    <x v="2"/>
    <s v="hardware"/>
    <d v="2016-08-23T17:00:21"/>
    <d v="2016-09-22T17:00:21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6106.688524590165"/>
    <x v="2"/>
    <s v="hardware"/>
    <d v="2014-04-08T02:20:24"/>
    <d v="2014-05-14T23:04:00"/>
    <x v="3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40926.315789473687"/>
    <x v="2"/>
    <s v="hardware"/>
    <d v="2014-08-10T01:41:37"/>
    <d v="2014-09-24T01:41:37"/>
    <x v="3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7975.3846153846152"/>
    <x v="2"/>
    <s v="hardware"/>
    <d v="2016-05-12T13:39:32"/>
    <d v="2016-06-11T13:39:32"/>
    <x v="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7342.7762039660056"/>
    <x v="2"/>
    <s v="hardware"/>
    <d v="2015-05-12T10:05:53"/>
    <d v="2015-06-11T10:05:53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8107.200000000001"/>
    <x v="2"/>
    <s v="hardware"/>
    <d v="2012-07-09T23:12:24"/>
    <d v="2012-08-13T03:00:00"/>
    <x v="5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3555.5555555555557"/>
    <x v="2"/>
    <s v="hardware"/>
    <d v="2015-05-12T04:25:46"/>
    <d v="2015-06-11T04:25:46"/>
    <x v="0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8645.7158590308372"/>
    <x v="2"/>
    <s v="hardware"/>
    <d v="2014-03-06T17:39:45"/>
    <d v="2014-04-21T03:59:00"/>
    <x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7206.679035250464"/>
    <x v="2"/>
    <s v="hardware"/>
    <d v="2015-02-13T19:31:59"/>
    <d v="2015-03-30T18:31:59"/>
    <x v="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0459.417721518985"/>
    <x v="2"/>
    <s v="hardware"/>
    <d v="2010-02-06T22:03:26"/>
    <d v="2010-03-15T21:55:00"/>
    <x v="7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27574.468085106382"/>
    <x v="2"/>
    <s v="hardware"/>
    <d v="2014-07-28T00:31:21"/>
    <d v="2014-08-27T00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4147.2"/>
    <x v="2"/>
    <s v="hardware"/>
    <d v="2012-10-30T23:54:56"/>
    <d v="2012-11-29T23:54:56"/>
    <x v="5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6414.0688976377951"/>
    <x v="2"/>
    <s v="hardware"/>
    <d v="2014-12-02T07:54:13"/>
    <d v="2015-01-09T01:00:00"/>
    <x v="3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4823.2128060263658"/>
    <x v="2"/>
    <s v="hardware"/>
    <d v="2016-11-15T13:34:34"/>
    <d v="2016-12-15T05:00:00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16405.063291139242"/>
    <x v="2"/>
    <s v="hardware"/>
    <d v="2014-03-27T01:58:38"/>
    <d v="2014-04-26T01:58:38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9381.5885826771646"/>
    <x v="2"/>
    <s v="hardware"/>
    <d v="2015-03-13T03:07:13"/>
    <d v="2015-05-07T06:58:00"/>
    <x v="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6093.1568322981366"/>
    <x v="2"/>
    <s v="hardware"/>
    <d v="2015-11-03T15:00:07"/>
    <d v="2015-12-19T01:00:00"/>
    <x v="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3056.6037735849059"/>
    <x v="2"/>
    <s v="hardware"/>
    <d v="2014-04-09T20:45:19"/>
    <d v="2014-05-09T20:45:19"/>
    <x v="3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12092.307692307691"/>
    <x v="2"/>
    <s v="hardware"/>
    <d v="2013-10-31T05:02:33"/>
    <d v="2013-12-30T06:02:33"/>
    <x v="4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3755.779411764706"/>
    <x v="2"/>
    <s v="hardware"/>
    <d v="2013-05-30T06:30:21"/>
    <d v="2013-07-01T18:00:00"/>
    <x v="4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6786.31926121372"/>
    <x v="2"/>
    <s v="hardware"/>
    <d v="2016-11-01T10:32:05"/>
    <d v="2016-12-01T04:59:00"/>
    <x v="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4795.5719557195571"/>
    <x v="2"/>
    <s v="hardware"/>
    <d v="2013-10-31T22:15:03"/>
    <d v="2013-11-15T23:15:03"/>
    <x v="4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21630"/>
    <x v="2"/>
    <s v="hardware"/>
    <d v="2016-10-11T12:37:07"/>
    <d v="2016-11-10T13:37:07"/>
    <x v="2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37028.571428571428"/>
    <x v="2"/>
    <s v="hardware"/>
    <d v="2015-11-23T16:59:34"/>
    <d v="2016-01-22T16:59:34"/>
    <x v="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24187.891191709845"/>
    <x v="2"/>
    <s v="hardware"/>
    <d v="2016-10-18T04:14:37"/>
    <d v="2016-12-11T04:59:00"/>
    <x v="2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14400"/>
    <x v="2"/>
    <s v="hardware"/>
    <d v="2015-05-14T16:25:14"/>
    <d v="2015-06-13T16:25:14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9855.513307984791"/>
    <x v="2"/>
    <s v="hardware"/>
    <d v="2012-06-09T02:07:27"/>
    <d v="2012-07-09T02:07:27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11944.700460829494"/>
    <x v="2"/>
    <s v="hardware"/>
    <d v="2013-04-23T04:07:24"/>
    <d v="2013-05-23T04:07:24"/>
    <x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5674.7855530474044"/>
    <x v="2"/>
    <s v="hardware"/>
    <d v="2015-03-18T21:41:10"/>
    <d v="2015-04-17T00:00:00"/>
    <x v="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1887.836853605244"/>
    <x v="2"/>
    <s v="hardware"/>
    <d v="2013-04-23T15:38:11"/>
    <d v="2013-05-23T15:38:11"/>
    <x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4125.5754716981128"/>
    <x v="2"/>
    <s v="hardware"/>
    <d v="2013-10-28T12:39:23"/>
    <d v="2013-12-02T22:59:00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0329.411764705881"/>
    <x v="2"/>
    <s v="hardware"/>
    <d v="2015-04-21T01:42:58"/>
    <d v="2015-05-31T01:42:58"/>
    <x v="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10710.743801652892"/>
    <x v="2"/>
    <s v="hardware"/>
    <d v="2013-11-26T00:32:17"/>
    <d v="2013-12-26T00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7186.6913123844733"/>
    <x v="2"/>
    <s v="hardware"/>
    <d v="2016-01-06T02:00:53"/>
    <d v="2016-02-20T02:00:53"/>
    <x v="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21451.239669421488"/>
    <x v="2"/>
    <s v="hardware"/>
    <d v="2015-10-26T14:49:11"/>
    <d v="2015-11-25T15:49:11"/>
    <x v="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4173.913043478261"/>
    <x v="2"/>
    <s v="hardware"/>
    <d v="2014-04-02T12:30:10"/>
    <d v="2014-05-02T12:30:10"/>
    <x v="3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25229.27722772277"/>
    <x v="2"/>
    <s v="hardware"/>
    <d v="2014-11-03T16:10:43"/>
    <d v="2014-12-03T04:00:00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4678.7003610108304"/>
    <x v="2"/>
    <s v="hardware"/>
    <d v="2013-03-18T18:15:42"/>
    <d v="2013-04-17T18:15:42"/>
    <x v="4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3891.8918918918921"/>
    <x v="2"/>
    <s v="hardware"/>
    <d v="2016-01-27T11:52:12"/>
    <d v="2016-02-26T11:52:12"/>
    <x v="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8316.0243902439033"/>
    <x v="2"/>
    <s v="hardware"/>
    <d v="2015-01-22T08:53:50"/>
    <d v="2015-03-02T20:00:00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9057.8293333333331"/>
    <x v="2"/>
    <s v="hardware"/>
    <d v="2015-12-23T14:27:34"/>
    <d v="2016-01-31T21:59:00"/>
    <x v="0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800.5865102639295"/>
    <x v="2"/>
    <s v="hardware"/>
    <d v="2014-05-24T15:25:50"/>
    <d v="2014-07-23T15:25:50"/>
    <x v="3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74057.142857142855"/>
    <x v="2"/>
    <s v="hardware"/>
    <d v="2016-12-01T18:20:54"/>
    <d v="2016-12-31T18:20:54"/>
    <x v="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12750.738916256158"/>
    <x v="2"/>
    <s v="hardware"/>
    <d v="2016-02-23T09:11:38"/>
    <d v="2016-03-24T08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58187.755102040814"/>
    <x v="2"/>
    <s v="hardware"/>
    <d v="2016-04-12T17:35:01"/>
    <d v="2016-05-15T17:35:01"/>
    <x v="2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537.17773571920168"/>
    <x v="2"/>
    <s v="hardware"/>
    <d v="2013-04-25T08:45:23"/>
    <d v="2013-05-31T12:00:00"/>
    <x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1665.8097686375322"/>
    <x v="2"/>
    <s v="hardware"/>
    <d v="2013-11-25T08:00:29"/>
    <d v="2013-12-25T08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39876.923076923078"/>
    <x v="2"/>
    <s v="hardware"/>
    <d v="2014-07-24T18:31:23"/>
    <d v="2014-08-23T18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285120"/>
    <x v="2"/>
    <s v="hardware"/>
    <d v="2015-04-21T20:29:36"/>
    <d v="2015-05-24T20:29:36"/>
    <x v="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105.26315789474"/>
    <x v="2"/>
    <s v="hardware"/>
    <d v="2016-09-20T20:11:55"/>
    <d v="2016-10-20T20:11:55"/>
    <x v="2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10184.03041825095"/>
    <x v="2"/>
    <s v="hardware"/>
    <d v="2015-12-02T23:19:51"/>
    <d v="2016-01-02T23:19:51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1694.1176470588234"/>
    <x v="2"/>
    <s v="hardware"/>
    <d v="2016-05-29T15:45:23"/>
    <d v="2016-06-28T15:45:23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13985.611510791367"/>
    <x v="2"/>
    <s v="hardware"/>
    <d v="2016-08-18T06:41:24"/>
    <d v="2016-10-02T06:41:24"/>
    <x v="2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7405.7142857142853"/>
    <x v="2"/>
    <s v="hardware"/>
    <d v="2016-04-07T13:57:12"/>
    <d v="2016-05-07T13:57:12"/>
    <x v="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8272.3404255319147"/>
    <x v="2"/>
    <s v="hardware"/>
    <d v="2015-03-24T16:01:58"/>
    <d v="2015-05-08T16:01:58"/>
    <x v="0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864000"/>
    <x v="2"/>
    <s v="hardware"/>
    <d v="2016-04-06T19:49:42"/>
    <d v="2016-05-06T19:49:42"/>
    <x v="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316.09756097560978"/>
    <x v="2"/>
    <s v="hardware"/>
    <d v="2013-06-25T16:21:28"/>
    <d v="2013-07-25T16:21:28"/>
    <x v="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413.44658451967939"/>
    <x v="2"/>
    <s v="hardware"/>
    <d v="2014-06-13T21:08:09"/>
    <d v="2014-07-23T21:08:09"/>
    <x v="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26578.319148936171"/>
    <x v="2"/>
    <s v="hardware"/>
    <d v="2015-04-09T01:01:16"/>
    <d v="2015-06-05T21:00:00"/>
    <x v="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000"/>
    <x v="2"/>
    <s v="hardware"/>
    <d v="2016-11-18T18:30:57"/>
    <d v="2016-12-18T18:30:57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281.7248764415153"/>
    <x v="2"/>
    <s v="hardware"/>
    <d v="2015-05-26T17:03:13"/>
    <d v="2015-06-25T19:00:00"/>
    <x v="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51912"/>
    <x v="2"/>
    <s v="hardware"/>
    <d v="2015-10-12T22:58:20"/>
    <d v="2015-11-11T23:58:20"/>
    <x v="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64487"/>
    <x v="4"/>
    <s v="indie rock"/>
    <d v="2012-04-05T03:45:55"/>
    <d v="2012-05-16T04:59:00"/>
    <x v="5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136515.78947368421"/>
    <x v="4"/>
    <s v="indie rock"/>
    <d v="2011-09-25T02:53:16"/>
    <d v="2011-11-24T03:53:16"/>
    <x v="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103680"/>
    <x v="4"/>
    <s v="indie rock"/>
    <d v="2012-05-05T17:19:55"/>
    <d v="2012-06-04T17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59086.043478260872"/>
    <x v="4"/>
    <s v="indie rock"/>
    <d v="2014-04-02T19:59:42"/>
    <d v="2014-05-04T06:59:00"/>
    <x v="3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31228.915662650601"/>
    <x v="4"/>
    <s v="indie rock"/>
    <d v="2012-06-15T20:03:07"/>
    <d v="2012-07-15T20:03:07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75383.085714285713"/>
    <x v="4"/>
    <s v="indie rock"/>
    <d v="2011-11-13T16:05:32"/>
    <d v="2011-12-14T04:59:00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103680"/>
    <x v="4"/>
    <s v="indie rock"/>
    <d v="2011-08-09T04:54:18"/>
    <d v="2011-09-08T04:54:18"/>
    <x v="6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1991.839999999997"/>
    <x v="4"/>
    <s v="indie rock"/>
    <d v="2010-08-05T17:09:12"/>
    <d v="2010-09-11T03:59:00"/>
    <x v="7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774.193548387098"/>
    <x v="4"/>
    <s v="indie rock"/>
    <d v="2013-06-28T01:49:54"/>
    <d v="2013-08-02T01:49:54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16200"/>
    <x v="4"/>
    <s v="indie rock"/>
    <d v="2013-01-25T09:09:15"/>
    <d v="2013-02-24T09:09:15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17037.89430894309"/>
    <x v="4"/>
    <s v="indie rock"/>
    <d v="2011-01-12T07:44:38"/>
    <d v="2011-03-01T20:00:00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94254.545454545456"/>
    <x v="4"/>
    <s v="indie rock"/>
    <d v="2011-08-08T16:58:52"/>
    <d v="2011-10-07T16:58:52"/>
    <x v="6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225547.82608695651"/>
    <x v="4"/>
    <s v="indie rock"/>
    <d v="2012-10-23T20:30:32"/>
    <d v="2012-12-22T21:30:32"/>
    <x v="5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40925.972222222219"/>
    <x v="4"/>
    <s v="indie rock"/>
    <d v="2012-01-31T00:28:50"/>
    <d v="2012-03-05T03:00:00"/>
    <x v="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235636.36363636365"/>
    <x v="4"/>
    <s v="indie rock"/>
    <d v="2011-08-03T17:36:13"/>
    <d v="2011-10-02T17:36:13"/>
    <x v="6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95086.071428571435"/>
    <x v="4"/>
    <s v="indie rock"/>
    <d v="2012-10-10T18:12:15"/>
    <d v="2012-10-26T03:59:00"/>
    <x v="5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136515.78947368421"/>
    <x v="4"/>
    <s v="indie rock"/>
    <d v="2011-10-02T14:02:15"/>
    <d v="2011-12-01T15:02:15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81000"/>
    <x v="4"/>
    <s v="indie rock"/>
    <d v="2012-02-07T02:43:55"/>
    <d v="2012-03-08T02:43:55"/>
    <x v="5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18385.968253968254"/>
    <x v="4"/>
    <s v="indie rock"/>
    <d v="2015-06-18T17:54:44"/>
    <d v="2015-07-02T03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49059.222222222219"/>
    <x v="4"/>
    <s v="indie rock"/>
    <d v="2012-06-14T20:02:21"/>
    <d v="2012-06-30T03:59:00"/>
    <x v="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117818.18181818182"/>
    <x v="4"/>
    <s v="indie rock"/>
    <d v="2011-12-15T03:35:14"/>
    <d v="2012-02-13T03:35:14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68210.526315789481"/>
    <x v="4"/>
    <s v="indie rock"/>
    <d v="2011-04-05T20:50:48"/>
    <d v="2011-05-05T20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22570.434782608696"/>
    <x v="4"/>
    <s v="indie rock"/>
    <d v="2012-10-10T18:07:07"/>
    <d v="2012-11-09T19:07:07"/>
    <x v="5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72215.297297297293"/>
    <x v="4"/>
    <s v="indie rock"/>
    <d v="2013-04-30T01:47:14"/>
    <d v="2013-05-31T00:00:00"/>
    <x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10802.494949494949"/>
    <x v="4"/>
    <s v="indie rock"/>
    <d v="2014-11-08T18:55:53"/>
    <d v="2014-11-21T04:00:00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8909.090909090912"/>
    <x v="4"/>
    <s v="indie rock"/>
    <d v="2012-12-27T05:09:34"/>
    <d v="2013-01-26T05:09:34"/>
    <x v="5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1344.827586206895"/>
    <x v="4"/>
    <s v="indie rock"/>
    <d v="2014-10-22T17:03:13"/>
    <d v="2014-11-12T18:03:13"/>
    <x v="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12207.958115183246"/>
    <x v="4"/>
    <s v="indie rock"/>
    <d v="2012-08-14T04:13:00"/>
    <d v="2012-09-10T03:55:00"/>
    <x v="5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64800"/>
    <x v="4"/>
    <s v="indie rock"/>
    <d v="2015-06-05T17:00:17"/>
    <d v="2015-07-05T17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62609.76315789474"/>
    <x v="4"/>
    <s v="indie rock"/>
    <d v="2014-04-30T16:06:09"/>
    <d v="2014-05-28T04:59:00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148086.53846153847"/>
    <x v="4"/>
    <s v="indie rock"/>
    <d v="2011-06-09T04:43:45"/>
    <d v="2011-08-15T01:00:00"/>
    <x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109963.63636363637"/>
    <x v="4"/>
    <s v="indie rock"/>
    <d v="2013-04-01T22:16:33"/>
    <d v="2013-04-15T22:16:33"/>
    <x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28261.682242990653"/>
    <x v="4"/>
    <s v="indie rock"/>
    <d v="2014-08-19T20:46:16"/>
    <d v="2014-09-23T20:46:16"/>
    <x v="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6671.224489795917"/>
    <x v="4"/>
    <s v="indie rock"/>
    <d v="2010-10-07T19:34:30"/>
    <d v="2010-12-09T04:59:00"/>
    <x v="7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72000"/>
    <x v="4"/>
    <s v="indie rock"/>
    <d v="2011-01-21T01:56:41"/>
    <d v="2011-02-20T01:56:41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45078.260869565216"/>
    <x v="4"/>
    <s v="indie rock"/>
    <d v="2012-08-15T18:40:03"/>
    <d v="2012-10-02T18:40:03"/>
    <x v="5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34925.457142857143"/>
    <x v="4"/>
    <s v="indie rock"/>
    <d v="2015-10-13T01:25:49"/>
    <d v="2015-10-27T04:59:00"/>
    <x v="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152470.58823529413"/>
    <x v="4"/>
    <s v="indie rock"/>
    <d v="2011-06-24T20:08:56"/>
    <d v="2011-07-24T20:08:56"/>
    <x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117818.18181818182"/>
    <x v="4"/>
    <s v="indie rock"/>
    <d v="2012-07-17T03:07:25"/>
    <d v="2012-08-16T03:07:25"/>
    <x v="5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61356.521739130432"/>
    <x v="4"/>
    <s v="indie rock"/>
    <d v="2013-11-13T23:08:56"/>
    <d v="2014-01-01T23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59200"/>
    <x v="6"/>
    <s v="video games"/>
    <d v="2016-12-12T17:49:08"/>
    <d v="2017-01-11T17:49:08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864000"/>
    <x v="6"/>
    <s v="video games"/>
    <d v="2016-12-08T07:12:49"/>
    <d v="2017-01-07T07:12:49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930806.6"/>
    <x v="6"/>
    <s v="video games"/>
    <d v="2010-01-20T10:11:47"/>
    <d v="2010-03-15T06:59:00"/>
    <x v="7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832553"/>
    <x v="6"/>
    <s v="video games"/>
    <d v="2010-10-13T00:40:35"/>
    <d v="2010-11-30T05:00:00"/>
    <x v="7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96000"/>
    <x v="6"/>
    <s v="video games"/>
    <d v="2015-07-06T00:33:53"/>
    <d v="2015-08-05T00:33:53"/>
    <x v="0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1296000"/>
    <x v="6"/>
    <s v="video games"/>
    <d v="2014-11-08T23:21:27"/>
    <d v="2014-12-08T23:21:27"/>
    <x v="3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10967.796610169491"/>
    <x v="6"/>
    <s v="video games"/>
    <d v="2015-02-10T12:07:43"/>
    <d v="2015-03-12T11:07:43"/>
    <x v="0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5184000"/>
    <x v="6"/>
    <s v="video games"/>
    <d v="2014-07-23T18:32:49"/>
    <d v="2014-09-21T18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216000"/>
    <x v="6"/>
    <s v="video games"/>
    <d v="2016-02-09T00:35:00"/>
    <d v="2016-03-10T00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756000"/>
    <x v="6"/>
    <s v="video games"/>
    <d v="2014-07-12T02:04:23"/>
    <d v="2014-08-16T02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64000"/>
    <x v="6"/>
    <s v="video games"/>
    <d v="2015-06-12T04:58:11"/>
    <d v="2015-07-12T04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6181.81818181818"/>
    <x v="6"/>
    <s v="video games"/>
    <d v="2014-01-04T11:41:32"/>
    <d v="2014-02-03T11:41:32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1099980.3333333333"/>
    <x v="6"/>
    <s v="video games"/>
    <d v="2011-03-17T02:19:59"/>
    <d v="2011-04-24T06:59:00"/>
    <x v="6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864000"/>
    <x v="6"/>
    <s v="video games"/>
    <d v="2013-03-28T21:16:31"/>
    <d v="2013-04-27T21:16:31"/>
    <x v="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117818.18181818182"/>
    <x v="6"/>
    <s v="video games"/>
    <d v="2012-09-04T23:07:13"/>
    <d v="2012-10-04T23:07:13"/>
    <x v="5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648000"/>
    <x v="6"/>
    <s v="video games"/>
    <d v="2013-09-19T12:13:06"/>
    <d v="2013-10-19T12:13:06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4853.9325842696626"/>
    <x v="6"/>
    <s v="video games"/>
    <d v="2014-11-05T18:30:29"/>
    <d v="2014-12-05T18:30:29"/>
    <x v="3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216300"/>
    <x v="6"/>
    <s v="video games"/>
    <d v="2013-10-10T00:18:59"/>
    <d v="2013-11-09T01:18:59"/>
    <x v="4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46285.714285714283"/>
    <x v="6"/>
    <s v="video games"/>
    <d v="2016-10-04T18:00:08"/>
    <d v="2016-11-03T18:00:08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235636.36363636365"/>
    <x v="6"/>
    <s v="video games"/>
    <d v="2012-12-12T20:00:24"/>
    <d v="2013-01-11T20:00:24"/>
    <x v="5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0-15T05:39:19"/>
    <d v="2014-11-14T06:39:19"/>
    <x v="3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201600"/>
    <x v="6"/>
    <s v="video games"/>
    <d v="2015-12-02T16:50:10"/>
    <d v="2015-12-30T16:50:10"/>
    <x v="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827797.6"/>
    <x v="6"/>
    <s v="video games"/>
    <d v="2010-06-03T21:16:52"/>
    <d v="2010-07-21T19:00:00"/>
    <x v="7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115200"/>
    <x v="6"/>
    <s v="video games"/>
    <d v="2013-08-13T13:07:20"/>
    <d v="2013-09-14T13:07:20"/>
    <x v="4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29164.044943820223"/>
    <x v="6"/>
    <s v="video games"/>
    <d v="2013-10-28T05:41:54"/>
    <d v="2013-11-27T06:41:54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209600"/>
    <x v="6"/>
    <s v="video games"/>
    <d v="2016-01-28T16:18:30"/>
    <d v="2016-02-11T16:18:30"/>
    <x v="2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50334.545454545456"/>
    <x v="6"/>
    <s v="video games"/>
    <d v="2014-10-15T07:05:48"/>
    <d v="2014-11-16T08:05:48"/>
    <x v="3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294200"/>
    <x v="6"/>
    <s v="video games"/>
    <d v="2015-03-03T17:36:22"/>
    <d v="2015-04-02T16:36:22"/>
    <x v="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6-26T00:35:56"/>
    <d v="2010-07-31T00:00:00"/>
    <x v="7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648000"/>
    <x v="6"/>
    <s v="video games"/>
    <d v="2016-06-13T06:49:59"/>
    <d v="2016-07-13T06:49:59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432000"/>
    <x v="6"/>
    <s v="video games"/>
    <d v="2016-05-30T20:20:14"/>
    <d v="2016-06-29T20:20:14"/>
    <x v="2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647100"/>
    <x v="6"/>
    <s v="video games"/>
    <d v="2014-02-13T19:58:29"/>
    <d v="2014-03-15T18:58:29"/>
    <x v="3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51505.5"/>
    <x v="6"/>
    <s v="video games"/>
    <d v="2014-12-01T21:51:58"/>
    <d v="2015-01-10T07:59:00"/>
    <x v="3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864000"/>
    <x v="6"/>
    <s v="video games"/>
    <d v="2014-01-08T15:10:27"/>
    <d v="2014-01-28T15:10:27"/>
    <x v="3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517680"/>
    <x v="6"/>
    <s v="video games"/>
    <d v="2016-03-01T17:56:25"/>
    <d v="2016-03-31T16:56:25"/>
    <x v="2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46843.373493975902"/>
    <x v="6"/>
    <s v="video games"/>
    <d v="2013-08-02T20:30:06"/>
    <d v="2013-09-16T20:30:06"/>
    <x v="4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49037.84210526316"/>
    <x v="6"/>
    <s v="video games"/>
    <d v="2016-11-20T23:33:03"/>
    <d v="2016-12-23T07:59:00"/>
    <x v="2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12501.607717041801"/>
    <x v="6"/>
    <s v="video games"/>
    <d v="2012-12-21T20:29:34"/>
    <d v="2013-02-04T20:29:34"/>
    <x v="5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296000"/>
    <x v="6"/>
    <s v="video games"/>
    <d v="2011-06-16T17:32:54"/>
    <d v="2011-07-16T17:32:54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162000"/>
    <x v="6"/>
    <s v="video games"/>
    <d v="2012-04-19T17:05:05"/>
    <d v="2012-05-19T17:05:05"/>
    <x v="5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199384.61538461538"/>
    <x v="4"/>
    <s v="rock"/>
    <d v="2015-08-24T20:27:39"/>
    <d v="2015-09-23T20:27:39"/>
    <x v="0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46179.310344827587"/>
    <x v="4"/>
    <s v="rock"/>
    <d v="2014-06-23T18:23:11"/>
    <d v="2014-07-24T18:23:11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100656.36363636363"/>
    <x v="4"/>
    <s v="rock"/>
    <d v="2015-04-17T21:35:20"/>
    <d v="2015-06-08T03:50:00"/>
    <x v="0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31695.493975903613"/>
    <x v="4"/>
    <s v="rock"/>
    <d v="2016-05-25T17:13:34"/>
    <d v="2016-06-25T03:59:00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2123.076923076922"/>
    <x v="4"/>
    <s v="rock"/>
    <d v="2016-03-09T16:00:35"/>
    <d v="2016-04-08T15:00:35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121612.5"/>
    <x v="4"/>
    <s v="rock"/>
    <d v="2014-10-21T20:06:58"/>
    <d v="2014-12-05T21:06:58"/>
    <x v="3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151200"/>
    <x v="4"/>
    <s v="rock"/>
    <d v="2012-09-01T01:35:37"/>
    <d v="2012-09-15T01:35:37"/>
    <x v="5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7778.0558823529409"/>
    <x v="4"/>
    <s v="rock"/>
    <d v="2017-01-10T14:24:21"/>
    <d v="2017-02-10T05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37028.571428571428"/>
    <x v="4"/>
    <s v="rock"/>
    <d v="2017-02-27T16:49:11"/>
    <d v="2017-03-02T16:49:11"/>
    <x v="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181894.73684210525"/>
    <x v="4"/>
    <s v="rock"/>
    <d v="2015-07-13T18:00:22"/>
    <d v="2015-08-22T18:00:22"/>
    <x v="0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64802.234042553195"/>
    <x v="4"/>
    <s v="rock"/>
    <d v="2015-05-17T22:58:15"/>
    <d v="2015-06-22T05:00:00"/>
    <x v="0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199384.61538461538"/>
    <x v="4"/>
    <s v="rock"/>
    <d v="2015-03-19T13:55:20"/>
    <d v="2015-04-18T13:55:20"/>
    <x v="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30214.411111111112"/>
    <x v="4"/>
    <s v="rock"/>
    <d v="2013-08-09T16:37:23"/>
    <d v="2013-09-10T03:59:00"/>
    <x v="4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41142.857142857145"/>
    <x v="4"/>
    <s v="rock"/>
    <d v="2016-04-05T13:01:47"/>
    <d v="2016-05-05T13:01:47"/>
    <x v="2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23261.538461538461"/>
    <x v="4"/>
    <s v="rock"/>
    <d v="2016-07-14T00:13:06"/>
    <d v="2016-07-21T00:13:06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36507.042253521126"/>
    <x v="4"/>
    <s v="rock"/>
    <d v="2015-04-02T15:11:49"/>
    <d v="2015-05-02T15:11:49"/>
    <x v="0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56842.105263157893"/>
    <x v="4"/>
    <s v="rock"/>
    <d v="2016-05-12T06:01:07"/>
    <d v="2016-06-06T06:01:07"/>
    <x v="2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3017.4621653084982"/>
    <x v="4"/>
    <s v="rock"/>
    <d v="2016-12-19T15:16:37"/>
    <d v="2017-01-18T15:16:37"/>
    <x v="2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123428.57142857143"/>
    <x v="4"/>
    <s v="rock"/>
    <d v="2015-03-12T04:06:32"/>
    <d v="2015-04-11T04:06:32"/>
    <x v="0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46569.230769230766"/>
    <x v="4"/>
    <s v="rock"/>
    <d v="2015-10-02T16:04:28"/>
    <d v="2015-11-13T17:04:28"/>
    <x v="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22822.641509433961"/>
    <x v="6"/>
    <s v="tabletop games"/>
    <d v="2017-02-07T00:07:33"/>
    <d v="2017-02-21T00:07:33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8494.3820224719093"/>
    <x v="6"/>
    <s v="tabletop games"/>
    <d v="2014-08-28T21:37:05"/>
    <d v="2014-10-02T21:37:05"/>
    <x v="3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9241.6594982078859"/>
    <x v="6"/>
    <s v="tabletop games"/>
    <d v="2017-01-10T08:46:17"/>
    <d v="2017-02-09T05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4539.6954887218044"/>
    <x v="6"/>
    <s v="tabletop games"/>
    <d v="2016-01-11T16:34:01"/>
    <d v="2016-01-25T16:00:00"/>
    <x v="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5547.3515248796148"/>
    <x v="6"/>
    <s v="tabletop games"/>
    <d v="2013-02-14T08:23:59"/>
    <d v="2013-03-26T08:23:59"/>
    <x v="4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8037.9005102040819"/>
    <x v="6"/>
    <s v="tabletop games"/>
    <d v="2016-08-01T14:45:43"/>
    <d v="2016-09-07T02:00:00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702.37900056148226"/>
    <x v="6"/>
    <s v="tabletop games"/>
    <d v="2015-03-05T05:01:06"/>
    <d v="2015-04-03T03:59:00"/>
    <x v="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5903.8112840466929"/>
    <x v="6"/>
    <s v="tabletop games"/>
    <d v="2016-09-20T14:04:01"/>
    <d v="2016-10-25T17:00:00"/>
    <x v="2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13871.59090909091"/>
    <x v="6"/>
    <s v="tabletop games"/>
    <d v="2016-04-07T18:55:00"/>
    <d v="2016-04-21T22:00:00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5577.5344506517695"/>
    <x v="6"/>
    <s v="tabletop games"/>
    <d v="2016-02-17T15:00:04"/>
    <d v="2016-03-23T06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41472"/>
    <x v="6"/>
    <s v="tabletop games"/>
    <d v="2017-02-02T20:00:27"/>
    <d v="2017-02-14T20:00:27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749.98641136504011"/>
    <x v="6"/>
    <s v="tabletop games"/>
    <d v="2016-11-17T20:25:44"/>
    <d v="2016-12-15T23:00:00"/>
    <x v="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2966.8539576365665"/>
    <x v="6"/>
    <s v="tabletop games"/>
    <d v="2016-10-21T09:44:32"/>
    <d v="2016-11-21T04:59:00"/>
    <x v="2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2948.0637813211847"/>
    <x v="6"/>
    <s v="tabletop games"/>
    <d v="2016-02-25T18:11:30"/>
    <d v="2016-03-26T17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22539.130434782608"/>
    <x v="6"/>
    <s v="tabletop games"/>
    <d v="2015-07-12T18:31:40"/>
    <d v="2015-08-11T18:31:40"/>
    <x v="0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11373.923076923076"/>
    <x v="6"/>
    <s v="tabletop games"/>
    <d v="2016-11-01T11:41:42"/>
    <d v="2016-12-02T07:00:00"/>
    <x v="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598.61431870669742"/>
    <x v="6"/>
    <s v="tabletop games"/>
    <d v="2015-01-29T14:00:59"/>
    <d v="2015-02-28T14:00:59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3987.0967741935483"/>
    <x v="6"/>
    <s v="tabletop games"/>
    <d v="2015-10-15T12:20:00"/>
    <d v="2015-11-14T13:20:00"/>
    <x v="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10326.693227091633"/>
    <x v="6"/>
    <s v="tabletop games"/>
    <d v="2015-09-15T09:59:58"/>
    <d v="2015-10-15T09:59:58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9033.9619771863127"/>
    <x v="6"/>
    <s v="tabletop games"/>
    <d v="2015-06-08T15:01:08"/>
    <d v="2015-07-06T03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43200"/>
    <x v="4"/>
    <s v="electronic music"/>
    <d v="2013-01-02T20:19:25"/>
    <d v="2013-01-16T20:19:25"/>
    <x v="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595.0069348127599"/>
    <x v="4"/>
    <s v="electronic music"/>
    <d v="2012-10-02T20:22:48"/>
    <d v="2012-11-01T20:22:48"/>
    <x v="5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51840"/>
    <x v="4"/>
    <s v="electronic music"/>
    <d v="2015-08-25T20:38:02"/>
    <d v="2015-09-24T20:38:02"/>
    <x v="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35506.849315068495"/>
    <x v="4"/>
    <s v="electronic music"/>
    <d v="2013-02-07T07:28:39"/>
    <d v="2013-03-09T07:28:39"/>
    <x v="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96000"/>
    <x v="4"/>
    <s v="electronic music"/>
    <d v="2012-05-02T19:43:09"/>
    <d v="2012-06-01T19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45741.176470588238"/>
    <x v="4"/>
    <s v="electronic music"/>
    <d v="2012-03-29T06:10:24"/>
    <d v="2012-04-16T06:10:24"/>
    <x v="5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370800"/>
    <x v="4"/>
    <s v="electronic music"/>
    <d v="2013-10-17T04:39:33"/>
    <d v="2013-11-16T05:39:33"/>
    <x v="4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213423.91666666666"/>
    <x v="4"/>
    <s v="electronic music"/>
    <d v="2012-02-07T21:10:26"/>
    <d v="2012-04-07T04:00:00"/>
    <x v="5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66117.066666666666"/>
    <x v="4"/>
    <s v="electronic music"/>
    <d v="2014-04-03T11:30:44"/>
    <d v="2014-04-14T23:00:00"/>
    <x v="3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9200.694444444438"/>
    <x v="4"/>
    <s v="electronic music"/>
    <d v="2012-02-17T01:35:10"/>
    <d v="2012-04-14T17:36:00"/>
    <x v="5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16204.291666666666"/>
    <x v="4"/>
    <s v="electronic music"/>
    <d v="2014-03-18T18:50:25"/>
    <d v="2014-04-10T06:59:00"/>
    <x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23387.17886178862"/>
    <x v="4"/>
    <s v="electronic music"/>
    <d v="2013-10-01T17:56:17"/>
    <d v="2013-11-04T01:00:00"/>
    <x v="4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2592000"/>
    <x v="4"/>
    <s v="electronic music"/>
    <d v="2015-04-15T19:49:39"/>
    <d v="2015-05-15T19:49:39"/>
    <x v="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108000"/>
    <x v="4"/>
    <s v="electronic music"/>
    <d v="2014-01-07T19:00:48"/>
    <d v="2014-02-06T19:00:48"/>
    <x v="3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59102.060606060608"/>
    <x v="4"/>
    <s v="electronic music"/>
    <d v="2012-02-19T17:12:52"/>
    <d v="2012-03-13T06:59:00"/>
    <x v="5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86400"/>
    <x v="4"/>
    <s v="electronic music"/>
    <d v="2015-07-09T18:02:25"/>
    <d v="2015-07-23T18:02:25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101343"/>
    <x v="4"/>
    <s v="electronic music"/>
    <d v="2015-10-22T18:38:33"/>
    <d v="2015-11-02T08:00:00"/>
    <x v="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25223.907894736843"/>
    <x v="4"/>
    <s v="electronic music"/>
    <d v="2012-08-06T19:29:43"/>
    <d v="2012-08-29T00:00:00"/>
    <x v="5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136421.05263157896"/>
    <x v="4"/>
    <s v="electronic music"/>
    <d v="2015-07-20T17:15:12"/>
    <d v="2015-08-19T17:15:12"/>
    <x v="0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37565.217391304344"/>
    <x v="4"/>
    <s v="electronic music"/>
    <d v="2013-06-27T01:27:16"/>
    <d v="2013-07-27T01:27:16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12021.977064220184"/>
    <x v="6"/>
    <s v="tabletop games"/>
    <d v="2016-03-23T16:00:09"/>
    <d v="2016-04-23T00:00:00"/>
    <x v="2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86400"/>
    <x v="6"/>
    <s v="tabletop games"/>
    <d v="2011-12-29T18:54:07"/>
    <d v="2012-01-28T18:54:07"/>
    <x v="6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5920"/>
    <x v="6"/>
    <s v="tabletop games"/>
    <d v="2015-05-28T15:22:48"/>
    <d v="2015-06-27T15:22:48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09.2060810810817"/>
    <x v="6"/>
    <s v="tabletop games"/>
    <d v="2016-10-01T16:01:15"/>
    <d v="2016-10-29T19:00:00"/>
    <x v="2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2152.8239202657805"/>
    <x v="6"/>
    <s v="tabletop games"/>
    <d v="2014-08-22T19:00:15"/>
    <d v="2014-09-21T19:00:15"/>
    <x v="3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8184.7912772585669"/>
    <x v="6"/>
    <s v="tabletop games"/>
    <d v="2016-01-12T19:10:22"/>
    <d v="2016-02-12T04:59:00"/>
    <x v="2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8623.2558139534885"/>
    <x v="6"/>
    <s v="tabletop games"/>
    <d v="2013-10-14T19:22:35"/>
    <d v="2013-11-13T20:22:35"/>
    <x v="4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18000"/>
    <x v="6"/>
    <s v="tabletop games"/>
    <d v="2015-07-17T06:40:36"/>
    <d v="2015-08-16T06:40:36"/>
    <x v="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5690.9257884972167"/>
    <x v="6"/>
    <s v="tabletop games"/>
    <d v="2013-07-29T15:56:31"/>
    <d v="2013-09-03T04:00:00"/>
    <x v="4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5204.8192771084341"/>
    <x v="6"/>
    <s v="tabletop games"/>
    <d v="2014-03-26T21:08:47"/>
    <d v="2014-04-25T21:08:47"/>
    <x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041.4186882300089"/>
    <x v="6"/>
    <s v="tabletop games"/>
    <d v="2013-05-29T21:51:41"/>
    <d v="2013-06-25T05:00:00"/>
    <x v="4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827.3198380566801"/>
    <x v="6"/>
    <s v="tabletop games"/>
    <d v="2014-06-16T19:03:28"/>
    <d v="2014-07-19T03:00:00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4556.6777493606141"/>
    <x v="6"/>
    <s v="tabletop games"/>
    <d v="2015-11-23T09:05:39"/>
    <d v="2015-12-14T00:00:00"/>
    <x v="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92571.428571428565"/>
    <x v="6"/>
    <s v="tabletop games"/>
    <d v="2016-12-06T19:47:27"/>
    <d v="2017-01-05T19:47:27"/>
    <x v="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7608.163265306124"/>
    <x v="6"/>
    <s v="tabletop games"/>
    <d v="2015-02-27T00:31:51"/>
    <d v="2015-03-28T23:31:51"/>
    <x v="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3811.7647058823532"/>
    <x v="6"/>
    <s v="tabletop games"/>
    <d v="2016-01-02T14:48:43"/>
    <d v="2016-02-01T14:48:43"/>
    <x v="2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3544.7171922685657"/>
    <x v="6"/>
    <s v="tabletop games"/>
    <d v="2014-10-03T00:04:43"/>
    <d v="2014-11-12T07:59:00"/>
    <x v="3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32810.126582278484"/>
    <x v="6"/>
    <s v="tabletop games"/>
    <d v="2017-02-08T14:55:16"/>
    <d v="2017-03-10T14:55:16"/>
    <x v="1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343.9107981220659"/>
    <x v="6"/>
    <s v="tabletop games"/>
    <d v="2013-10-25T23:00:14"/>
    <d v="2013-12-01T04:02:00"/>
    <x v="4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27000"/>
    <x v="6"/>
    <s v="tabletop games"/>
    <d v="2016-03-23T19:49:04"/>
    <d v="2016-04-22T19:49:04"/>
    <x v="2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15901.840490797545"/>
    <x v="6"/>
    <s v="tabletop games"/>
    <d v="2017-01-31T19:51:40"/>
    <d v="2017-03-02T19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1216.4700990099009"/>
    <x v="6"/>
    <s v="tabletop games"/>
    <d v="2013-10-22T13:48:53"/>
    <d v="2013-11-27T03:02:00"/>
    <x v="4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270.61916461916462"/>
    <x v="6"/>
    <s v="tabletop games"/>
    <d v="2017-03-06T18:01:30"/>
    <d v="2017-03-13T03:00:00"/>
    <x v="1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3585.7034482758622"/>
    <x v="6"/>
    <s v="tabletop games"/>
    <d v="2016-10-04T19:39:06"/>
    <d v="2016-10-16T20:30:00"/>
    <x v="2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1354.5368686868687"/>
    <x v="6"/>
    <s v="tabletop games"/>
    <d v="2014-01-21T17:00:17"/>
    <d v="2014-02-21T18:00:00"/>
    <x v="3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5473.684210526313"/>
    <x v="6"/>
    <s v="tabletop games"/>
    <d v="2015-08-05T19:00:10"/>
    <d v="2015-09-04T19:00:10"/>
    <x v="0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3183.1578947368421"/>
    <x v="6"/>
    <s v="tabletop games"/>
    <d v="2015-07-15T15:59:25"/>
    <d v="2015-07-29T15:59:25"/>
    <x v="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20250"/>
    <x v="6"/>
    <s v="tabletop games"/>
    <d v="2016-11-14T21:01:18"/>
    <d v="2016-12-14T21:01:18"/>
    <x v="2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14380"/>
    <x v="6"/>
    <s v="tabletop games"/>
    <d v="2013-03-03T16:52:45"/>
    <d v="2013-04-02T15:52:45"/>
    <x v="4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545.7092819614709"/>
    <x v="6"/>
    <s v="tabletop games"/>
    <d v="2016-11-03T00:07:53"/>
    <d v="2016-12-03T01:07:53"/>
    <x v="2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3780"/>
    <x v="6"/>
    <s v="tabletop games"/>
    <d v="2014-07-26T08:17:57"/>
    <d v="2014-08-16T08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5204.8192771084341"/>
    <x v="6"/>
    <s v="tabletop games"/>
    <d v="2016-07-22T07:52:18"/>
    <d v="2016-08-06T07:52:18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30900"/>
    <x v="6"/>
    <s v="tabletop games"/>
    <d v="2015-10-19T15:09:07"/>
    <d v="2015-11-18T16:09:07"/>
    <x v="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3070.0507614213197"/>
    <x v="6"/>
    <s v="tabletop games"/>
    <d v="2017-01-17T15:32:48"/>
    <d v="2017-01-24T15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9564.5756457564585"/>
    <x v="6"/>
    <s v="tabletop games"/>
    <d v="2016-04-07T22:50:51"/>
    <d v="2016-05-07T22:50:51"/>
    <x v="2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4192"/>
    <x v="6"/>
    <s v="tabletop games"/>
    <d v="2016-11-08T10:50:46"/>
    <d v="2016-11-22T10:50:46"/>
    <x v="2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17904.562130177514"/>
    <x v="6"/>
    <s v="tabletop games"/>
    <d v="2016-05-15T22:28:49"/>
    <d v="2016-06-19T23:00:00"/>
    <x v="2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2643.90243902439"/>
    <x v="6"/>
    <s v="tabletop games"/>
    <d v="2015-05-12T18:01:27"/>
    <d v="2015-06-11T18:01:27"/>
    <x v="0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4194.174757281553"/>
    <x v="6"/>
    <s v="tabletop games"/>
    <d v="2016-11-28T19:18:56"/>
    <d v="2016-12-08T19:18:56"/>
    <x v="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30814.285714285714"/>
    <x v="6"/>
    <s v="tabletop games"/>
    <d v="2014-02-25T00:24:10"/>
    <d v="2014-03-26T23:24:10"/>
    <x v="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8640"/>
    <x v="6"/>
    <s v="tabletop games"/>
    <d v="2017-01-24T17:23:40"/>
    <d v="2017-02-14T17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16427.85635359116"/>
    <x v="6"/>
    <s v="tabletop games"/>
    <d v="2014-10-14T14:02:38"/>
    <d v="2014-11-18T00:00:00"/>
    <x v="3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30240"/>
    <x v="6"/>
    <s v="tabletop games"/>
    <d v="2015-01-10T19:58:33"/>
    <d v="2015-01-31T19:58:33"/>
    <x v="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3211.8786516853934"/>
    <x v="6"/>
    <s v="tabletop games"/>
    <d v="2016-05-06T13:58:34"/>
    <d v="2016-05-23T03:00:00"/>
    <x v="2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576.470588235294"/>
    <x v="6"/>
    <s v="tabletop games"/>
    <d v="2016-11-15T20:28:27"/>
    <d v="2016-11-22T20:28:27"/>
    <x v="2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7663.9587628865984"/>
    <x v="6"/>
    <s v="tabletop games"/>
    <d v="2016-04-09T20:59:52"/>
    <d v="2016-04-27T02:00:00"/>
    <x v="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5391.8391089108909"/>
    <x v="6"/>
    <s v="tabletop games"/>
    <d v="2014-11-25T19:54:57"/>
    <d v="2014-12-21T01:00:00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3360.824742268042"/>
    <x v="6"/>
    <s v="tabletop games"/>
    <d v="2017-02-10T01:58:35"/>
    <d v="2017-03-12T01:58:35"/>
    <x v="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2347.1585365853657"/>
    <x v="6"/>
    <s v="tabletop games"/>
    <d v="2017-02-10T16:54:23"/>
    <d v="2017-03-07T05:00:00"/>
    <x v="1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37.1419161676647"/>
    <x v="6"/>
    <s v="tabletop games"/>
    <d v="2016-12-21T20:51:53"/>
    <d v="2017-01-10T21:59:00"/>
    <x v="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1951.8072289156626"/>
    <x v="6"/>
    <s v="tabletop games"/>
    <d v="2016-11-10T00:00:04"/>
    <d v="2016-12-10T00:00:04"/>
    <x v="2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2745.7627118644068"/>
    <x v="6"/>
    <s v="tabletop games"/>
    <d v="2015-11-07T16:47:16"/>
    <d v="2015-12-07T16:47:16"/>
    <x v="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14669.387755102041"/>
    <x v="6"/>
    <s v="tabletop games"/>
    <d v="2017-02-15T13:10:42"/>
    <d v="2017-03-12T12:10:42"/>
    <x v="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26181.81818181818"/>
    <x v="6"/>
    <s v="tabletop games"/>
    <d v="2014-01-24T12:00:57"/>
    <d v="2014-02-23T12:00:57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2810.126582278484"/>
    <x v="6"/>
    <s v="tabletop games"/>
    <d v="2014-11-22T14:47:59"/>
    <d v="2014-12-22T14:47:59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34560"/>
    <x v="6"/>
    <s v="tabletop games"/>
    <d v="2013-12-06T15:38:09"/>
    <d v="2014-01-05T15:38:09"/>
    <x v="4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12521.739130434782"/>
    <x v="6"/>
    <s v="tabletop games"/>
    <d v="2012-01-28T16:17:03"/>
    <d v="2012-02-27T16:17:03"/>
    <x v="5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29010.519607843136"/>
    <x v="6"/>
    <s v="tabletop games"/>
    <d v="2015-11-30T17:01:07"/>
    <d v="2016-01-03T22:59:00"/>
    <x v="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9571.90625"/>
    <x v="6"/>
    <s v="tabletop games"/>
    <d v="2015-01-16T19:21:39"/>
    <d v="2015-02-04T04:00:00"/>
    <x v="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5400"/>
    <x v="6"/>
    <s v="tabletop games"/>
    <d v="2015-08-18T14:59:51"/>
    <d v="2015-09-17T14:59:51"/>
    <x v="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486973"/>
    <x v="4"/>
    <s v="rock"/>
    <d v="2011-05-24T06:51:37"/>
    <d v="2011-07-25T06:50:00"/>
    <x v="6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432000"/>
    <x v="4"/>
    <s v="rock"/>
    <d v="2015-11-15T04:11:26"/>
    <d v="2016-01-14T04:11:26"/>
    <x v="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107925"/>
    <x v="4"/>
    <s v="rock"/>
    <d v="2012-03-10T03:00:04"/>
    <d v="2012-05-09T02:00:04"/>
    <x v="5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41545"/>
    <x v="4"/>
    <s v="rock"/>
    <d v="2011-02-11T19:07:25"/>
    <d v="2011-03-12T04:00:00"/>
    <x v="6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32810.126582278484"/>
    <x v="4"/>
    <s v="rock"/>
    <d v="2012-05-30T04:27:23"/>
    <d v="2012-06-29T04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74049"/>
    <x v="4"/>
    <s v="rock"/>
    <d v="2013-08-08T23:07:34"/>
    <d v="2013-09-06T03:59:00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17116.981132075471"/>
    <x v="4"/>
    <s v="rock"/>
    <d v="2014-06-02T16:01:00"/>
    <d v="2014-06-23T16:01:00"/>
    <x v="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65396.44"/>
    <x v="4"/>
    <s v="rock"/>
    <d v="2012-06-07T19:51:29"/>
    <d v="2012-06-26T18:00:00"/>
    <x v="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148522.4"/>
    <x v="4"/>
    <s v="rock"/>
    <d v="2013-10-24T23:57:40"/>
    <d v="2013-12-06T23:22:00"/>
    <x v="4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233740.3448275862"/>
    <x v="4"/>
    <s v="rock"/>
    <d v="2009-09-14T06:05:30"/>
    <d v="2009-12-01T17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68697.255813953481"/>
    <x v="4"/>
    <s v="rock"/>
    <d v="2012-03-19T23:26:58"/>
    <d v="2012-04-23T04:00:00"/>
    <x v="5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56347.82608695652"/>
    <x v="4"/>
    <s v="rock"/>
    <d v="2012-03-19T16:44:36"/>
    <d v="2012-04-18T16:44:36"/>
    <x v="5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81464.481481481474"/>
    <x v="4"/>
    <s v="rock"/>
    <d v="2012-08-30T16:59:59"/>
    <d v="2012-09-25T03:59:00"/>
    <x v="5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23142.857142857141"/>
    <x v="4"/>
    <s v="rock"/>
    <d v="2012-12-21T17:21:20"/>
    <d v="2013-01-20T17:21:20"/>
    <x v="5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76235.294117647063"/>
    <x v="4"/>
    <s v="rock"/>
    <d v="2012-12-27T22:54:16"/>
    <d v="2013-01-26T22:54:16"/>
    <x v="5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20855.172413793105"/>
    <x v="4"/>
    <s v="rock"/>
    <d v="2012-01-19T17:33:46"/>
    <d v="2012-02-23T17:33:46"/>
    <x v="5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155173.21052631579"/>
    <x v="4"/>
    <s v="rock"/>
    <d v="2012-02-09T01:00:49"/>
    <d v="2012-03-14T03:59:00"/>
    <x v="5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8987.5"/>
    <x v="4"/>
    <s v="rock"/>
    <d v="2014-02-24T20:10:33"/>
    <d v="2014-03-26T19:10:33"/>
    <x v="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92571.428571428565"/>
    <x v="4"/>
    <s v="rock"/>
    <d v="2011-01-22T00:46:49"/>
    <d v="2011-02-06T00:46:49"/>
    <x v="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72800"/>
    <x v="4"/>
    <s v="rock"/>
    <d v="2012-06-14T17:26:56"/>
    <d v="2012-06-28T17:26:56"/>
    <x v="5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12284.360189573459"/>
    <x v="4"/>
    <s v="indie rock"/>
    <d v="2013-05-22T03:31:36"/>
    <d v="2013-06-21T03:31:36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33973.717647058824"/>
    <x v="4"/>
    <s v="indie rock"/>
    <d v="2013-11-27T20:50:34"/>
    <d v="2013-12-31T07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33588.34951456311"/>
    <x v="4"/>
    <s v="indie rock"/>
    <d v="2011-11-03T02:39:56"/>
    <d v="2011-12-13T03:39:56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31648.221238938055"/>
    <x v="4"/>
    <s v="indie rock"/>
    <d v="2010-11-20T19:34:51"/>
    <d v="2011-01-01T04:59:00"/>
    <x v="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2962.443113772455"/>
    <x v="4"/>
    <s v="indie rock"/>
    <d v="2014-07-14T16:41:12"/>
    <d v="2014-08-08T18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35506.849315068495"/>
    <x v="4"/>
    <s v="indie rock"/>
    <d v="2012-02-09T04:02:09"/>
    <d v="2012-03-10T04:02:09"/>
    <x v="5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34559.933333333334"/>
    <x v="4"/>
    <s v="indie rock"/>
    <d v="2012-04-05T19:15:33"/>
    <d v="2012-05-05T19:15:28"/>
    <x v="5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3951.1465798045601"/>
    <x v="4"/>
    <s v="indie rock"/>
    <d v="2014-07-31T23:06:36"/>
    <d v="2014-08-29T01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28261.682242990653"/>
    <x v="4"/>
    <s v="indie rock"/>
    <d v="2013-02-02T23:42:17"/>
    <d v="2013-03-09T23:42:17"/>
    <x v="4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2114.705882352941"/>
    <x v="4"/>
    <s v="indie rock"/>
    <d v="2013-02-19T19:03:35"/>
    <d v="2013-03-21T18:03:35"/>
    <x v="4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24923.076923076922"/>
    <x v="4"/>
    <s v="indie rock"/>
    <d v="2014-04-07T00:06:29"/>
    <d v="2014-05-07T00:06:29"/>
    <x v="3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34259.772151898731"/>
    <x v="4"/>
    <s v="indie rock"/>
    <d v="2014-03-18T15:11:18"/>
    <d v="2014-04-18T23:00:00"/>
    <x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16509.554140127388"/>
    <x v="4"/>
    <s v="indie rock"/>
    <d v="2012-04-03T23:00:26"/>
    <d v="2012-05-03T23:00:26"/>
    <x v="5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51840"/>
    <x v="4"/>
    <s v="indie rock"/>
    <d v="2012-05-08T13:14:17"/>
    <d v="2012-06-07T13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500"/>
    <x v="4"/>
    <s v="indie rock"/>
    <d v="2012-04-05T17:25:43"/>
    <d v="2012-05-05T17:25:43"/>
    <x v="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33281.949999999997"/>
    <x v="4"/>
    <s v="indie rock"/>
    <d v="2009-09-23T17:24:10"/>
    <d v="2009-12-09T18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24361.40909090909"/>
    <x v="4"/>
    <s v="indie rock"/>
    <d v="2010-01-14T13:00:49"/>
    <d v="2010-02-15T05:00:00"/>
    <x v="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16708.748466257668"/>
    <x v="4"/>
    <s v="indie rock"/>
    <d v="2009-08-25T15:26:54"/>
    <d v="2009-09-26T03:59:00"/>
    <x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33662.337662337661"/>
    <x v="4"/>
    <s v="indie rock"/>
    <d v="2013-11-15T01:58:05"/>
    <d v="2013-12-15T01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33937.078651685391"/>
    <x v="4"/>
    <s v="indie rock"/>
    <d v="2014-02-26T19:36:40"/>
    <d v="2014-04-02T18:36:40"/>
    <x v="3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40443.75"/>
    <x v="7"/>
    <s v="small batch"/>
    <d v="2017-03-05T06:15:01"/>
    <d v="2017-04-04T05:15:01"/>
    <x v="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647100"/>
    <x v="7"/>
    <s v="small batch"/>
    <d v="2017-03-10T21:29:29"/>
    <d v="2017-04-09T20:29:29"/>
    <x v="1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151200"/>
    <x v="7"/>
    <s v="small batch"/>
    <d v="2017-03-13T18:07:27"/>
    <d v="2017-03-20T18:07:27"/>
    <x v="1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42432.7868852459"/>
    <x v="7"/>
    <s v="small batch"/>
    <d v="2017-02-24T21:14:45"/>
    <d v="2017-03-26T20:14:45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369771.42857142858"/>
    <x v="7"/>
    <s v="small batch"/>
    <d v="2017-02-28T00:32:11"/>
    <d v="2017-03-29T23:32:11"/>
    <x v="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4464652"/>
    <x v="7"/>
    <s v="small batch"/>
    <d v="2017-03-10T00:49:08"/>
    <d v="2017-04-30T17:00:00"/>
    <x v="1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901.34128166915048"/>
    <x v="7"/>
    <s v="small batch"/>
    <d v="2014-07-22T22:00:40"/>
    <d v="2014-08-26T22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826.8156424581002"/>
    <x v="7"/>
    <s v="small batch"/>
    <d v="2015-05-15T18:45:37"/>
    <d v="2015-06-14T18:45:37"/>
    <x v="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0736"/>
    <x v="7"/>
    <s v="small batch"/>
    <d v="2014-06-17T14:59:06"/>
    <d v="2014-07-17T14:59:06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15954.950920245399"/>
    <x v="7"/>
    <s v="small batch"/>
    <d v="2015-11-24T21:35:43"/>
    <d v="2015-12-25T00:00:00"/>
    <x v="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9159.0106007067134"/>
    <x v="7"/>
    <s v="small batch"/>
    <d v="2014-07-19T00:08:10"/>
    <d v="2014-08-18T00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363.636363636364"/>
    <x v="7"/>
    <s v="small batch"/>
    <d v="2015-01-07T15:04:31"/>
    <d v="2015-02-06T15:04:31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9387.340425531915"/>
    <x v="7"/>
    <s v="small batch"/>
    <d v="2014-05-08T15:36:30"/>
    <d v="2014-05-29T17:50:00"/>
    <x v="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38766.298507462685"/>
    <x v="7"/>
    <s v="small batch"/>
    <d v="2014-10-06T16:04:58"/>
    <d v="2014-11-05T17:34:00"/>
    <x v="3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728.506787330316"/>
    <x v="7"/>
    <s v="small batch"/>
    <d v="2014-05-12T13:44:03"/>
    <d v="2014-06-11T13:44:03"/>
    <x v="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1596.3048498845264"/>
    <x v="7"/>
    <s v="small batch"/>
    <d v="2014-01-27T22:11:35"/>
    <d v="2014-03-08T22:11:35"/>
    <x v="3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14480.446927374302"/>
    <x v="7"/>
    <s v="small batch"/>
    <d v="2014-05-27T15:22:23"/>
    <d v="2014-06-26T15:22:23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21073.170731707316"/>
    <x v="7"/>
    <s v="small batch"/>
    <d v="2014-05-30T21:31:24"/>
    <d v="2014-06-29T21:31:24"/>
    <x v="3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2389.5208333333335"/>
    <x v="7"/>
    <s v="small batch"/>
    <d v="2016-11-18T19:11:49"/>
    <d v="2016-12-19T07:59:00"/>
    <x v="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6431.7617866004966"/>
    <x v="7"/>
    <s v="small batch"/>
    <d v="2016-09-30T15:25:38"/>
    <d v="2016-10-30T15:25:38"/>
    <x v="2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6-12T19:31:44"/>
    <d v="2015-07-12T19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09-15T16:51:10"/>
    <d v="2014-10-06T05:00:00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4319915"/>
    <x v="2"/>
    <s v="web"/>
    <d v="2015-11-19T19:48:25"/>
    <d v="2016-01-08T19:47:00"/>
    <x v="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2592000"/>
    <x v="2"/>
    <s v="web"/>
    <d v="2016-05-25T17:27:49"/>
    <d v="2016-06-24T17:27:49"/>
    <x v="2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2-25T00:02:36"/>
    <d v="2015-03-31T23:39:00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296000"/>
    <x v="2"/>
    <s v="web"/>
    <d v="2016-09-02T19:10:31"/>
    <d v="2016-10-17T19:10:31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2592000"/>
    <x v="2"/>
    <s v="web"/>
    <d v="2016-07-26T14:34:36"/>
    <d v="2016-08-25T14:34:36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1036800"/>
    <x v="2"/>
    <s v="web"/>
    <d v="2015-12-22T22:22:18"/>
    <d v="2016-02-20T22:22:18"/>
    <x v="0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7-13T18:37:08"/>
    <d v="2015-08-11T18:37:08"/>
    <x v="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6-12-04T20:12:50"/>
    <d v="2017-01-03T20:12:50"/>
    <x v="2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370285.71428571426"/>
    <x v="2"/>
    <s v="web"/>
    <d v="2015-03-31T02:25:39"/>
    <d v="2015-04-30T02:25:39"/>
    <x v="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4-07T15:12:32"/>
    <d v="2015-06-06T15:12:32"/>
    <x v="0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09T16:13:42"/>
    <d v="2015-04-21T16:13:42"/>
    <x v="0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5184000"/>
    <x v="2"/>
    <s v="web"/>
    <d v="2014-11-11T17:21:00"/>
    <d v="2015-01-10T17:21:00"/>
    <x v="3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1296000"/>
    <x v="2"/>
    <s v="web"/>
    <d v="2015-04-02T22:02:16"/>
    <d v="2015-05-02T22:02:16"/>
    <x v="0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5-06T18:48:24"/>
    <d v="2015-06-05T18:48:24"/>
    <x v="0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09-17T14:52:58"/>
    <d v="2015-10-17T14:52:58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4-12-05T22:20:36"/>
    <d v="2015-01-31T00:39:00"/>
    <x v="3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1728000"/>
    <x v="2"/>
    <s v="web"/>
    <d v="2015-06-04T15:35:24"/>
    <d v="2015-08-03T15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592000"/>
    <x v="2"/>
    <s v="web"/>
    <d v="2016-01-08T16:58:00"/>
    <d v="2016-02-07T16:58:00"/>
    <x v="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06T20:36:48"/>
    <d v="2016-04-30T22:00:00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1296000"/>
    <x v="2"/>
    <s v="web"/>
    <d v="2014-11-11T16:31:10"/>
    <d v="2014-12-11T16:31:10"/>
    <x v="3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1-14T00:16:40"/>
    <d v="2015-12-29T00:16:40"/>
    <x v="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09-01T22:25:56"/>
    <d v="2015-10-26T22:25:56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5-12-08T17:40:25"/>
    <d v="2016-01-17T23:00:00"/>
    <x v="0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6000"/>
    <x v="2"/>
    <s v="web"/>
    <d v="2015-09-21T12:45:33"/>
    <d v="2015-10-21T12:45:33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370028.57142857142"/>
    <x v="2"/>
    <s v="web"/>
    <d v="2016-02-25T23:16:56"/>
    <d v="2016-04-25T22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1942200"/>
    <x v="2"/>
    <s v="web"/>
    <d v="2015-02-28T17:19:25"/>
    <d v="2015-04-14T16:19:25"/>
    <x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1-11T19:30:11"/>
    <d v="2016-02-10T19:30:11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648000"/>
    <x v="2"/>
    <s v="web"/>
    <d v="2014-11-18T04:32:21"/>
    <d v="2014-12-18T04:32:21"/>
    <x v="3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5-26T18:39:56"/>
    <d v="2015-06-25T18:39:56"/>
    <x v="0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432000"/>
    <x v="2"/>
    <s v="web"/>
    <d v="2015-03-25T01:39:31"/>
    <d v="2015-04-24T01:39:31"/>
    <x v="0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2592000"/>
    <x v="2"/>
    <s v="web"/>
    <d v="2015-07-30T15:53:44"/>
    <d v="2015-08-29T15:53:44"/>
    <x v="0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2592000"/>
    <x v="2"/>
    <s v="web"/>
    <d v="2015-01-13T20:14:20"/>
    <d v="2015-02-12T20:14:20"/>
    <x v="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8-10T20:03:57"/>
    <d v="2016-09-09T20:03:57"/>
    <x v="2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648000"/>
    <x v="2"/>
    <s v="web"/>
    <d v="2015-11-10T22:12:46"/>
    <d v="2015-12-10T22:12:46"/>
    <x v="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0-26T20:53:03"/>
    <d v="2016-11-25T21:53:03"/>
    <x v="2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7-28T00:18:50"/>
    <d v="2015-08-26T00:18:50"/>
    <x v="0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08-21T00:23:36"/>
    <d v="2015-10-05T00:23:36"/>
    <x v="0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864000"/>
    <x v="2"/>
    <s v="web"/>
    <d v="2015-09-01T19:02:22"/>
    <d v="2015-10-01T19:02:22"/>
    <x v="0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370285.71428571426"/>
    <x v="2"/>
    <s v="web"/>
    <d v="2015-03-11T22:27:28"/>
    <d v="2015-04-10T22:27:28"/>
    <x v="0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1080000"/>
    <x v="2"/>
    <s v="web"/>
    <d v="2015-07-10T04:30:03"/>
    <d v="2015-08-04T04:30:03"/>
    <x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864000"/>
    <x v="2"/>
    <s v="web"/>
    <d v="2015-01-23T01:21:47"/>
    <d v="2015-02-22T01:21:47"/>
    <x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324450"/>
    <x v="2"/>
    <s v="web"/>
    <d v="2014-10-15T01:37:23"/>
    <d v="2014-11-14T02:37:23"/>
    <x v="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370285.71428571426"/>
    <x v="2"/>
    <s v="web"/>
    <d v="2015-07-06T16:50:32"/>
    <d v="2015-08-05T16:50:32"/>
    <x v="0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4-11-11T20:07:04"/>
    <d v="2015-01-10T20:07:04"/>
    <x v="3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1296000"/>
    <x v="2"/>
    <s v="web"/>
    <d v="2016-06-07T15:02:20"/>
    <d v="2016-07-22T15:02:20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323547.625"/>
    <x v="2"/>
    <s v="web"/>
    <d v="2014-12-16T20:29:19"/>
    <d v="2015-01-15T19:29:00"/>
    <x v="3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2701088"/>
    <x v="2"/>
    <s v="web"/>
    <d v="2015-06-24T15:40:52"/>
    <d v="2015-07-25T21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4-11-25T06:17:44"/>
    <d v="2015-01-04T06:17:44"/>
    <x v="3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88400"/>
    <x v="2"/>
    <s v="web"/>
    <d v="2015-03-01T19:04:04"/>
    <d v="2015-03-31T18:04:04"/>
    <x v="0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09-29T02:53:43"/>
    <d v="2015-10-29T02:53:43"/>
    <x v="0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2592000"/>
    <x v="2"/>
    <s v="web"/>
    <d v="2015-07-09T15:33:37"/>
    <d v="2015-08-08T15:33:37"/>
    <x v="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296000"/>
    <x v="2"/>
    <s v="web"/>
    <d v="2015-01-27T08:41:33"/>
    <d v="2015-02-26T08:41:33"/>
    <x v="0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6-12-13T02:54:47"/>
    <d v="2017-01-10T08:57:00"/>
    <x v="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2592000"/>
    <x v="2"/>
    <s v="web"/>
    <d v="2015-09-15T20:22:38"/>
    <d v="2015-10-15T20:22:38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4-12-03T21:14:16"/>
    <d v="2015-01-02T21:14:16"/>
    <x v="3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6-02T21:59:44"/>
    <d v="2015-07-02T21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1-13T20:28:26"/>
    <d v="2014-12-18T20:28:26"/>
    <x v="3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3-15T06:26:04"/>
    <d v="2016-04-14T06:26:04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576000"/>
    <x v="7"/>
    <s v="food trucks"/>
    <d v="2016-01-05T19:44:56"/>
    <d v="2016-03-05T19:44:56"/>
    <x v="2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2592000"/>
    <x v="7"/>
    <s v="food trucks"/>
    <d v="2015-04-13T16:18:51"/>
    <d v="2015-05-13T16:18:51"/>
    <x v="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431700"/>
    <x v="7"/>
    <s v="food trucks"/>
    <d v="2016-01-30T21:10:58"/>
    <d v="2016-03-30T20:10:58"/>
    <x v="2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5-12-04T00:56:47"/>
    <d v="2016-01-03T00:56:47"/>
    <x v="0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90720"/>
    <x v="7"/>
    <s v="food trucks"/>
    <d v="2016-08-13T14:02:55"/>
    <d v="2016-09-03T14:02:55"/>
    <x v="2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216000"/>
    <x v="7"/>
    <s v="food trucks"/>
    <d v="2014-12-10T02:39:50"/>
    <d v="2015-01-19T02:39:50"/>
    <x v="3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59365.818181818184"/>
    <x v="7"/>
    <s v="food trucks"/>
    <d v="2015-03-19T13:48:48"/>
    <d v="2015-04-11T06:00:00"/>
    <x v="0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297800"/>
    <x v="7"/>
    <s v="food trucks"/>
    <d v="2014-10-07T03:22:37"/>
    <d v="2014-11-06T04:22:37"/>
    <x v="3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432000"/>
    <x v="7"/>
    <s v="food trucks"/>
    <d v="2015-07-19T21:01:15"/>
    <d v="2015-08-18T21:01:15"/>
    <x v="0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8-08T09:47:55"/>
    <d v="2015-09-07T09:47:55"/>
    <x v="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864000"/>
    <x v="7"/>
    <s v="food trucks"/>
    <d v="2015-07-26T17:34:42"/>
    <d v="2015-08-25T17:34:42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0-12T17:41:13"/>
    <d v="2016-11-26T18:41:13"/>
    <x v="2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89039.33333333337"/>
    <x v="7"/>
    <s v="food trucks"/>
    <d v="2014-05-01T02:38:02"/>
    <d v="2014-05-31T23:30:00"/>
    <x v="3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262329.23076923075"/>
    <x v="7"/>
    <s v="food trucks"/>
    <d v="2015-07-13T16:41:00"/>
    <d v="2015-08-22T03:59:00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432000"/>
    <x v="7"/>
    <s v="food trucks"/>
    <d v="2016-06-15T20:42:26"/>
    <d v="2016-07-15T20:42:26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001457"/>
    <x v="7"/>
    <s v="food trucks"/>
    <d v="2015-01-15T17:42:23"/>
    <d v="2015-03-14T15:00:00"/>
    <x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7-11T21:13:07"/>
    <d v="2014-08-10T21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036080"/>
    <x v="7"/>
    <s v="food trucks"/>
    <d v="2015-01-23T20:34:04"/>
    <d v="2015-03-24T19:34:04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4-12-20T17:43:09"/>
    <d v="2015-02-18T17:43:09"/>
    <x v="3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144100"/>
    <x v="7"/>
    <s v="food trucks"/>
    <d v="2014-09-11T00:41:35"/>
    <d v="2014-11-10T01:41:35"/>
    <x v="3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2592000"/>
    <x v="7"/>
    <s v="food trucks"/>
    <d v="2015-01-22T16:29:56"/>
    <d v="2015-02-21T16:29:56"/>
    <x v="0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2588400"/>
    <x v="7"/>
    <s v="food trucks"/>
    <d v="2015-02-09T17:23:56"/>
    <d v="2015-03-11T16:23:56"/>
    <x v="0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2592000"/>
    <x v="7"/>
    <s v="food trucks"/>
    <d v="2014-12-01T16:54:50"/>
    <d v="2014-12-31T16:54:50"/>
    <x v="3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288000"/>
    <x v="7"/>
    <s v="food trucks"/>
    <d v="2014-09-27T21:25:08"/>
    <d v="2014-10-27T21:25:08"/>
    <x v="3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296491"/>
    <x v="7"/>
    <s v="food trucks"/>
    <d v="2016-05-12T21:55:49"/>
    <d v="2016-05-27T22:04:00"/>
    <x v="2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6-09T04:04:52"/>
    <d v="2015-08-08T04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3452400"/>
    <x v="7"/>
    <s v="food trucks"/>
    <d v="2016-02-12T07:38:53"/>
    <d v="2016-03-23T06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2588400"/>
    <x v="7"/>
    <s v="food trucks"/>
    <d v="2015-02-10T18:49:11"/>
    <d v="2015-03-12T17:49:11"/>
    <x v="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795268.5"/>
    <x v="7"/>
    <s v="food trucks"/>
    <d v="2016-12-30T21:06:06"/>
    <d v="2017-02-05T16:44:00"/>
    <x v="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296000"/>
    <x v="7"/>
    <s v="food trucks"/>
    <d v="2016-01-13T03:08:24"/>
    <d v="2016-02-12T03:08:24"/>
    <x v="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2592000"/>
    <x v="7"/>
    <s v="food trucks"/>
    <d v="2016-04-29T02:23:33"/>
    <d v="2016-06-28T02:23:33"/>
    <x v="2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296000"/>
    <x v="7"/>
    <s v="food trucks"/>
    <d v="2015-02-06T05:14:57"/>
    <d v="2015-03-08T05:14:57"/>
    <x v="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1-28T21:35:43"/>
    <d v="2016-02-27T21:35:43"/>
    <x v="2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728000"/>
    <x v="7"/>
    <s v="food trucks"/>
    <d v="2015-06-25T04:27:54"/>
    <d v="2015-08-04T04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648000"/>
    <x v="7"/>
    <s v="food trucks"/>
    <d v="2015-09-05T06:39:46"/>
    <d v="2015-10-05T06:39:46"/>
    <x v="0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592000"/>
    <x v="7"/>
    <s v="food trucks"/>
    <d v="2015-11-30T14:46:10"/>
    <d v="2016-01-29T14:46:10"/>
    <x v="0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1-27T23:09:48"/>
    <d v="2015-03-17T18:00:00"/>
    <x v="0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187600"/>
    <x v="7"/>
    <s v="food trucks"/>
    <d v="2015-10-08T21:57:42"/>
    <d v="2015-12-07T22:57:42"/>
    <x v="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09-18T19:38:49"/>
    <d v="2015-10-18T19:38:49"/>
    <x v="0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1296000"/>
    <x v="7"/>
    <s v="food trucks"/>
    <d v="2016-01-14T21:35:13"/>
    <d v="2016-02-13T21:35:13"/>
    <x v="2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16710.880733944956"/>
    <x v="7"/>
    <s v="small batch"/>
    <d v="2015-07-02T03:00:54"/>
    <d v="2015-07-23T04:59:00"/>
    <x v="0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6958.0645161290322"/>
    <x v="7"/>
    <s v="small batch"/>
    <d v="2015-02-17T16:00:28"/>
    <d v="2015-03-19T15:00:28"/>
    <x v="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8334.4051446945341"/>
    <x v="7"/>
    <s v="small batch"/>
    <d v="2014-07-16T15:00:22"/>
    <d v="2014-08-15T15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42491.803278688523"/>
    <x v="7"/>
    <s v="small batch"/>
    <d v="2016-04-25T18:06:31"/>
    <d v="2016-05-25T18:06:31"/>
    <x v="2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22539.130434782608"/>
    <x v="7"/>
    <s v="small batch"/>
    <d v="2015-08-27T04:33:41"/>
    <d v="2015-09-26T04:33:41"/>
    <x v="0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23383.783783783783"/>
    <x v="7"/>
    <s v="small batch"/>
    <d v="2016-10-27T14:27:51"/>
    <d v="2016-11-26T15:27:51"/>
    <x v="2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8126.4302670623147"/>
    <x v="7"/>
    <s v="small batch"/>
    <d v="2016-10-11T11:16:33"/>
    <d v="2016-11-12T04:00:00"/>
    <x v="2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56805.222222222219"/>
    <x v="7"/>
    <s v="small batch"/>
    <d v="2016-08-25T07:35:13"/>
    <d v="2016-08-31T05:36:00"/>
    <x v="2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21630"/>
    <x v="7"/>
    <s v="small batch"/>
    <d v="2014-10-31T03:25:15"/>
    <d v="2014-11-30T04:25:15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32239.254901960783"/>
    <x v="7"/>
    <s v="small batch"/>
    <d v="2014-09-20T01:44:16"/>
    <d v="2014-10-28T03:11:00"/>
    <x v="3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9290.322580645161"/>
    <x v="7"/>
    <s v="small batch"/>
    <d v="2017-02-13T21:48:10"/>
    <d v="2017-03-05T21:48:10"/>
    <x v="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167700"/>
    <x v="7"/>
    <s v="small batch"/>
    <d v="2015-11-30T20:15:00"/>
    <d v="2015-12-29T23:00:00"/>
    <x v="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38686.567164179105"/>
    <x v="7"/>
    <s v="small batch"/>
    <d v="2017-01-03T16:36:49"/>
    <d v="2017-02-02T16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3261.538461538461"/>
    <x v="7"/>
    <s v="small batch"/>
    <d v="2017-02-04T04:50:08"/>
    <d v="2017-03-11T04:50:08"/>
    <x v="1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151200"/>
    <x v="7"/>
    <s v="small batch"/>
    <d v="2016-03-23T18:45:50"/>
    <d v="2016-04-20T18:45:50"/>
    <x v="2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38686.567164179105"/>
    <x v="7"/>
    <s v="small batch"/>
    <d v="2017-01-26T23:03:59"/>
    <d v="2017-02-25T23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20874.193548387098"/>
    <x v="7"/>
    <s v="small batch"/>
    <d v="2016-02-23T14:27:36"/>
    <d v="2016-03-24T13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37713.525000000001"/>
    <x v="7"/>
    <s v="small batch"/>
    <d v="2016-05-05T20:55:18"/>
    <d v="2016-06-09T19:00:00"/>
    <x v="2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3774.468085106382"/>
    <x v="7"/>
    <s v="small batch"/>
    <d v="2016-02-07T15:18:05"/>
    <d v="2016-03-23T14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43189.01470588235"/>
    <x v="7"/>
    <s v="small batch"/>
    <d v="2016-11-30T04:29:27"/>
    <d v="2017-01-03T04:17:00"/>
    <x v="2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33266.313953488374"/>
    <x v="4"/>
    <s v="indie rock"/>
    <d v="2011-08-29T00:18:17"/>
    <d v="2011-10-01T03:00:00"/>
    <x v="6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15026.08695652174"/>
    <x v="4"/>
    <s v="indie rock"/>
    <d v="2012-06-29T04:28:16"/>
    <d v="2012-07-19T04:28:16"/>
    <x v="5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45711.666666666664"/>
    <x v="4"/>
    <s v="indie rock"/>
    <d v="2013-03-08T02:40:25"/>
    <d v="2013-04-16T19:00:00"/>
    <x v="4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8091.697674418603"/>
    <x v="4"/>
    <s v="indie rock"/>
    <d v="2015-09-01T21:36:37"/>
    <d v="2015-09-30T19:29:00"/>
    <x v="0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54000"/>
    <x v="4"/>
    <s v="indie rock"/>
    <d v="2012-08-24T17:15:48"/>
    <d v="2012-09-23T17:15:48"/>
    <x v="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9846.153846153844"/>
    <x v="4"/>
    <s v="indie rock"/>
    <d v="2013-04-09T02:27:33"/>
    <d v="2013-05-09T02:27:33"/>
    <x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796.953488372092"/>
    <x v="4"/>
    <s v="indie rock"/>
    <d v="2012-04-26T20:58:51"/>
    <d v="2012-05-10T17:00:00"/>
    <x v="5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53708.258620689652"/>
    <x v="4"/>
    <s v="indie rock"/>
    <d v="2012-09-22T03:42:01"/>
    <d v="2012-10-28T05:00:00"/>
    <x v="5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45957.446808510642"/>
    <x v="4"/>
    <s v="indie rock"/>
    <d v="2011-01-14T10:18:49"/>
    <d v="2011-02-08T10:18:49"/>
    <x v="6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72000"/>
    <x v="4"/>
    <s v="indie rock"/>
    <d v="2012-04-24T01:47:35"/>
    <d v="2012-05-24T01:47:35"/>
    <x v="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203294.11764705883"/>
    <x v="4"/>
    <s v="indie rock"/>
    <d v="2011-12-16T23:49:52"/>
    <d v="2012-01-25T23:49:52"/>
    <x v="6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58925"/>
    <x v="4"/>
    <s v="indie rock"/>
    <d v="2010-06-25T02:46:20"/>
    <d v="2010-09-04T01:03:00"/>
    <x v="7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55225.531914893618"/>
    <x v="4"/>
    <s v="indie rock"/>
    <d v="2012-10-11T17:57:49"/>
    <d v="2012-11-10T18:57:49"/>
    <x v="5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02315.78947368421"/>
    <x v="4"/>
    <s v="indie rock"/>
    <d v="2010-08-27T00:16:16"/>
    <d v="2010-10-11T00:16:16"/>
    <x v="7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63604.259259259263"/>
    <x v="4"/>
    <s v="indie rock"/>
    <d v="2010-05-12T06:54:15"/>
    <d v="2010-07-10T22:00:00"/>
    <x v="7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51905.454545454544"/>
    <x v="4"/>
    <s v="indie rock"/>
    <d v="2014-10-01T07:52:50"/>
    <d v="2014-11-03T08:52:50"/>
    <x v="3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94829.268292682929"/>
    <x v="4"/>
    <s v="indie rock"/>
    <d v="2012-06-28T16:35:45"/>
    <d v="2012-08-12T16:35:45"/>
    <x v="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32810.126582278484"/>
    <x v="4"/>
    <s v="indie rock"/>
    <d v="2012-12-14T22:48:33"/>
    <d v="2013-01-13T22:48:33"/>
    <x v="5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55925.375"/>
    <x v="4"/>
    <s v="indie rock"/>
    <d v="2012-07-17T17:26:34"/>
    <d v="2012-07-28T02:00:00"/>
    <x v="5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648000"/>
    <x v="4"/>
    <s v="indie rock"/>
    <d v="2015-08-11T22:28:04"/>
    <d v="2015-10-10T22:28:04"/>
    <x v="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27284.21052631579"/>
    <x v="4"/>
    <s v="indie rock"/>
    <d v="2012-03-31T15:30:08"/>
    <d v="2012-04-30T15:30:08"/>
    <x v="5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155520"/>
    <x v="4"/>
    <s v="indie rock"/>
    <d v="2011-06-17T18:46:23"/>
    <d v="2011-08-01T18:46:23"/>
    <x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272652.63157894736"/>
    <x v="4"/>
    <s v="indie rock"/>
    <d v="2012-03-02T18:00:03"/>
    <d v="2012-05-01T17:00:03"/>
    <x v="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28800"/>
    <x v="4"/>
    <s v="indie rock"/>
    <d v="2011-08-16T22:00:03"/>
    <d v="2011-09-15T22:00:03"/>
    <x v="6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73756.097560975613"/>
    <x v="4"/>
    <s v="indie rock"/>
    <d v="2011-09-07T23:57:59"/>
    <d v="2011-10-12T23:57:59"/>
    <x v="6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86400"/>
    <x v="4"/>
    <s v="indie rock"/>
    <d v="2012-03-23T16:59:36"/>
    <d v="2012-04-22T16:59:36"/>
    <x v="5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68210.526315789481"/>
    <x v="4"/>
    <s v="indie rock"/>
    <d v="2012-04-27T01:59:57"/>
    <d v="2012-05-27T01:59:57"/>
    <x v="5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39932.307692307695"/>
    <x v="4"/>
    <s v="indie rock"/>
    <d v="2011-10-17T15:11:48"/>
    <d v="2011-11-16T16:11:4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34560"/>
    <x v="4"/>
    <s v="indie rock"/>
    <d v="2013-04-09T16:33:59"/>
    <d v="2013-05-09T16:33:59"/>
    <x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24000"/>
    <x v="4"/>
    <s v="indie rock"/>
    <d v="2012-04-24T05:27:56"/>
    <d v="2012-06-23T05:27:56"/>
    <x v="5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140294.6"/>
    <x v="4"/>
    <s v="indie rock"/>
    <d v="2010-12-30T20:08:34"/>
    <d v="2011-01-16T01:51:00"/>
    <x v="7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164576"/>
    <x v="4"/>
    <s v="indie rock"/>
    <d v="2012-04-25T23:39:48"/>
    <d v="2012-06-16T09:59:00"/>
    <x v="5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15011.583011583012"/>
    <x v="4"/>
    <s v="indie rock"/>
    <d v="2013-03-15T04:02:20"/>
    <d v="2013-04-29T04:02:20"/>
    <x v="4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66461.538461538468"/>
    <x v="4"/>
    <s v="indie rock"/>
    <d v="2012-04-23T15:29:04"/>
    <d v="2012-05-23T15:29:04"/>
    <x v="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61714.285714285717"/>
    <x v="4"/>
    <s v="indie rock"/>
    <d v="2012-05-07T22:42:55"/>
    <d v="2012-06-06T22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302040"/>
    <x v="4"/>
    <s v="indie rock"/>
    <d v="2013-02-22T23:54:52"/>
    <d v="2013-03-29T22:54:52"/>
    <x v="4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46285.714285714283"/>
    <x v="4"/>
    <s v="indie rock"/>
    <d v="2011-07-06T21:05:38"/>
    <d v="2011-08-05T21:05:38"/>
    <x v="6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60480"/>
    <x v="4"/>
    <s v="indie rock"/>
    <d v="2015-01-13T23:13:07"/>
    <d v="2015-01-27T23:13:07"/>
    <x v="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24446.841176470589"/>
    <x v="4"/>
    <s v="indie rock"/>
    <d v="2012-11-13T15:33:57"/>
    <d v="2012-12-31T18:00:00"/>
    <x v="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89379.31034482758"/>
    <x v="4"/>
    <s v="indie rock"/>
    <d v="2012-05-24T18:32:55"/>
    <d v="2012-06-23T18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370285.71428571426"/>
    <x v="7"/>
    <s v="restaurants"/>
    <d v="2015-08-28T18:38:24"/>
    <d v="2015-09-27T18:38:24"/>
    <x v="0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777600"/>
    <x v="7"/>
    <s v="restaurants"/>
    <d v="2014-08-07T19:48:38"/>
    <d v="2014-09-21T19:48:38"/>
    <x v="3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5-08T21:35:08"/>
    <d v="2016-06-07T21:06:00"/>
    <x v="2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0-16T00:22:14"/>
    <d v="2014-11-15T01:22:14"/>
    <x v="3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2-12T01:20:16"/>
    <d v="2015-03-14T00:20:16"/>
    <x v="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975365.5"/>
    <x v="7"/>
    <s v="restaurants"/>
    <d v="2015-09-11T07:07:49"/>
    <d v="2015-10-03T21:00:00"/>
    <x v="0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4-11T01:45:04"/>
    <d v="2015-05-11T01:45:04"/>
    <x v="0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7-15T22:50:34"/>
    <d v="2014-08-14T22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172671.42857142858"/>
    <x v="7"/>
    <s v="restaurants"/>
    <d v="2015-02-23T19:25:49"/>
    <d v="2015-04-20T18:25:49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2592000"/>
    <x v="7"/>
    <s v="restaurants"/>
    <d v="2015-03-15T23:56:12"/>
    <d v="2015-05-14T23:56:12"/>
    <x v="0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1-02T10:43:33"/>
    <d v="2016-02-01T10:43:33"/>
    <x v="2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1-28T21:02:41"/>
    <d v="2014-12-13T21:02:41"/>
    <x v="3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6-12-28T00:09:49"/>
    <d v="2017-02-26T00:09:49"/>
    <x v="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367200"/>
    <x v="7"/>
    <s v="restaurants"/>
    <d v="2014-08-03T09:21:17"/>
    <d v="2014-08-20T09:21:17"/>
    <x v="3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216000"/>
    <x v="7"/>
    <s v="restaurants"/>
    <d v="2015-01-23T20:09:13"/>
    <d v="2015-02-22T20:09:13"/>
    <x v="0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0-30T15:40:52"/>
    <d v="2014-11-29T16:40:52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78436.363636363632"/>
    <x v="7"/>
    <s v="restaurants"/>
    <d v="2015-02-17T19:15:30"/>
    <d v="2015-03-19T18:15:30"/>
    <x v="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0-14T16:20:28"/>
    <d v="2014-11-13T17:20:28"/>
    <x v="3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648000"/>
    <x v="7"/>
    <s v="restaurants"/>
    <d v="2014-06-19T03:43:24"/>
    <d v="2014-07-19T03:43:24"/>
    <x v="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08-30T14:24:45"/>
    <d v="2016-10-15T19:21:00"/>
    <x v="2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3745.454545454546"/>
    <x v="4"/>
    <s v="classical music"/>
    <d v="2015-09-22T23:13:41"/>
    <d v="2015-10-13T23:13:41"/>
    <x v="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70546.666666666672"/>
    <x v="4"/>
    <s v="classical music"/>
    <d v="2016-03-31T13:46:00"/>
    <d v="2016-04-22T14:52:00"/>
    <x v="2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99830.769230769234"/>
    <x v="4"/>
    <s v="classical music"/>
    <d v="2014-10-18T23:24:52"/>
    <d v="2014-11-18T00:24:52"/>
    <x v="3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65061.465116279069"/>
    <x v="4"/>
    <s v="classical music"/>
    <d v="2014-11-18T19:22:37"/>
    <d v="2014-12-21T04:30:00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32400"/>
    <x v="4"/>
    <s v="classical music"/>
    <d v="2012-05-29T20:16:11"/>
    <d v="2012-06-28T20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73614.121212121216"/>
    <x v="4"/>
    <s v="classical music"/>
    <d v="2014-11-10T02:11:14"/>
    <d v="2014-12-08T04:59:00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22409.140845070422"/>
    <x v="4"/>
    <s v="classical music"/>
    <d v="2013-09-29T18:01:31"/>
    <d v="2013-10-18T03:59:00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19865.395061728395"/>
    <x v="4"/>
    <s v="classical music"/>
    <d v="2015-08-01T20:01:43"/>
    <d v="2015-08-20T11:00:00"/>
    <x v="0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51110.526315789473"/>
    <x v="4"/>
    <s v="classical music"/>
    <d v="2012-02-09T01:56:15"/>
    <d v="2012-03-25T00:56:15"/>
    <x v="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58206.145833333336"/>
    <x v="4"/>
    <s v="classical music"/>
    <d v="2015-03-18T20:45:05"/>
    <d v="2015-04-20T04:50:00"/>
    <x v="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31848.950819672133"/>
    <x v="4"/>
    <s v="classical music"/>
    <d v="2015-07-23T16:19:14"/>
    <d v="2015-08-15T03:59:00"/>
    <x v="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43200"/>
    <x v="4"/>
    <s v="classical music"/>
    <d v="2012-07-17T20:22:46"/>
    <d v="2012-08-16T20:22:46"/>
    <x v="5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19058.507352941175"/>
    <x v="4"/>
    <s v="classical music"/>
    <d v="2013-01-30T18:01:51"/>
    <d v="2013-03-01T18:01:08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318134.85714285716"/>
    <x v="4"/>
    <s v="classical music"/>
    <d v="2009-11-10T16:48:32"/>
    <d v="2010-01-01T06:00:00"/>
    <x v="8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34384.615384615383"/>
    <x v="4"/>
    <s v="classical music"/>
    <d v="2014-10-31T18:59:05"/>
    <d v="2014-12-01T19:59:05"/>
    <x v="3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453600"/>
    <x v="4"/>
    <s v="classical music"/>
    <d v="2013-07-09T02:32:46"/>
    <d v="2013-07-30T02:32:46"/>
    <x v="4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471272.72727272729"/>
    <x v="4"/>
    <s v="classical music"/>
    <d v="2011-06-02T15:34:15"/>
    <d v="2011-08-01T15:34:15"/>
    <x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4336.643243243243"/>
    <x v="4"/>
    <s v="classical music"/>
    <d v="2013-01-24T12:14:21"/>
    <d v="2013-02-24T04:59:00"/>
    <x v="4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87864.406779661018"/>
    <x v="4"/>
    <s v="classical music"/>
    <d v="2014-12-04T21:39:12"/>
    <d v="2015-02-02T21:39:12"/>
    <x v="3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192000"/>
    <x v="4"/>
    <s v="classical music"/>
    <d v="2011-08-30T16:12:01"/>
    <d v="2011-10-29T16:12:01"/>
    <x v="6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82285.71428571429"/>
    <x v="4"/>
    <s v="classical music"/>
    <d v="2013-07-28T10:46:58"/>
    <d v="2013-09-26T10:46:58"/>
    <x v="4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257467.92307692306"/>
    <x v="4"/>
    <s v="classical music"/>
    <d v="2013-08-23T10:14:17"/>
    <d v="2013-10-01T03:59:00"/>
    <x v="4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206146.30769230769"/>
    <x v="4"/>
    <s v="classical music"/>
    <d v="2010-12-02T02:34:58"/>
    <d v="2011-01-02T03:00:00"/>
    <x v="7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45473.684210526313"/>
    <x v="4"/>
    <s v="classical music"/>
    <d v="2012-06-08T12:29:29"/>
    <d v="2012-07-08T12:29:29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49407.573770491806"/>
    <x v="4"/>
    <s v="classical music"/>
    <d v="2015-01-23T03:18:58"/>
    <d v="2015-02-27T00:30:00"/>
    <x v="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36354.169230769228"/>
    <x v="4"/>
    <s v="classical music"/>
    <d v="2013-09-07T20:36:19"/>
    <d v="2013-10-05T05:00:00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19316.417910447763"/>
    <x v="4"/>
    <s v="classical music"/>
    <d v="2012-03-05T18:33:23"/>
    <d v="2012-04-04T17:33:23"/>
    <x v="5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57350.891891891893"/>
    <x v="4"/>
    <s v="classical music"/>
    <d v="2016-09-05T15:00:37"/>
    <d v="2016-09-30T04:27:00"/>
    <x v="2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81614.32432432432"/>
    <x v="4"/>
    <s v="classical music"/>
    <d v="2013-04-26T18:11:10"/>
    <d v="2013-05-31T17:00:00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32562.226666666666"/>
    <x v="4"/>
    <s v="classical music"/>
    <d v="2015-08-12T15:13:26"/>
    <d v="2015-10-08T03:59:00"/>
    <x v="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44148.125"/>
    <x v="4"/>
    <s v="classical music"/>
    <d v="2012-02-22T06:03:05"/>
    <d v="2012-03-21T20:48:00"/>
    <x v="5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44000"/>
    <x v="4"/>
    <s v="classical music"/>
    <d v="2017-02-03T19:26:21"/>
    <d v="2017-03-05T19:26:21"/>
    <x v="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86400"/>
    <x v="4"/>
    <s v="classical music"/>
    <d v="2012-07-23T04:46:47"/>
    <d v="2012-09-21T04:46:47"/>
    <x v="5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40089.208955223883"/>
    <x v="4"/>
    <s v="classical music"/>
    <d v="2015-05-01T01:52:43"/>
    <d v="2015-06-01T03:59:00"/>
    <x v="0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76525.71428571429"/>
    <x v="4"/>
    <s v="classical music"/>
    <d v="2012-04-27T15:43:13"/>
    <d v="2012-05-28T15:43:13"/>
    <x v="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114352.94117647059"/>
    <x v="4"/>
    <s v="classical music"/>
    <d v="2012-11-09T23:47:37"/>
    <d v="2012-12-24T23:47:37"/>
    <x v="5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72000"/>
    <x v="4"/>
    <s v="classical music"/>
    <d v="2014-04-15T17:53:06"/>
    <d v="2014-05-15T17:53:06"/>
    <x v="3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152268.55555555556"/>
    <x v="4"/>
    <s v="classical music"/>
    <d v="2015-03-30T20:38:26"/>
    <d v="2015-05-01T13:59:00"/>
    <x v="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113853.44"/>
    <x v="4"/>
    <s v="classical music"/>
    <d v="2011-10-13T20:58:04"/>
    <d v="2011-11-15T19:37:00"/>
    <x v="6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23428.57142857143"/>
    <x v="4"/>
    <s v="classical music"/>
    <d v="2015-02-04T22:49:34"/>
    <d v="2015-03-06T22:49:34"/>
    <x v="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09-13T12:41:29"/>
    <d v="2015-10-13T12:41:29"/>
    <x v="0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1728000"/>
    <x v="7"/>
    <s v="food trucks"/>
    <d v="2016-08-12T12:35:39"/>
    <d v="2016-10-11T12:35:39"/>
    <x v="2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5-31T03:20:51"/>
    <d v="2015-07-30T03:20:51"/>
    <x v="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7-02T00:58:19"/>
    <d v="2014-08-01T00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5116411"/>
    <x v="7"/>
    <s v="food trucks"/>
    <d v="2016-03-11T15:36:29"/>
    <d v="2016-05-09T20:50:00"/>
    <x v="2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7-22T23:32:28"/>
    <d v="2014-08-21T23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1296000"/>
    <x v="7"/>
    <s v="food trucks"/>
    <d v="2015-03-24T21:05:38"/>
    <d v="2015-04-23T21:05:38"/>
    <x v="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2592000"/>
    <x v="7"/>
    <s v="food trucks"/>
    <d v="2016-08-02T15:59:54"/>
    <d v="2016-09-01T15:59:54"/>
    <x v="2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1296000"/>
    <x v="7"/>
    <s v="food trucks"/>
    <d v="2015-08-18T02:31:52"/>
    <d v="2015-09-17T02:31:52"/>
    <x v="0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1296000"/>
    <x v="7"/>
    <s v="food trucks"/>
    <d v="2017-01-09T21:40:35"/>
    <d v="2017-02-08T21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1296000"/>
    <x v="7"/>
    <s v="food trucks"/>
    <d v="2016-03-20T08:12:01"/>
    <d v="2016-05-19T08:12:01"/>
    <x v="2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3-14T02:51:57"/>
    <d v="2015-04-13T02:51:57"/>
    <x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7-09T14:12:29"/>
    <d v="2014-08-23T14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4-27T19:49:05"/>
    <d v="2016-05-18T19:49:05"/>
    <x v="2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4-12-13T02:36:34"/>
    <d v="2015-01-12T02:36:34"/>
    <x v="3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2-25T00:14:07"/>
    <d v="2015-04-10T23:14:07"/>
    <x v="0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7-10T19:41:37"/>
    <d v="2014-08-04T19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08-22T00:32:59"/>
    <d v="2015-10-09T17:00:00"/>
    <x v="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432000"/>
    <x v="7"/>
    <s v="food trucks"/>
    <d v="2014-07-17T19:55:03"/>
    <d v="2014-09-15T19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1287298.5"/>
    <x v="7"/>
    <s v="food trucks"/>
    <d v="2015-04-16T07:50:03"/>
    <d v="2015-05-16T03:00:00"/>
    <x v="0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235963.63636363635"/>
    <x v="7"/>
    <s v="food trucks"/>
    <d v="2015-10-17T15:04:58"/>
    <d v="2015-11-16T16:04:58"/>
    <x v="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2592000"/>
    <x v="7"/>
    <s v="food trucks"/>
    <d v="2016-09-29T23:43:54"/>
    <d v="2016-10-29T23:43:54"/>
    <x v="2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036080"/>
    <x v="7"/>
    <s v="food trucks"/>
    <d v="2015-01-15T18:28:00"/>
    <d v="2015-03-16T17:28:00"/>
    <x v="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5-16T04:09:29"/>
    <d v="2015-06-15T04:09:29"/>
    <x v="0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2592000"/>
    <x v="7"/>
    <s v="food trucks"/>
    <d v="2014-06-05T23:07:12"/>
    <d v="2014-07-05T23:07:12"/>
    <x v="3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2592000"/>
    <x v="7"/>
    <s v="food trucks"/>
    <d v="2015-11-25T07:55:36"/>
    <d v="2015-12-25T07:55:36"/>
    <x v="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432000"/>
    <x v="7"/>
    <s v="food trucks"/>
    <d v="2015-11-30T16:12:33"/>
    <d v="2015-12-30T16:12:33"/>
    <x v="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560251.75"/>
    <x v="7"/>
    <s v="food trucks"/>
    <d v="2015-02-07T16:13:46"/>
    <d v="2015-03-31T13:14:00"/>
    <x v="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2588400"/>
    <x v="7"/>
    <s v="food trucks"/>
    <d v="2016-02-22T12:52:07"/>
    <d v="2016-03-23T11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19T14:08:17"/>
    <d v="2016-01-26T14:08:17"/>
    <x v="2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2590200"/>
    <x v="7"/>
    <s v="food trucks"/>
    <d v="2016-01-13T21:45:24"/>
    <d v="2016-03-13T20:45:24"/>
    <x v="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2592000"/>
    <x v="7"/>
    <s v="food trucks"/>
    <d v="2014-09-05T19:13:41"/>
    <d v="2014-10-05T19:13:41"/>
    <x v="3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3-26T20:17:06"/>
    <d v="2015-04-25T20:17:06"/>
    <x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2592000"/>
    <x v="7"/>
    <s v="food trucks"/>
    <d v="2014-07-08T23:13:48"/>
    <d v="2014-08-07T23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136421.05263157896"/>
    <x v="7"/>
    <s v="food trucks"/>
    <d v="2017-01-25T05:51:40"/>
    <d v="2017-02-24T05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96000"/>
    <x v="7"/>
    <s v="food trucks"/>
    <d v="2014-07-08T15:56:49"/>
    <d v="2014-08-07T15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370285.71428571426"/>
    <x v="7"/>
    <s v="food trucks"/>
    <d v="2016-05-20T08:11:57"/>
    <d v="2016-06-19T08:11:57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185142.85714285713"/>
    <x v="7"/>
    <s v="food trucks"/>
    <d v="2015-08-24T20:10:01"/>
    <d v="2015-09-23T20:10:01"/>
    <x v="0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777600"/>
    <x v="7"/>
    <s v="food trucks"/>
    <d v="2014-06-19T18:05:47"/>
    <d v="2014-08-03T18:05:47"/>
    <x v="3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72680"/>
    <x v="7"/>
    <s v="food trucks"/>
    <d v="2016-01-25T21:36:40"/>
    <d v="2016-03-25T20:36:40"/>
    <x v="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8161.5298013245038"/>
    <x v="2"/>
    <s v="space exploration"/>
    <d v="2012-08-29T21:39:09"/>
    <d v="2012-09-13T03:59:00"/>
    <x v="5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7092.4989775051126"/>
    <x v="2"/>
    <s v="space exploration"/>
    <d v="2014-10-03T17:56:08"/>
    <d v="2014-11-12T21:20:00"/>
    <x v="3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24192"/>
    <x v="2"/>
    <s v="space exploration"/>
    <d v="2013-12-09T21:54:14"/>
    <d v="2013-12-23T21:54:14"/>
    <x v="4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8074.7663551401865"/>
    <x v="2"/>
    <s v="space exploration"/>
    <d v="2012-03-30T01:13:43"/>
    <d v="2012-04-29T01:13:43"/>
    <x v="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1471.0556186152101"/>
    <x v="2"/>
    <s v="space exploration"/>
    <d v="2016-05-18T12:59:50"/>
    <d v="2016-06-17T12:59:50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7181.2987012987014"/>
    <x v="2"/>
    <s v="space exploration"/>
    <d v="2014-03-28T17:06:22"/>
    <d v="2014-04-29T17:06:22"/>
    <x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9379.9698492462303"/>
    <x v="2"/>
    <s v="space exploration"/>
    <d v="2015-06-29T20:59:32"/>
    <d v="2015-08-12T02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11708.986842105263"/>
    <x v="2"/>
    <s v="space exploration"/>
    <d v="2017-02-01T19:14:28"/>
    <d v="2017-03-15T00:00:00"/>
    <x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3834.3195266272191"/>
    <x v="2"/>
    <s v="space exploration"/>
    <d v="2012-06-15T05:42:31"/>
    <d v="2012-07-15T05:42:31"/>
    <x v="5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901.2391681109184"/>
    <x v="2"/>
    <s v="space exploration"/>
    <d v="2016-07-13T21:08:45"/>
    <d v="2016-08-22T06:59:00"/>
    <x v="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793.0455910455911"/>
    <x v="2"/>
    <s v="space exploration"/>
    <d v="2016-11-30T08:03:34"/>
    <d v="2017-01-02T22:59:00"/>
    <x v="2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9110.2040816326535"/>
    <x v="2"/>
    <s v="space exploration"/>
    <d v="2014-12-09T03:26:10"/>
    <d v="2015-01-09T03:26:10"/>
    <x v="3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92571.428571428565"/>
    <x v="2"/>
    <s v="space exploration"/>
    <d v="2012-08-22T19:38:14"/>
    <d v="2012-09-21T19:38:14"/>
    <x v="5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24623.88"/>
    <x v="2"/>
    <s v="space exploration"/>
    <d v="2014-04-01T17:00:12"/>
    <d v="2014-04-30T05:00:00"/>
    <x v="3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4403.277777777781"/>
    <x v="2"/>
    <s v="space exploration"/>
    <d v="2016-03-24T11:56:04"/>
    <d v="2016-04-30T12:00:00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0890.756302521009"/>
    <x v="2"/>
    <s v="space exploration"/>
    <d v="2015-07-26T23:52:09"/>
    <d v="2015-08-25T23:52:09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16301.886792452829"/>
    <x v="2"/>
    <s v="space exploration"/>
    <d v="2014-09-20T20:59:11"/>
    <d v="2014-10-20T20:59:11"/>
    <x v="3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67371.428571428565"/>
    <x v="2"/>
    <s v="space exploration"/>
    <d v="2015-10-02T19:01:01"/>
    <d v="2015-12-01T20:01:01"/>
    <x v="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43320.67924528302"/>
    <x v="2"/>
    <s v="space exploration"/>
    <d v="2015-09-26T21:13:24"/>
    <d v="2015-10-23T11:00:00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2546.7290167865708"/>
    <x v="2"/>
    <s v="space exploration"/>
    <d v="2015-09-04T04:00:42"/>
    <d v="2015-10-11T01:00:00"/>
    <x v="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5574.1935483870966"/>
    <x v="2"/>
    <s v="space exploration"/>
    <d v="2015-04-21T17:56:28"/>
    <d v="2015-05-21T17:56:28"/>
    <x v="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52540.54054054054"/>
    <x v="2"/>
    <s v="space exploration"/>
    <d v="2016-11-15T17:50:16"/>
    <d v="2016-12-30T17:50:16"/>
    <x v="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19509.677419354837"/>
    <x v="2"/>
    <s v="space exploration"/>
    <d v="2016-11-18T06:09:26"/>
    <d v="2016-12-02T06:09:26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523.1833910034602"/>
    <x v="2"/>
    <s v="space exploration"/>
    <d v="2012-08-23T10:07:02"/>
    <d v="2012-09-13T10:07:02"/>
    <x v="5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41607.692307692305"/>
    <x v="2"/>
    <s v="space exploration"/>
    <d v="2016-10-15T19:26:48"/>
    <d v="2016-11-09T20:26:48"/>
    <x v="2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1840"/>
    <x v="2"/>
    <s v="space exploration"/>
    <d v="2015-05-04T15:04:29"/>
    <d v="2015-06-03T15:04:2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57680"/>
    <x v="2"/>
    <s v="space exploration"/>
    <d v="2015-10-27T19:54:21"/>
    <d v="2015-11-26T20:54:21"/>
    <x v="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82285.71428571429"/>
    <x v="2"/>
    <s v="space exploration"/>
    <d v="2014-11-10T23:11:07"/>
    <d v="2014-11-30T23:11:07"/>
    <x v="3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25920"/>
    <x v="2"/>
    <s v="space exploration"/>
    <d v="2015-04-14T12:55:22"/>
    <d v="2015-05-14T12:55:22"/>
    <x v="0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29131.95061728395"/>
    <x v="2"/>
    <s v="space exploration"/>
    <d v="2016-06-03T02:31:52"/>
    <d v="2016-06-30T10:00:00"/>
    <x v="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458.7412587412582"/>
    <x v="2"/>
    <s v="space exploration"/>
    <d v="2015-08-02T04:03:47"/>
    <d v="2015-08-30T04:03:47"/>
    <x v="0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51428.571428571428"/>
    <x v="2"/>
    <s v="space exploration"/>
    <d v="2016-05-04T01:28:59"/>
    <d v="2016-05-29T01:28:59"/>
    <x v="2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13083.75879396985"/>
    <x v="2"/>
    <s v="space exploration"/>
    <d v="2014-01-28T19:45:32"/>
    <d v="2014-02-27T23:00:00"/>
    <x v="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103680"/>
    <x v="2"/>
    <s v="space exploration"/>
    <d v="2016-08-30T15:45:21"/>
    <d v="2016-09-29T15:45:21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35957.142857142855"/>
    <x v="2"/>
    <s v="space exploration"/>
    <d v="2015-02-02T22:49:21"/>
    <d v="2015-03-09T21:49:21"/>
    <x v="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8753.72"/>
    <x v="2"/>
    <s v="space exploration"/>
    <d v="2016-09-23T14:45:14"/>
    <d v="2016-10-16T01:00:00"/>
    <x v="2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53169.230769230766"/>
    <x v="2"/>
    <s v="space exploration"/>
    <d v="2016-09-26T13:11:15"/>
    <d v="2016-10-12T13:11:15"/>
    <x v="2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185142.85714285713"/>
    <x v="2"/>
    <s v="space exploration"/>
    <d v="2014-12-16T21:54:55"/>
    <d v="2015-01-15T21:54:55"/>
    <x v="3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52897.959183673469"/>
    <x v="2"/>
    <s v="space exploration"/>
    <d v="2015-01-20T20:45:48"/>
    <d v="2015-02-19T20:45:48"/>
    <x v="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75130.434782608689"/>
    <x v="2"/>
    <s v="space exploration"/>
    <d v="2015-04-09T03:51:14"/>
    <d v="2015-06-08T03:51:14"/>
    <x v="0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469877"/>
    <x v="2"/>
    <s v="space exploration"/>
    <d v="2014-08-29T19:51:03"/>
    <d v="2014-09-15T20:09:00"/>
    <x v="3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6-15T05:55:08"/>
    <d v="2016-07-15T06:57:00"/>
    <x v="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057.8447701532314"/>
    <x v="2"/>
    <s v="space exploration"/>
    <d v="2016-11-15T13:58:35"/>
    <d v="2016-12-21T07:59:00"/>
    <x v="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49846.153846153844"/>
    <x v="2"/>
    <s v="space exploration"/>
    <d v="2017-02-08T19:00:35"/>
    <d v="2017-03-10T19:00:35"/>
    <x v="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112852.17391304347"/>
    <x v="2"/>
    <s v="space exploration"/>
    <d v="2014-10-09T20:13:23"/>
    <d v="2014-11-08T21:13:23"/>
    <x v="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4844.8598130841119"/>
    <x v="2"/>
    <s v="space exploration"/>
    <d v="2015-08-10T07:31:09"/>
    <d v="2015-09-09T07:31:09"/>
    <x v="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864000"/>
    <x v="2"/>
    <s v="space exploration"/>
    <d v="2015-07-15T06:16:59"/>
    <d v="2015-08-14T06:16:59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432000"/>
    <x v="2"/>
    <s v="space exploration"/>
    <d v="2016-02-08T17:09:20"/>
    <d v="2016-03-09T17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1728000"/>
    <x v="2"/>
    <s v="space exploration"/>
    <d v="2015-12-03T23:55:41"/>
    <d v="2016-02-01T23:55:41"/>
    <x v="0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518400"/>
    <x v="2"/>
    <s v="space exploration"/>
    <d v="2016-11-21T14:59:03"/>
    <d v="2016-12-21T14:59:03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142305.88235294117"/>
    <x v="2"/>
    <s v="space exploration"/>
    <d v="2015-11-19T19:20:09"/>
    <d v="2015-12-17T19:20:09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235636.36363636365"/>
    <x v="2"/>
    <s v="space exploration"/>
    <d v="2014-11-10T03:48:45"/>
    <d v="2014-12-10T03:48:4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38898.185714285712"/>
    <x v="2"/>
    <s v="space exploration"/>
    <d v="2014-05-12T15:38:47"/>
    <d v="2014-06-13T04:00:00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63400"/>
    <x v="2"/>
    <s v="space exploration"/>
    <d v="2015-02-20T14:25:26"/>
    <d v="2015-04-21T13:25:26"/>
    <x v="0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56194.255813953489"/>
    <x v="2"/>
    <s v="space exploration"/>
    <d v="2016-01-12T20:47:27"/>
    <d v="2016-02-09T20:00:00"/>
    <x v="2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22227.052631578947"/>
    <x v="2"/>
    <s v="space exploration"/>
    <d v="2017-02-01T16:31:28"/>
    <d v="2017-03-12T19:00:00"/>
    <x v="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48521.135593220337"/>
    <x v="2"/>
    <s v="space exploration"/>
    <d v="2016-06-30T22:17:33"/>
    <d v="2016-08-03T01:30:00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648000"/>
    <x v="2"/>
    <s v="space exploration"/>
    <d v="2016-06-30T21:13:14"/>
    <d v="2016-07-30T21:13:14"/>
    <x v="2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259200"/>
    <x v="2"/>
    <s v="space exploration"/>
    <d v="2015-03-19T01:40:10"/>
    <d v="2015-04-18T01:40:10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1037520"/>
    <x v="2"/>
    <s v="space exploration"/>
    <d v="2015-09-25T17:06:58"/>
    <d v="2015-11-24T18:06:58"/>
    <x v="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43200"/>
    <x v="2"/>
    <s v="makerspaces"/>
    <d v="2013-09-25T23:00:10"/>
    <d v="2013-10-25T23:00:10"/>
    <x v="4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32400"/>
    <x v="2"/>
    <s v="makerspaces"/>
    <d v="2015-07-22T17:55:13"/>
    <d v="2015-08-21T17:55:13"/>
    <x v="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44746.303571428572"/>
    <x v="2"/>
    <s v="makerspaces"/>
    <d v="2015-08-06T14:56:47"/>
    <d v="2015-09-04T15:00:00"/>
    <x v="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28466.759615384617"/>
    <x v="2"/>
    <s v="makerspaces"/>
    <d v="2015-11-05T00:36:37"/>
    <d v="2015-12-09T06:59:00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84521.739130434784"/>
    <x v="2"/>
    <s v="makerspaces"/>
    <d v="2015-03-20T21:29:34"/>
    <d v="2015-05-04T21:29:34"/>
    <x v="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15564.859223300971"/>
    <x v="2"/>
    <s v="makerspaces"/>
    <d v="2015-08-19T18:20:39"/>
    <d v="2015-09-25T21:00:00"/>
    <x v="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144000"/>
    <x v="2"/>
    <s v="makerspaces"/>
    <d v="2016-01-11T22:13:36"/>
    <d v="2016-02-10T22:13:36"/>
    <x v="2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129651.96428571429"/>
    <x v="2"/>
    <s v="makerspaces"/>
    <d v="2015-09-28T14:07:45"/>
    <d v="2015-11-09T14:32:00"/>
    <x v="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471272.72727272729"/>
    <x v="2"/>
    <s v="makerspaces"/>
    <d v="2015-11-11T00:51:36"/>
    <d v="2016-01-10T00:51:36"/>
    <x v="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0320"/>
    <x v="2"/>
    <s v="makerspaces"/>
    <d v="2014-07-01T00:29:40"/>
    <d v="2014-07-29T00:29:40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0928.142857142859"/>
    <x v="2"/>
    <s v="makerspaces"/>
    <d v="2014-11-19T17:58:36"/>
    <d v="2014-12-19T19:38:00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39276.808510638301"/>
    <x v="2"/>
    <s v="makerspaces"/>
    <d v="2015-12-06T21:13:10"/>
    <d v="2015-12-28T06:00:00"/>
    <x v="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38495.469696969696"/>
    <x v="2"/>
    <s v="makerspaces"/>
    <d v="2014-09-30T12:59:59"/>
    <d v="2014-10-29T22:45:00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3427.309941520467"/>
    <x v="2"/>
    <s v="makerspaces"/>
    <d v="2016-06-08T15:11:10"/>
    <d v="2016-07-05T04:59:00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89503.448275862072"/>
    <x v="2"/>
    <s v="makerspaces"/>
    <d v="2014-10-11T20:34:49"/>
    <d v="2014-11-10T21:34:49"/>
    <x v="3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288000"/>
    <x v="2"/>
    <s v="makerspaces"/>
    <d v="2016-04-22T14:59:34"/>
    <d v="2016-05-22T14:59:34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96000"/>
    <x v="2"/>
    <s v="makerspaces"/>
    <d v="2014-06-03T00:42:23"/>
    <d v="2014-07-03T00:42:23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1296000"/>
    <x v="2"/>
    <s v="makerspaces"/>
    <d v="2015-08-25T19:09:25"/>
    <d v="2015-09-24T19:09:25"/>
    <x v="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864000"/>
    <x v="2"/>
    <s v="makerspaces"/>
    <d v="2015-01-29T00:01:34"/>
    <d v="2015-02-28T00:01:34"/>
    <x v="0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47100"/>
    <x v="2"/>
    <s v="makerspaces"/>
    <d v="2016-03-07T05:04:51"/>
    <d v="2016-04-06T04:04:51"/>
    <x v="2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1080000"/>
    <x v="7"/>
    <s v="food trucks"/>
    <d v="2014-06-15T21:29:10"/>
    <d v="2014-07-10T21:29:10"/>
    <x v="3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139870"/>
    <x v="7"/>
    <s v="food trucks"/>
    <d v="2014-10-20T20:55:40"/>
    <d v="2014-11-22T05:59:00"/>
    <x v="3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864000"/>
    <x v="7"/>
    <s v="food trucks"/>
    <d v="2015-01-30T18:07:20"/>
    <d v="2015-03-01T18:07:20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864000"/>
    <x v="7"/>
    <s v="food trucks"/>
    <d v="2014-06-30T21:57:05"/>
    <d v="2014-08-09T21:57:05"/>
    <x v="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5180400"/>
    <x v="7"/>
    <s v="food trucks"/>
    <d v="2015-02-26T16:42:10"/>
    <d v="2015-04-27T15:42:10"/>
    <x v="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10T23:23:43"/>
    <d v="2014-09-30T23:23:43"/>
    <x v="3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5-30T15:21:58"/>
    <d v="2015-06-29T15:21:58"/>
    <x v="0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191352.14285714287"/>
    <x v="7"/>
    <s v="food trucks"/>
    <d v="2015-01-24T02:51:10"/>
    <d v="2015-02-24T03:00:00"/>
    <x v="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2592000"/>
    <x v="7"/>
    <s v="food trucks"/>
    <d v="2016-06-30T23:04:50"/>
    <d v="2016-07-30T23:04:50"/>
    <x v="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32949.152542372882"/>
    <x v="7"/>
    <s v="food trucks"/>
    <d v="2015-04-19T02:31:16"/>
    <d v="2015-06-03T02:31:16"/>
    <x v="0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944000"/>
    <x v="7"/>
    <s v="food trucks"/>
    <d v="2015-03-26T17:22:37"/>
    <d v="2015-05-10T17:22:37"/>
    <x v="0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88400"/>
    <x v="7"/>
    <s v="food trucks"/>
    <d v="2015-02-23T08:01:00"/>
    <d v="2015-03-25T07:01:00"/>
    <x v="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864000"/>
    <x v="7"/>
    <s v="food trucks"/>
    <d v="2014-07-14T03:19:26"/>
    <d v="2014-08-13T03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2592000"/>
    <x v="7"/>
    <s v="food trucks"/>
    <d v="2014-08-27T03:22:19"/>
    <d v="2014-09-26T03:22:19"/>
    <x v="3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1726800"/>
    <x v="7"/>
    <s v="food trucks"/>
    <d v="2015-02-13T04:21:58"/>
    <d v="2015-04-14T03:21:58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77305.263157894733"/>
    <x v="7"/>
    <s v="food trucks"/>
    <d v="2014-11-21T20:16:00"/>
    <d v="2014-12-25T20:16:00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51468.788461538461"/>
    <x v="7"/>
    <s v="food trucks"/>
    <d v="2015-07-02T22:33:43"/>
    <d v="2015-08-02T22:00:00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296000"/>
    <x v="7"/>
    <s v="food trucks"/>
    <d v="2014-05-28T21:33:28"/>
    <d v="2014-06-27T21:33:28"/>
    <x v="3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7-09T21:31:03"/>
    <d v="2014-08-08T21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648000"/>
    <x v="7"/>
    <s v="food trucks"/>
    <d v="2014-08-19T20:59:32"/>
    <d v="2014-09-18T20:59:32"/>
    <x v="3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58147.82608695652"/>
    <x v="1"/>
    <s v="spaces"/>
    <d v="2017-03-07T18:35:34"/>
    <d v="2017-04-07T17:35:34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99553.846153846156"/>
    <x v="1"/>
    <s v="spaces"/>
    <d v="2017-03-06T19:14:37"/>
    <d v="2017-04-05T18:14:37"/>
    <x v="1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115120"/>
    <x v="1"/>
    <s v="spaces"/>
    <d v="2017-01-21T16:33:50"/>
    <d v="2017-03-22T15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530228.57142857148"/>
    <x v="1"/>
    <s v="spaces"/>
    <d v="2017-02-21T20:41:54"/>
    <d v="2017-04-05T19:41:54"/>
    <x v="1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485550"/>
    <x v="1"/>
    <s v="spaces"/>
    <d v="2017-02-07T21:59:18"/>
    <d v="2017-03-24T20:59:18"/>
    <x v="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9525.6920152091261"/>
    <x v="1"/>
    <s v="spaces"/>
    <d v="2014-09-17T07:04:43"/>
    <d v="2014-10-16T06:59:00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6470.8045685279185"/>
    <x v="1"/>
    <s v="spaces"/>
    <d v="2013-04-27T18:47:23"/>
    <d v="2013-05-27T06:59:00"/>
    <x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941.8493803622496"/>
    <x v="1"/>
    <s v="spaces"/>
    <d v="2016-05-22T16:45:26"/>
    <d v="2016-07-21T16:45:26"/>
    <x v="2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9822.7240259740265"/>
    <x v="1"/>
    <s v="spaces"/>
    <d v="2016-08-30T03:35:41"/>
    <d v="2016-10-04T03:59:00"/>
    <x v="2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2529.5698529411766"/>
    <x v="1"/>
    <s v="spaces"/>
    <d v="2014-07-08T05:30:28"/>
    <d v="2014-08-09T02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35710.547945205479"/>
    <x v="1"/>
    <s v="spaces"/>
    <d v="2014-05-21T17:53:10"/>
    <d v="2014-06-20T22:01:00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22166.713286713286"/>
    <x v="1"/>
    <s v="spaces"/>
    <d v="2013-06-07T01:29:20"/>
    <d v="2013-07-13T18:00:00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2433.8028169014083"/>
    <x v="1"/>
    <s v="spaces"/>
    <d v="2015-11-14T15:41:24"/>
    <d v="2015-12-24T15:41:24"/>
    <x v="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8017.7180327868855"/>
    <x v="1"/>
    <s v="spaces"/>
    <d v="2016-09-16T15:43:16"/>
    <d v="2016-10-14T23:00:00"/>
    <x v="2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331.397459165154"/>
    <x v="1"/>
    <s v="spaces"/>
    <d v="2016-01-18T09:33:48"/>
    <d v="2016-02-21T09:33:48"/>
    <x v="2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13860.962566844919"/>
    <x v="1"/>
    <s v="spaces"/>
    <d v="2015-09-08T07:59:53"/>
    <d v="2015-10-08T07:59:53"/>
    <x v="0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11974.153846153846"/>
    <x v="1"/>
    <s v="spaces"/>
    <d v="2014-10-22T21:57:29"/>
    <d v="2014-12-06T22:57:29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6557.12837837838"/>
    <x v="1"/>
    <s v="spaces"/>
    <d v="2016-04-05T14:19:05"/>
    <d v="2016-05-03T23:00:00"/>
    <x v="2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75078.260869565216"/>
    <x v="1"/>
    <s v="spaces"/>
    <d v="2016-02-18T00:44:54"/>
    <d v="2016-04-17T23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5003.468208092485"/>
    <x v="1"/>
    <s v="spaces"/>
    <d v="2016-10-12T11:10:53"/>
    <d v="2016-11-11T12:10:53"/>
    <x v="2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9715.2490706319695"/>
    <x v="2"/>
    <s v="hardware"/>
    <d v="2013-08-07T13:03:18"/>
    <d v="2013-09-06T19:00:00"/>
    <x v="4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28021.62162162162"/>
    <x v="2"/>
    <s v="hardware"/>
    <d v="2016-11-30T20:34:13"/>
    <d v="2017-01-29T20:34:13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29475"/>
    <x v="2"/>
    <s v="hardware"/>
    <d v="2014-11-01T20:08:08"/>
    <d v="2014-12-31T21:08:08"/>
    <x v="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2713.2482826300293"/>
    <x v="2"/>
    <s v="hardware"/>
    <d v="2015-07-14T07:50:59"/>
    <d v="2015-08-15T07:50:59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38230.088495575219"/>
    <x v="2"/>
    <s v="hardware"/>
    <d v="2017-01-10T17:52:15"/>
    <d v="2017-03-01T17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6415.8415841584156"/>
    <x v="2"/>
    <s v="hardware"/>
    <d v="2016-03-23T13:55:11"/>
    <d v="2016-04-22T13:55:11"/>
    <x v="2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3055.1626591230552"/>
    <x v="2"/>
    <s v="hardware"/>
    <d v="2015-07-13T16:14:23"/>
    <d v="2015-08-07T16:14:23"/>
    <x v="0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14.2857142857147"/>
    <x v="2"/>
    <s v="hardware"/>
    <d v="2015-11-25T14:23:54"/>
    <d v="2015-12-30T14:23:54"/>
    <x v="0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112695.65217391304"/>
    <x v="2"/>
    <s v="hardware"/>
    <d v="2015-04-01T05:46:37"/>
    <d v="2015-05-01T05:46:37"/>
    <x v="0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4434.0175953079179"/>
    <x v="2"/>
    <s v="hardware"/>
    <d v="2013-03-18T12:59:35"/>
    <d v="2013-04-22T12:59:35"/>
    <x v="4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134599.40540540541"/>
    <x v="2"/>
    <s v="hardware"/>
    <d v="2014-08-21T12:37:02"/>
    <d v="2014-10-18T04:00:00"/>
    <x v="3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19050.493150684932"/>
    <x v="2"/>
    <s v="hardware"/>
    <d v="2013-04-25T19:23:48"/>
    <d v="2013-05-28T00:00:00"/>
    <x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3532.773109243695"/>
    <x v="2"/>
    <s v="hardware"/>
    <d v="2015-02-09T06:32:54"/>
    <d v="2015-04-10T05:32:54"/>
    <x v="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6032.809815950921"/>
    <x v="2"/>
    <s v="hardware"/>
    <d v="2016-09-13T16:03:12"/>
    <d v="2016-10-13T21:59:00"/>
    <x v="2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7827.5811209439526"/>
    <x v="2"/>
    <s v="hardware"/>
    <d v="2013-02-11T02:54:10"/>
    <d v="2013-03-13T20:00:00"/>
    <x v="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44689.65517241379"/>
    <x v="2"/>
    <s v="hardware"/>
    <d v="2014-03-24T15:59:33"/>
    <d v="2014-04-23T15:59:33"/>
    <x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8123.4934210526317"/>
    <x v="2"/>
    <s v="hardware"/>
    <d v="2013-12-03T22:01:27"/>
    <d v="2014-01-15T19:00:00"/>
    <x v="4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345600"/>
    <x v="2"/>
    <s v="hardware"/>
    <d v="2016-09-07T03:26:44"/>
    <d v="2016-11-06T03:26:44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0356.020942408377"/>
    <x v="2"/>
    <s v="hardware"/>
    <d v="2014-03-21T21:18:37"/>
    <d v="2014-05-05T21:18:37"/>
    <x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52258.82352941178"/>
    <x v="2"/>
    <s v="hardware"/>
    <d v="2015-02-10T00:45:52"/>
    <d v="2015-03-11T23:45:52"/>
    <x v="0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441304.5"/>
    <x v="3"/>
    <s v="children's books"/>
    <d v="2014-09-29T15:46:42"/>
    <d v="2014-10-20T02:07:00"/>
    <x v="3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67200"/>
    <x v="3"/>
    <s v="children's books"/>
    <d v="2012-05-01T17:16:27"/>
    <d v="2012-05-15T17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09-19T07:53:27"/>
    <d v="2016-10-19T07:53:27"/>
    <x v="2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117818.18181818182"/>
    <x v="3"/>
    <s v="children's books"/>
    <d v="2012-01-30T01:29:58"/>
    <d v="2012-02-29T01:29:58"/>
    <x v="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105795.91836734694"/>
    <x v="3"/>
    <s v="children's books"/>
    <d v="2012-05-15T23:42:48"/>
    <d v="2012-07-14T23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136421.05263157896"/>
    <x v="3"/>
    <s v="children's books"/>
    <d v="2014-07-30T18:45:11"/>
    <d v="2014-08-29T18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680050.75"/>
    <x v="3"/>
    <s v="children's books"/>
    <d v="2012-05-15T15:33:17"/>
    <d v="2012-06-16T03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648000"/>
    <x v="3"/>
    <s v="children's books"/>
    <d v="2016-08-03T17:03:22"/>
    <d v="2016-09-02T17:03:22"/>
    <x v="2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1294200"/>
    <x v="3"/>
    <s v="children's books"/>
    <d v="2015-03-05T19:10:37"/>
    <d v="2015-04-04T18:10:37"/>
    <x v="0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18T21:35:45"/>
    <d v="2012-06-30T20:00:00"/>
    <x v="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4-18T21:17:22"/>
    <d v="2014-06-17T21:17:22"/>
    <x v="3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246857.14285714287"/>
    <x v="3"/>
    <s v="children's books"/>
    <d v="2011-11-08T18:21:44"/>
    <d v="2011-12-18T18:21:44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324000"/>
    <x v="3"/>
    <s v="children's books"/>
    <d v="2012-07-27T21:37:03"/>
    <d v="2012-08-26T21:37:03"/>
    <x v="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8-12T15:15:51"/>
    <d v="2014-09-11T15:15:51"/>
    <x v="3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2800"/>
    <x v="3"/>
    <s v="children's books"/>
    <d v="2015-03-09T18:58:47"/>
    <d v="2015-04-08T18:58:47"/>
    <x v="0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78545.454545454544"/>
    <x v="3"/>
    <s v="children's books"/>
    <d v="2013-12-12T21:36:41"/>
    <d v="2014-01-11T21:36:41"/>
    <x v="4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648000"/>
    <x v="3"/>
    <s v="children's books"/>
    <d v="2016-07-22T15:45:32"/>
    <d v="2016-08-06T15:45:32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201600"/>
    <x v="3"/>
    <s v="children's books"/>
    <d v="2016-09-26T10:36:23"/>
    <d v="2016-10-10T10:36:23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1857600"/>
    <x v="3"/>
    <s v="children's books"/>
    <d v="2016-06-03T08:47:46"/>
    <d v="2016-07-16T08:47:46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5-21T11:04:18"/>
    <d v="2013-06-20T11:04:18"/>
    <x v="4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648000"/>
    <x v="3"/>
    <s v="children's books"/>
    <d v="2012-12-04T01:31:33"/>
    <d v="2013-01-03T01:31:33"/>
    <x v="5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5180400"/>
    <x v="3"/>
    <s v="children's books"/>
    <d v="2012-01-19T00:53:15"/>
    <d v="2012-03-18T23:53:15"/>
    <x v="5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1296000"/>
    <x v="3"/>
    <s v="children's books"/>
    <d v="2013-04-09T13:54:44"/>
    <d v="2013-05-24T13:54:44"/>
    <x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637192.25"/>
    <x v="3"/>
    <s v="children's books"/>
    <d v="2012-05-01T07:00:31"/>
    <d v="2012-05-30T19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12T13:53:48"/>
    <d v="2012-10-28T13:53:48"/>
    <x v="5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648000"/>
    <x v="3"/>
    <s v="children's books"/>
    <d v="2011-07-12T16:01:58"/>
    <d v="2011-08-11T16:01:58"/>
    <x v="6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728000"/>
    <x v="3"/>
    <s v="children's books"/>
    <d v="2015-06-17T23:00:50"/>
    <d v="2015-08-16T23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76129.411764705888"/>
    <x v="3"/>
    <s v="children's books"/>
    <d v="2012-02-28T14:45:23"/>
    <d v="2012-03-29T13:45:23"/>
    <x v="5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2160000"/>
    <x v="3"/>
    <s v="children's books"/>
    <d v="2014-04-16T19:49:50"/>
    <d v="2014-06-05T19:49:50"/>
    <x v="3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78436.363636363632"/>
    <x v="3"/>
    <s v="children's books"/>
    <d v="2014-02-16T16:55:30"/>
    <d v="2014-03-18T15:55:30"/>
    <x v="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2-12-14T12:45:40"/>
    <d v="2013-02-01T17:00:00"/>
    <x v="5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09-20T20:51:34"/>
    <d v="2013-10-05T20:51:34"/>
    <x v="4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864000"/>
    <x v="3"/>
    <s v="children's books"/>
    <d v="2016-04-14T20:45:21"/>
    <d v="2016-04-24T20:45:21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199384.61538461538"/>
    <x v="3"/>
    <s v="children's books"/>
    <d v="2013-02-06T03:02:08"/>
    <d v="2013-03-08T03:02:08"/>
    <x v="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1296000"/>
    <x v="3"/>
    <s v="children's books"/>
    <d v="2011-11-16T00:19:14"/>
    <d v="2011-12-16T00:19:14"/>
    <x v="6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74400"/>
    <x v="3"/>
    <s v="children's books"/>
    <d v="2015-05-12T07:07:56"/>
    <d v="2015-06-12T07:07:56"/>
    <x v="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2592000"/>
    <x v="3"/>
    <s v="children's books"/>
    <d v="2015-06-17T16:03:24"/>
    <d v="2015-07-17T16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172800"/>
    <x v="3"/>
    <s v="children's books"/>
    <d v="2014-07-26T23:28:26"/>
    <d v="2014-08-25T23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2595600"/>
    <x v="3"/>
    <s v="children's books"/>
    <d v="2015-10-23T14:03:41"/>
    <d v="2015-11-22T15:03:41"/>
    <x v="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2-08T10:44:48"/>
    <d v="2017-03-10T10:44:48"/>
    <x v="1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87480.21428571429"/>
    <x v="1"/>
    <s v="plays"/>
    <d v="2015-01-14T22:35:54"/>
    <d v="2015-02-12T07:00:00"/>
    <x v="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121356.77777777778"/>
    <x v="1"/>
    <s v="plays"/>
    <d v="2015-01-22T22:11:58"/>
    <d v="2015-02-17T04:59:00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9829.508196721312"/>
    <x v="1"/>
    <s v="plays"/>
    <d v="2015-04-09T12:50:46"/>
    <d v="2015-04-23T12:50:46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16800"/>
    <x v="1"/>
    <s v="plays"/>
    <d v="2014-10-08T18:54:03"/>
    <d v="2014-10-29T18:54:03"/>
    <x v="3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18062.204225352114"/>
    <x v="1"/>
    <s v="plays"/>
    <d v="2016-07-07T04:32:47"/>
    <d v="2016-08-05T21:00:00"/>
    <x v="2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16345.945945945947"/>
    <x v="1"/>
    <s v="plays"/>
    <d v="2014-06-25T13:39:40"/>
    <d v="2014-07-09T13:39:40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68210.526315789481"/>
    <x v="1"/>
    <s v="plays"/>
    <d v="2014-06-18T04:45:52"/>
    <d v="2014-07-18T04:45:52"/>
    <x v="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29600"/>
    <x v="1"/>
    <s v="plays"/>
    <d v="2016-06-29T16:50:43"/>
    <d v="2016-07-29T16:50:43"/>
    <x v="2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68952.75"/>
    <x v="1"/>
    <s v="plays"/>
    <d v="2015-02-21T00:18:54"/>
    <d v="2015-03-12T04:00:00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39272.727272727272"/>
    <x v="1"/>
    <s v="plays"/>
    <d v="2015-01-12T22:31:43"/>
    <d v="2015-02-11T22:31:43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93394.321428571435"/>
    <x v="1"/>
    <s v="plays"/>
    <d v="2016-08-09T21:35:59"/>
    <d v="2016-09-09T04:00:00"/>
    <x v="2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162000"/>
    <x v="1"/>
    <s v="plays"/>
    <d v="2015-06-28T05:32:39"/>
    <d v="2015-08-12T05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35506.849315068495"/>
    <x v="1"/>
    <s v="plays"/>
    <d v="2015-06-21T10:03:25"/>
    <d v="2015-07-21T10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463680.33333333331"/>
    <x v="1"/>
    <s v="plays"/>
    <d v="2016-02-16T16:35:59"/>
    <d v="2016-03-03T19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70987.95"/>
    <x v="1"/>
    <s v="plays"/>
    <d v="2014-05-21T12:37:21"/>
    <d v="2014-06-06T23:00:00"/>
    <x v="3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123428.57142857143"/>
    <x v="1"/>
    <s v="plays"/>
    <d v="2014-06-05T12:40:28"/>
    <d v="2014-07-05T12:40:28"/>
    <x v="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27574.468085106382"/>
    <x v="1"/>
    <s v="plays"/>
    <d v="2014-06-08T22:34:00"/>
    <d v="2014-07-08T22:34:00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9318.5539568345321"/>
    <x v="1"/>
    <s v="plays"/>
    <d v="2015-07-16T16:12:01"/>
    <d v="2015-07-31T16:00:00"/>
    <x v="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20870.23076923077"/>
    <x v="1"/>
    <s v="plays"/>
    <d v="2016-05-17T06:21:10"/>
    <d v="2016-06-17T16:00:00"/>
    <x v="2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167225.80645161291"/>
    <x v="1"/>
    <s v="plays"/>
    <d v="2014-11-05T13:16:06"/>
    <d v="2015-01-04T13:16:06"/>
    <x v="3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147645.46153846153"/>
    <x v="1"/>
    <s v="plays"/>
    <d v="2014-09-18T05:50:09"/>
    <d v="2014-10-10T11:00:00"/>
    <x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28800"/>
    <x v="1"/>
    <s v="plays"/>
    <d v="2015-07-07T15:31:47"/>
    <d v="2015-08-06T15:31:47"/>
    <x v="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26308.680851063829"/>
    <x v="1"/>
    <s v="plays"/>
    <d v="2015-06-03T01:34:36"/>
    <d v="2015-07-16T00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112695.65217391304"/>
    <x v="1"/>
    <s v="plays"/>
    <d v="2014-08-30T10:53:10"/>
    <d v="2014-09-29T10:53:10"/>
    <x v="3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120000"/>
    <x v="1"/>
    <s v="plays"/>
    <d v="2015-07-28T12:07:53"/>
    <d v="2015-08-22T12:07:53"/>
    <x v="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1143.552631578947"/>
    <x v="1"/>
    <s v="plays"/>
    <d v="2015-06-30T06:24:50"/>
    <d v="2015-08-05T11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27870.967741935485"/>
    <x v="1"/>
    <s v="plays"/>
    <d v="2015-05-30T20:57:18"/>
    <d v="2015-06-29T20:57:18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37565.217391304344"/>
    <x v="1"/>
    <s v="plays"/>
    <d v="2015-07-23T20:18:55"/>
    <d v="2015-08-22T20:18:55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33381.666666666664"/>
    <x v="1"/>
    <s v="plays"/>
    <d v="2016-03-22T11:55:25"/>
    <d v="2016-03-30T14:39:00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8545.192982456138"/>
    <x v="1"/>
    <s v="plays"/>
    <d v="2014-04-30T03:21:04"/>
    <d v="2014-06-01T03:59:00"/>
    <x v="3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24000"/>
    <x v="1"/>
    <s v="plays"/>
    <d v="2015-01-24T11:55:03"/>
    <d v="2015-02-23T11:55:03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47283.156626506025"/>
    <x v="1"/>
    <s v="plays"/>
    <d v="2015-02-19T17:51:38"/>
    <d v="2015-04-06T04:00:00"/>
    <x v="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22500"/>
    <x v="1"/>
    <s v="plays"/>
    <d v="2016-11-19T17:49:21"/>
    <d v="2016-12-14T17:49:21"/>
    <x v="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40500"/>
    <x v="1"/>
    <s v="plays"/>
    <d v="2015-04-09T09:35:15"/>
    <d v="2015-05-09T09:35:15"/>
    <x v="0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185142.85714285713"/>
    <x v="1"/>
    <s v="plays"/>
    <d v="2016-07-08T18:38:29"/>
    <d v="2016-08-07T18:38:29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15439.100591715976"/>
    <x v="1"/>
    <s v="plays"/>
    <d v="2015-07-03T11:13:12"/>
    <d v="2015-08-02T16:00:00"/>
    <x v="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104727.27272727272"/>
    <x v="1"/>
    <s v="plays"/>
    <d v="2015-01-19T15:14:22"/>
    <d v="2015-02-28T15:14:22"/>
    <x v="0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6941.176470588234"/>
    <x v="1"/>
    <s v="plays"/>
    <d v="2015-09-03T14:21:26"/>
    <d v="2015-09-23T14:21:26"/>
    <x v="0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24923.076923076922"/>
    <x v="1"/>
    <s v="plays"/>
    <d v="2015-05-15T12:36:49"/>
    <d v="2015-06-14T12:36:49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05360.55"/>
    <x v="1"/>
    <s v="plays"/>
    <d v="2016-02-01T14:39:49"/>
    <d v="2016-02-26T00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74057.142857142855"/>
    <x v="1"/>
    <s v="plays"/>
    <d v="2014-08-24T22:08:55"/>
    <d v="2014-09-23T22:08:55"/>
    <x v="3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27536.170212765959"/>
    <x v="1"/>
    <s v="plays"/>
    <d v="2015-02-25T16:24:52"/>
    <d v="2015-03-27T15:24:52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172466.71428571429"/>
    <x v="1"/>
    <s v="plays"/>
    <d v="2015-03-04T00:16:46"/>
    <d v="2015-03-31T22:59:00"/>
    <x v="0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183172.26666666666"/>
    <x v="1"/>
    <s v="plays"/>
    <d v="2015-05-12T06:29:56"/>
    <d v="2015-06-13T01:43:00"/>
    <x v="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50823.529411764706"/>
    <x v="1"/>
    <s v="plays"/>
    <d v="2015-11-04T19:01:26"/>
    <d v="2015-12-04T19:01:26"/>
    <x v="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0304.63157894737"/>
    <x v="1"/>
    <s v="plays"/>
    <d v="2015-06-16T00:50:12"/>
    <d v="2015-07-10T07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12710.17391304347"/>
    <x v="1"/>
    <s v="plays"/>
    <d v="2016-05-04T16:24:26"/>
    <d v="2016-06-03T16:30:00"/>
    <x v="2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22885.886597938144"/>
    <x v="1"/>
    <s v="plays"/>
    <d v="2015-09-07T06:21:09"/>
    <d v="2015-10-02T23:00:00"/>
    <x v="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1831.57894736842"/>
    <x v="1"/>
    <s v="plays"/>
    <d v="2016-05-05T10:25:18"/>
    <d v="2016-06-02T10:25:18"/>
    <x v="2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96817.454545454544"/>
    <x v="1"/>
    <s v="plays"/>
    <d v="2014-04-29T20:09:08"/>
    <d v="2014-05-12T03:59:00"/>
    <x v="3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49846.153846153844"/>
    <x v="1"/>
    <s v="plays"/>
    <d v="2015-06-16T19:47:50"/>
    <d v="2015-07-16T19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25653.747368421053"/>
    <x v="1"/>
    <s v="plays"/>
    <d v="2014-10-26T17:01:34"/>
    <d v="2014-11-23T22:00:00"/>
    <x v="3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49261.914285714287"/>
    <x v="1"/>
    <s v="plays"/>
    <d v="2015-09-21T03:03:53"/>
    <d v="2015-10-11T02:00:00"/>
    <x v="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1714.285714285717"/>
    <x v="1"/>
    <s v="plays"/>
    <d v="2015-01-15T23:02:10"/>
    <d v="2015-01-30T23:02:10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7217.021505376346"/>
    <x v="1"/>
    <s v="plays"/>
    <d v="2015-11-05T16:53:37"/>
    <d v="2015-12-05T00:00:00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298047.45454545453"/>
    <x v="1"/>
    <s v="plays"/>
    <d v="2017-01-11T06:16:58"/>
    <d v="2017-02-18T04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164742.85714285713"/>
    <x v="1"/>
    <s v="plays"/>
    <d v="2015-10-30T21:48:04"/>
    <d v="2015-12-09T22:48:04"/>
    <x v="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35694.518518518518"/>
    <x v="1"/>
    <s v="plays"/>
    <d v="2014-07-22T14:34:56"/>
    <d v="2014-08-13T22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64012.451612903227"/>
    <x v="1"/>
    <s v="plays"/>
    <d v="2014-08-02T05:45:54"/>
    <d v="2014-08-25T04:59:00"/>
    <x v="3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4185.765151515152"/>
    <x v="1"/>
    <s v="plays"/>
    <d v="2015-02-25T00:51:19"/>
    <d v="2015-03-18T17:00:00"/>
    <x v="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5187600"/>
    <x v="1"/>
    <s v="plays"/>
    <d v="2015-10-14T17:44:57"/>
    <d v="2015-12-13T18:44:57"/>
    <x v="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5-25T22:51:35"/>
    <d v="2014-06-21T11:00:00"/>
    <x v="3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5-02T17:42:30"/>
    <d v="2016-06-13T04:00:00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2592000"/>
    <x v="1"/>
    <s v="plays"/>
    <d v="2016-12-05T13:06:20"/>
    <d v="2017-01-04T13:06:20"/>
    <x v="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132923.07692307694"/>
    <x v="1"/>
    <s v="plays"/>
    <d v="2015-04-09T00:23:53"/>
    <d v="2015-06-08T00:23:53"/>
    <x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4-14T16:36:34"/>
    <d v="2015-05-29T16:36:34"/>
    <x v="0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3-24T19:21:05"/>
    <d v="2016-05-23T19:21:05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864000"/>
    <x v="1"/>
    <s v="plays"/>
    <d v="2015-04-29T15:34:19"/>
    <d v="2015-05-29T15:34:19"/>
    <x v="0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2592000"/>
    <x v="1"/>
    <s v="plays"/>
    <d v="2016-03-24T10:16:40"/>
    <d v="2016-04-23T10:16:40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199384.61538461538"/>
    <x v="1"/>
    <s v="plays"/>
    <d v="2014-08-07T00:10:11"/>
    <d v="2014-09-06T00:10:11"/>
    <x v="3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1T00:03:49"/>
    <d v="2016-01-29T23:17:00"/>
    <x v="2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432000"/>
    <x v="1"/>
    <s v="plays"/>
    <d v="2014-05-22T01:05:03"/>
    <d v="2014-06-21T01:05:03"/>
    <x v="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7-16T04:34:57"/>
    <d v="2014-09-14T04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123428.57142857143"/>
    <x v="1"/>
    <s v="plays"/>
    <d v="2015-04-17T17:11:59"/>
    <d v="2015-05-07T17:11:59"/>
    <x v="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500673.8"/>
    <x v="1"/>
    <s v="plays"/>
    <d v="2016-01-01T00:11:11"/>
    <d v="2016-01-29T23:34:00"/>
    <x v="2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861998.83333333337"/>
    <x v="1"/>
    <s v="plays"/>
    <d v="2015-06-10T00:54:07"/>
    <d v="2015-08-08T21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344620.33333333331"/>
    <x v="1"/>
    <s v="plays"/>
    <d v="2016-12-22T22:04:55"/>
    <d v="2017-02-20T18:00:00"/>
    <x v="2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1-11T13:04:55"/>
    <d v="2014-12-05T11:28:00"/>
    <x v="3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5184000"/>
    <x v="1"/>
    <s v="plays"/>
    <d v="2015-08-17T08:41:44"/>
    <d v="2015-10-16T08:41:44"/>
    <x v="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576000"/>
    <x v="1"/>
    <s v="plays"/>
    <d v="2016-04-20T19:12:56"/>
    <d v="2016-06-19T19:12:56"/>
    <x v="2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403200"/>
    <x v="1"/>
    <s v="plays"/>
    <d v="2015-09-10T14:10:48"/>
    <d v="2015-09-24T14:10:48"/>
    <x v="0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864000"/>
    <x v="1"/>
    <s v="plays"/>
    <d v="2014-05-25T18:57:09"/>
    <d v="2014-06-24T18:57:09"/>
    <x v="3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5184000"/>
    <x v="1"/>
    <s v="plays"/>
    <d v="2014-07-11T16:12:03"/>
    <d v="2014-09-09T16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862291"/>
    <x v="1"/>
    <s v="plays"/>
    <d v="2015-06-17T14:43:27"/>
    <d v="2015-07-17T13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4-11-07T02:44:19"/>
    <d v="2015-01-06T02:44:19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1294339.5"/>
    <x v="1"/>
    <s v="plays"/>
    <d v="2016-09-14T22:55:21"/>
    <d v="2016-10-14T22:00:00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207112.8"/>
    <x v="1"/>
    <s v="plays"/>
    <d v="2016-06-10T04:41:12"/>
    <d v="2016-07-04T04:00:00"/>
    <x v="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43200"/>
    <x v="1"/>
    <s v="plays"/>
    <d v="2016-09-05T19:50:54"/>
    <d v="2016-10-05T19:50:54"/>
    <x v="2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518400"/>
    <x v="1"/>
    <s v="plays"/>
    <d v="2016-06-19T14:14:41"/>
    <d v="2016-07-19T14:14:41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288000"/>
    <x v="1"/>
    <s v="plays"/>
    <d v="2014-04-17T04:32:45"/>
    <d v="2014-05-17T04:32:45"/>
    <x v="3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132923.07692307694"/>
    <x v="1"/>
    <s v="plays"/>
    <d v="2014-12-01T17:43:33"/>
    <d v="2014-12-21T17:43:33"/>
    <x v="3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4-21T02:47:18"/>
    <d v="2015-06-20T02:47:18"/>
    <x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324000"/>
    <x v="1"/>
    <s v="plays"/>
    <d v="2014-12-29T19:37:11"/>
    <d v="2015-01-28T19:37:11"/>
    <x v="3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864000"/>
    <x v="1"/>
    <s v="plays"/>
    <d v="2016-12-18T20:16:26"/>
    <d v="2017-01-17T20:16:26"/>
    <x v="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864000"/>
    <x v="1"/>
    <s v="plays"/>
    <d v="2016-04-05T03:04:53"/>
    <d v="2016-05-05T03:04:53"/>
    <x v="2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6-16T17:51:19"/>
    <d v="2015-07-16T17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457246"/>
    <x v="1"/>
    <s v="plays"/>
    <d v="2016-10-29T22:55:24"/>
    <d v="2016-11-30T17:00:00"/>
    <x v="2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296000"/>
    <x v="1"/>
    <s v="plays"/>
    <d v="2015-05-04T14:46:35"/>
    <d v="2015-07-03T14:46:35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592000"/>
    <x v="1"/>
    <s v="plays"/>
    <d v="2015-12-21T17:24:21"/>
    <d v="2016-01-20T17:24:21"/>
    <x v="0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130512"/>
    <x v="1"/>
    <s v="plays"/>
    <d v="2015-07-07T21:44:12"/>
    <d v="2015-08-20T17:05:00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0-04T14:20:36"/>
    <d v="2014-12-03T15:20:36"/>
    <x v="3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48000"/>
    <x v="1"/>
    <s v="plays"/>
    <d v="2016-04-01T14:18:38"/>
    <d v="2016-05-01T14:18:38"/>
    <x v="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610060.6"/>
    <x v="1"/>
    <s v="plays"/>
    <d v="2016-01-01T21:40:37"/>
    <d v="2016-02-06T04:59:00"/>
    <x v="2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648000"/>
    <x v="1"/>
    <s v="plays"/>
    <d v="2014-11-05T17:27:15"/>
    <d v="2014-12-05T17:27:15"/>
    <x v="3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517680"/>
    <x v="1"/>
    <s v="plays"/>
    <d v="2015-02-12T01:50:01"/>
    <d v="2015-03-14T00:50:01"/>
    <x v="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391656"/>
    <x v="1"/>
    <s v="plays"/>
    <d v="2015-09-14T15:11:24"/>
    <d v="2015-09-19T03:59:00"/>
    <x v="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2592000"/>
    <x v="1"/>
    <s v="plays"/>
    <d v="2014-12-12T10:15:24"/>
    <d v="2015-01-11T10:15:24"/>
    <x v="3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0T12:50:40"/>
    <d v="2014-10-18T04:59:00"/>
    <x v="3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185142.85714285713"/>
    <x v="1"/>
    <s v="plays"/>
    <d v="2014-07-30T20:43:05"/>
    <d v="2014-08-29T20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817402.66666666663"/>
    <x v="1"/>
    <s v="plays"/>
    <d v="2014-07-11T17:49:52"/>
    <d v="2014-08-09T03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518040"/>
    <x v="1"/>
    <s v="plays"/>
    <d v="2016-02-15T21:12:08"/>
    <d v="2016-04-15T20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36393.882352941175"/>
    <x v="1"/>
    <s v="plays"/>
    <d v="2014-08-18T17:08:24"/>
    <d v="2014-08-25T21:00:00"/>
    <x v="3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2562202.5"/>
    <x v="1"/>
    <s v="plays"/>
    <d v="2014-11-10T18:33:15"/>
    <d v="2015-01-09T02:00:00"/>
    <x v="3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2-02T23:40:15"/>
    <d v="2015-04-03T22:40:15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28502"/>
    <x v="1"/>
    <s v="plays"/>
    <d v="2014-06-21T13:19:52"/>
    <d v="2014-06-22T21:00:00"/>
    <x v="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103256.58333333333"/>
    <x v="1"/>
    <s v="plays"/>
    <d v="2016-11-27T21:48:41"/>
    <d v="2016-12-12T06:00:00"/>
    <x v="2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863962.33333333337"/>
    <x v="1"/>
    <s v="plays"/>
    <d v="2015-09-11T15:30:58"/>
    <d v="2015-10-11T15:29:05"/>
    <x v="0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16000"/>
    <x v="1"/>
    <s v="plays"/>
    <d v="2015-10-01T15:57:33"/>
    <d v="2015-10-31T15:57:33"/>
    <x v="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5-25T01:52:38"/>
    <d v="2016-07-24T01:52:38"/>
    <x v="2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370285.71428571426"/>
    <x v="1"/>
    <s v="plays"/>
    <d v="2014-07-10T05:37:12"/>
    <d v="2014-08-09T05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2592000"/>
    <x v="1"/>
    <s v="plays"/>
    <d v="2014-12-09T21:42:19"/>
    <d v="2015-02-07T21:42:19"/>
    <x v="3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92000"/>
    <x v="1"/>
    <s v="plays"/>
    <d v="2015-07-25T10:33:16"/>
    <d v="2015-08-24T10:33:16"/>
    <x v="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1296000"/>
    <x v="1"/>
    <s v="plays"/>
    <d v="2015-07-11T04:00:18"/>
    <d v="2015-09-09T04:00:18"/>
    <x v="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249092.25"/>
    <x v="1"/>
    <s v="plays"/>
    <d v="2014-10-28T23:13:51"/>
    <d v="2014-11-09T12:00:00"/>
    <x v="3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71152.941176470587"/>
    <x v="1"/>
    <s v="plays"/>
    <d v="2016-08-24T01:21:53"/>
    <d v="2016-09-07T01:21:53"/>
    <x v="2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214676.28571428571"/>
    <x v="1"/>
    <s v="plays"/>
    <d v="2015-07-14T15:34:26"/>
    <d v="2015-08-01T01:00:00"/>
    <x v="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2592000"/>
    <x v="1"/>
    <s v="plays"/>
    <d v="2016-03-15T21:03:57"/>
    <d v="2016-05-14T21:03:57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18400"/>
    <x v="1"/>
    <s v="plays"/>
    <d v="2016-05-09T17:33:39"/>
    <d v="2016-06-08T17:33:39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3417759"/>
    <x v="1"/>
    <s v="plays"/>
    <d v="2014-10-17T06:23:21"/>
    <d v="2014-11-25T19:46:00"/>
    <x v="3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5184000"/>
    <x v="1"/>
    <s v="plays"/>
    <d v="2015-04-13T20:11:27"/>
    <d v="2015-06-12T20:11:27"/>
    <x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246857.14285714287"/>
    <x v="1"/>
    <s v="plays"/>
    <d v="2015-05-18T18:27:06"/>
    <d v="2015-06-27T18:27:06"/>
    <x v="0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99692.307692307688"/>
    <x v="1"/>
    <s v="plays"/>
    <d v="2015-12-16T03:09:34"/>
    <d v="2016-01-15T03:09:34"/>
    <x v="0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2592000"/>
    <x v="1"/>
    <s v="plays"/>
    <d v="2014-07-08T22:08:59"/>
    <d v="2014-09-06T22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5180400"/>
    <x v="1"/>
    <s v="plays"/>
    <d v="2015-01-13T21:46:34"/>
    <d v="2015-03-14T20:46:34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862800"/>
    <x v="1"/>
    <s v="plays"/>
    <d v="2016-02-15T09:33:10"/>
    <d v="2016-03-16T08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83885.71428571426"/>
    <x v="1"/>
    <s v="plays"/>
    <d v="2014-04-26T11:26:29"/>
    <d v="2014-05-19T11:26:29"/>
    <x v="3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172800"/>
    <x v="1"/>
    <s v="plays"/>
    <d v="2015-08-29T05:37:27"/>
    <d v="2015-09-16T05:37:27"/>
    <x v="0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120960"/>
    <x v="1"/>
    <s v="plays"/>
    <d v="2015-10-01T15:06:47"/>
    <d v="2015-10-29T15:06:47"/>
    <x v="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432000"/>
    <x v="1"/>
    <s v="plays"/>
    <d v="2014-07-06T14:52:09"/>
    <d v="2014-08-05T14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199107.69230769231"/>
    <x v="1"/>
    <s v="plays"/>
    <d v="2015-02-23T19:01:10"/>
    <d v="2015-03-25T18:01:10"/>
    <x v="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864000"/>
    <x v="1"/>
    <s v="musical"/>
    <d v="2014-08-26T21:16:44"/>
    <d v="2014-09-25T21:16:44"/>
    <x v="3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648000"/>
    <x v="1"/>
    <s v="musical"/>
    <d v="2015-04-03T20:58:47"/>
    <d v="2015-05-18T20:58:47"/>
    <x v="0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129362.1"/>
    <x v="1"/>
    <s v="musical"/>
    <d v="2015-01-09T03:39:39"/>
    <d v="2015-01-24T03:00:00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402.925170068029"/>
    <x v="1"/>
    <s v="musical"/>
    <d v="2015-04-09T13:21:50"/>
    <d v="2015-05-09T03:59:00"/>
    <x v="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13025.125628140704"/>
    <x v="1"/>
    <s v="musical"/>
    <d v="2014-08-12T14:01:08"/>
    <d v="2014-09-11T14:01:08"/>
    <x v="3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24192"/>
    <x v="1"/>
    <s v="musical"/>
    <d v="2015-02-09T18:22:59"/>
    <d v="2015-02-23T18:22:59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7417.66666666667"/>
    <x v="1"/>
    <s v="musical"/>
    <d v="2014-06-16T16:03:49"/>
    <d v="2014-07-15T05:00:00"/>
    <x v="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108000"/>
    <x v="1"/>
    <s v="musical"/>
    <d v="2016-02-03T23:57:26"/>
    <d v="2016-03-04T23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81000"/>
    <x v="1"/>
    <s v="musical"/>
    <d v="2014-04-25T13:32:38"/>
    <d v="2014-05-25T13:32:38"/>
    <x v="3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41806.451612903227"/>
    <x v="1"/>
    <s v="musical"/>
    <d v="2015-04-07T14:01:04"/>
    <d v="2015-05-07T14:01:04"/>
    <x v="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239657.44444444444"/>
    <x v="1"/>
    <s v="musical"/>
    <d v="2014-08-21T06:59:23"/>
    <d v="2014-09-15T06:08:00"/>
    <x v="3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71151.65789473684"/>
    <x v="1"/>
    <s v="musical"/>
    <d v="2015-01-21T03:57:17"/>
    <d v="2015-02-21T11:00:00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8000"/>
    <x v="1"/>
    <s v="musical"/>
    <d v="2016-05-05T22:57:33"/>
    <d v="2016-06-04T22:57:33"/>
    <x v="2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0054.054054054053"/>
    <x v="1"/>
    <s v="musical"/>
    <d v="2014-05-16T15:16:04"/>
    <d v="2014-06-15T15:16:04"/>
    <x v="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128769.02564102564"/>
    <x v="1"/>
    <s v="musical"/>
    <d v="2016-07-02T14:00:08"/>
    <d v="2016-08-29T17:00:00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1909.323529411766"/>
    <x v="1"/>
    <s v="musical"/>
    <d v="2014-09-30T15:37:03"/>
    <d v="2014-10-13T04:59:00"/>
    <x v="3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47127.272727272728"/>
    <x v="1"/>
    <s v="musical"/>
    <d v="2014-06-13T10:58:33"/>
    <d v="2014-07-13T10:58:33"/>
    <x v="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81000"/>
    <x v="1"/>
    <s v="musical"/>
    <d v="2014-12-31T16:53:34"/>
    <d v="2015-01-30T16:53:34"/>
    <x v="3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114851.52"/>
    <x v="1"/>
    <s v="musical"/>
    <d v="2014-07-25T19:25:12"/>
    <d v="2014-08-28T01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104727.27272727272"/>
    <x v="1"/>
    <s v="musical"/>
    <d v="2014-12-09T18:33:38"/>
    <d v="2015-01-18T18:33:38"/>
    <x v="3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2592000"/>
    <x v="1"/>
    <s v="spaces"/>
    <d v="2015-01-30T23:02:35"/>
    <d v="2015-03-01T23:02:35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8572.3811881188121"/>
    <x v="1"/>
    <s v="spaces"/>
    <d v="2015-11-26T19:17:39"/>
    <d v="2015-12-16T20:18:00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3-14T03:06:20"/>
    <d v="2015-04-13T03:06:20"/>
    <x v="0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2592000"/>
    <x v="1"/>
    <s v="spaces"/>
    <d v="2015-05-08T21:56:38"/>
    <d v="2015-06-07T21:56:38"/>
    <x v="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4-24T03:21:00"/>
    <d v="2015-05-24T03:21:00"/>
    <x v="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296000"/>
    <x v="1"/>
    <s v="spaces"/>
    <d v="2016-07-16T12:44:52"/>
    <d v="2016-08-15T12:44:52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326684.07692307694"/>
    <x v="1"/>
    <s v="spaces"/>
    <d v="2016-10-06T13:29:27"/>
    <d v="2016-11-24T17:11:00"/>
    <x v="2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576000"/>
    <x v="1"/>
    <s v="spaces"/>
    <d v="2015-04-03T15:34:53"/>
    <d v="2015-06-02T15:34:53"/>
    <x v="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97800"/>
    <x v="1"/>
    <s v="spaces"/>
    <d v="2015-10-20T19:45:17"/>
    <d v="2015-11-19T20:45:17"/>
    <x v="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5-12-24T08:45:52"/>
    <d v="2016-01-23T08:45:52"/>
    <x v="0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67034.482758620696"/>
    <x v="1"/>
    <s v="spaces"/>
    <d v="2014-08-21T19:16:13"/>
    <d v="2014-10-05T19:16:13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339945.125"/>
    <x v="1"/>
    <s v="spaces"/>
    <d v="2016-09-15T16:33:59"/>
    <d v="2016-10-17T04:00:00"/>
    <x v="2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864000"/>
    <x v="1"/>
    <s v="spaces"/>
    <d v="2015-09-08T19:00:21"/>
    <d v="2015-10-08T19:00:21"/>
    <x v="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2-24T14:00:03"/>
    <d v="2017-03-16T13:00:03"/>
    <x v="1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235636.36363636365"/>
    <x v="1"/>
    <s v="spaces"/>
    <d v="2015-05-17T17:47:29"/>
    <d v="2015-06-16T17:47:29"/>
    <x v="0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129600"/>
    <x v="1"/>
    <s v="spaces"/>
    <d v="2016-04-04T23:00:50"/>
    <d v="2016-05-04T23:00:50"/>
    <x v="2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1726800"/>
    <x v="1"/>
    <s v="spaces"/>
    <d v="2015-01-27T00:16:12"/>
    <d v="2015-03-27T23:16:12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3-09T18:41:57"/>
    <d v="2016-05-08T17:41:57"/>
    <x v="2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5-08T00:12:05"/>
    <d v="2016-06-07T00:12:05"/>
    <x v="2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8-12T18:10:23"/>
    <d v="2014-09-11T18:10:23"/>
    <x v="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22363.342592592591"/>
    <x v="1"/>
    <s v="plays"/>
    <d v="2015-02-26T05:05:59"/>
    <d v="2015-03-26T04:00:00"/>
    <x v="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121161.7"/>
    <x v="1"/>
    <s v="plays"/>
    <d v="2015-02-01T05:51:46"/>
    <d v="2015-03-01T06:59:00"/>
    <x v="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26448.979591836734"/>
    <x v="1"/>
    <s v="plays"/>
    <d v="2015-06-02T11:17:04"/>
    <d v="2015-07-02T11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13218.882653061224"/>
    <x v="1"/>
    <s v="plays"/>
    <d v="2014-07-07T21:50:19"/>
    <d v="2014-08-06T21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66461.538461538468"/>
    <x v="1"/>
    <s v="plays"/>
    <d v="2015-06-07T17:30:33"/>
    <d v="2015-07-07T17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20250"/>
    <x v="1"/>
    <s v="plays"/>
    <d v="2015-08-17T17:43:32"/>
    <d v="2015-09-16T17:43:32"/>
    <x v="0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36456.338028169012"/>
    <x v="1"/>
    <s v="plays"/>
    <d v="2015-02-07T04:44:52"/>
    <d v="2015-03-09T03:44:52"/>
    <x v="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25078.297872340427"/>
    <x v="1"/>
    <s v="plays"/>
    <d v="2016-08-03T12:34:20"/>
    <d v="2016-08-17T03:59:00"/>
    <x v="2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153312.17647058822"/>
    <x v="1"/>
    <s v="plays"/>
    <d v="2015-04-03T18:52:33"/>
    <d v="2015-05-03T22:51:00"/>
    <x v="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28483.516483516483"/>
    <x v="1"/>
    <s v="plays"/>
    <d v="2014-06-18T16:04:11"/>
    <d v="2014-07-18T16:04:11"/>
    <x v="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60279.069767441862"/>
    <x v="1"/>
    <s v="plays"/>
    <d v="2014-08-01T15:47:58"/>
    <d v="2014-08-31T15:47:58"/>
    <x v="3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75887.058823529413"/>
    <x v="1"/>
    <s v="plays"/>
    <d v="2016-11-20T02:38:40"/>
    <d v="2016-12-05T01:00:00"/>
    <x v="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74220.969696969696"/>
    <x v="1"/>
    <s v="plays"/>
    <d v="2015-12-03T19:38:28"/>
    <d v="2016-01-01T04:00:00"/>
    <x v="0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27811.827586206895"/>
    <x v="1"/>
    <s v="plays"/>
    <d v="2014-08-29T01:27:51"/>
    <d v="2014-09-26T01:35:00"/>
    <x v="3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21746.141592920354"/>
    <x v="1"/>
    <s v="plays"/>
    <d v="2014-10-29T16:24:46"/>
    <d v="2014-11-27T03:00:00"/>
    <x v="3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103490.71428571429"/>
    <x v="1"/>
    <s v="plays"/>
    <d v="2016-02-25T17:32:10"/>
    <d v="2016-03-13T12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70530.2"/>
    <x v="1"/>
    <s v="plays"/>
    <d v="2015-01-22T21:08:54"/>
    <d v="2015-03-23T02:14:00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51887.0625"/>
    <x v="1"/>
    <s v="plays"/>
    <d v="2014-10-10T15:22:27"/>
    <d v="2014-10-20T05:59:00"/>
    <x v="3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30851.67391304348"/>
    <x v="1"/>
    <s v="plays"/>
    <d v="2014-12-20T19:47:03"/>
    <d v="2015-01-06T06:00:00"/>
    <x v="3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72602.916666666672"/>
    <x v="1"/>
    <s v="plays"/>
    <d v="2015-08-03T21:58:50"/>
    <d v="2015-08-24T02:00:00"/>
    <x v="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40082.474226804123"/>
    <x v="1"/>
    <s v="spaces"/>
    <d v="2015-08-09T13:25:56"/>
    <d v="2015-09-23T13:25:56"/>
    <x v="0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43932.203389830509"/>
    <x v="1"/>
    <s v="spaces"/>
    <d v="2016-01-12T16:29:03"/>
    <d v="2016-02-11T16:29:03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4737.5342465753429"/>
    <x v="1"/>
    <s v="spaces"/>
    <d v="2014-09-12T15:10:36"/>
    <d v="2014-11-11T16:10:36"/>
    <x v="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889.908256880733"/>
    <x v="1"/>
    <s v="spaces"/>
    <d v="2016-07-25T06:41:21"/>
    <d v="2016-08-24T06:41:21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4939.387387387387"/>
    <x v="1"/>
    <s v="spaces"/>
    <d v="2016-10-11T23:22:08"/>
    <d v="2016-10-31T04:00:00"/>
    <x v="2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92507.142857142855"/>
    <x v="1"/>
    <s v="spaces"/>
    <d v="2016-03-02T12:00:06"/>
    <d v="2016-05-01T11:00:06"/>
    <x v="2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9354.9018867924533"/>
    <x v="1"/>
    <s v="spaces"/>
    <d v="2016-09-14T07:22:31"/>
    <d v="2016-10-13T00:00:00"/>
    <x v="2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92571.428571428565"/>
    <x v="1"/>
    <s v="spaces"/>
    <d v="2016-05-21T08:41:21"/>
    <d v="2016-06-20T08:41:21"/>
    <x v="2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5266.4230769230771"/>
    <x v="1"/>
    <s v="spaces"/>
    <d v="2015-11-29T00:29:22"/>
    <d v="2015-12-21T04:59:00"/>
    <x v="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112000"/>
    <x v="1"/>
    <s v="spaces"/>
    <d v="2015-12-03T13:47:00"/>
    <d v="2016-01-07T13:47:00"/>
    <x v="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20438.709677419356"/>
    <x v="1"/>
    <s v="spaces"/>
    <d v="2017-01-05T20:05:30"/>
    <d v="2017-01-27T20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0500"/>
    <x v="1"/>
    <s v="spaces"/>
    <d v="2016-09-09T18:25:10"/>
    <d v="2016-10-09T18:25:10"/>
    <x v="2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117818.18181818182"/>
    <x v="1"/>
    <s v="spaces"/>
    <d v="2016-01-21T20:07:47"/>
    <d v="2016-02-20T20:07:47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43932.203389830509"/>
    <x v="1"/>
    <s v="spaces"/>
    <d v="2014-09-03T11:29:32"/>
    <d v="2014-10-03T11:29:32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10409.638554216868"/>
    <x v="1"/>
    <s v="spaces"/>
    <d v="2016-12-20T15:57:51"/>
    <d v="2017-01-19T15:57:51"/>
    <x v="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3224.489795918367"/>
    <x v="1"/>
    <s v="spaces"/>
    <d v="2015-03-27T21:54:00"/>
    <d v="2015-05-26T21:54:00"/>
    <x v="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13128.234782608695"/>
    <x v="1"/>
    <s v="spaces"/>
    <d v="2017-02-09T17:36:33"/>
    <d v="2017-02-27T04:59:00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5585.1524249422637"/>
    <x v="1"/>
    <s v="spaces"/>
    <d v="2014-05-19T04:38:49"/>
    <d v="2014-06-16T04:25:00"/>
    <x v="3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61962"/>
    <x v="1"/>
    <s v="spaces"/>
    <d v="2017-02-14T17:46:00"/>
    <d v="2017-03-01T02:00:00"/>
    <x v="1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150366.25"/>
    <x v="1"/>
    <s v="spaces"/>
    <d v="2017-01-17T19:51:10"/>
    <d v="2017-01-31T18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4811.428571428571"/>
    <x v="1"/>
    <s v="spaces"/>
    <d v="2016-06-13T21:29:42"/>
    <d v="2016-07-13T21:29:42"/>
    <x v="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24923.076923076922"/>
    <x v="1"/>
    <s v="spaces"/>
    <d v="2012-11-26T20:04:12"/>
    <d v="2012-12-26T20:04:12"/>
    <x v="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59586.11764705883"/>
    <x v="1"/>
    <s v="spaces"/>
    <d v="2016-01-29T20:22:56"/>
    <d v="2016-03-01T05:59:00"/>
    <x v="2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9370.3971119133566"/>
    <x v="1"/>
    <s v="spaces"/>
    <d v="2014-10-16T21:08:44"/>
    <d v="2014-11-15T22:08:44"/>
    <x v="3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21966.101694915254"/>
    <x v="1"/>
    <s v="spaces"/>
    <d v="2014-09-06T16:11:45"/>
    <d v="2014-10-06T16:11:45"/>
    <x v="3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26721.649484536083"/>
    <x v="1"/>
    <s v="spaces"/>
    <d v="2014-11-14T18:09:51"/>
    <d v="2014-12-14T18:09:51"/>
    <x v="3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90720"/>
    <x v="1"/>
    <s v="spaces"/>
    <d v="2015-04-04T05:11:23"/>
    <d v="2015-04-25T05:11:23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99692.307692307688"/>
    <x v="1"/>
    <s v="spaces"/>
    <d v="2015-12-22T05:05:19"/>
    <d v="2016-01-21T05:05:19"/>
    <x v="0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0278.125"/>
    <x v="1"/>
    <s v="spaces"/>
    <d v="2014-10-27T13:40:40"/>
    <d v="2014-11-26T14:40:40"/>
    <x v="3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345600"/>
    <x v="1"/>
    <s v="spaces"/>
    <d v="2014-12-23T19:58:39"/>
    <d v="2015-02-21T19:58:39"/>
    <x v="3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95000.960000000006"/>
    <x v="1"/>
    <s v="spaces"/>
    <d v="2015-11-26T11:15:16"/>
    <d v="2015-12-23T22:59:00"/>
    <x v="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32989.090909090912"/>
    <x v="1"/>
    <s v="spaces"/>
    <d v="2015-01-20T16:52:10"/>
    <d v="2015-02-10T16:52:10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24224.299065420561"/>
    <x v="1"/>
    <s v="spaces"/>
    <d v="2015-05-22T20:04:09"/>
    <d v="2015-06-21T20:04:09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4356.4093357271095"/>
    <x v="1"/>
    <s v="spaces"/>
    <d v="2014-10-08T02:58:00"/>
    <d v="2014-11-05T05:00:00"/>
    <x v="3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33349.050000000003"/>
    <x v="1"/>
    <s v="spaces"/>
    <d v="2014-05-26T17:27:18"/>
    <d v="2014-06-11T04:00:00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144000"/>
    <x v="1"/>
    <s v="spaces"/>
    <d v="2014-05-19T13:09:12"/>
    <d v="2014-07-18T13:09:12"/>
    <x v="3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6301.886792452829"/>
    <x v="1"/>
    <s v="spaces"/>
    <d v="2014-07-21T20:24:03"/>
    <d v="2014-08-20T20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89810.341463414632"/>
    <x v="1"/>
    <s v="spaces"/>
    <d v="2015-06-08T07:09:36"/>
    <d v="2015-07-20T22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10433.53982300885"/>
    <x v="1"/>
    <s v="spaces"/>
    <d v="2014-04-29T20:00:20"/>
    <d v="2014-05-27T03:00:00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172800"/>
    <x v="1"/>
    <s v="spaces"/>
    <d v="2015-06-15T20:18:53"/>
    <d v="2015-08-14T20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29888.067961165048"/>
    <x v="1"/>
    <s v="spaces"/>
    <d v="2016-10-17T14:51:09"/>
    <d v="2016-11-22T05:59:00"/>
    <x v="2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62709.677419354841"/>
    <x v="1"/>
    <s v="spaces"/>
    <d v="2016-07-13T22:53:29"/>
    <d v="2016-08-27T22:53:29"/>
    <x v="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648000"/>
    <x v="1"/>
    <s v="spaces"/>
    <d v="2015-04-27T16:13:06"/>
    <d v="2015-06-11T16:13:06"/>
    <x v="0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14241.758241758242"/>
    <x v="1"/>
    <s v="spaces"/>
    <d v="2012-09-06T23:51:15"/>
    <d v="2012-10-06T23:51:15"/>
    <x v="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16777.841379310346"/>
    <x v="1"/>
    <s v="spaces"/>
    <d v="2014-05-02T12:13:33"/>
    <d v="2014-05-30T16:00:00"/>
    <x v="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48384"/>
    <x v="1"/>
    <s v="spaces"/>
    <d v="2017-02-17T11:01:32"/>
    <d v="2017-03-03T11:01:32"/>
    <x v="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8088.75"/>
    <x v="1"/>
    <s v="spaces"/>
    <d v="2015-02-18T16:54:11"/>
    <d v="2015-03-20T15:54:11"/>
    <x v="0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26181.81818181818"/>
    <x v="1"/>
    <s v="spaces"/>
    <d v="2016-07-16T06:20:25"/>
    <d v="2016-08-15T06:20:25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7071.416666666667"/>
    <x v="1"/>
    <s v="spaces"/>
    <d v="2014-10-20T17:00:47"/>
    <d v="2014-11-18T04:35:00"/>
    <x v="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63219.512195121948"/>
    <x v="1"/>
    <s v="spaces"/>
    <d v="2015-08-17T17:56:11"/>
    <d v="2015-09-16T17:56:11"/>
    <x v="0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178758.62068965516"/>
    <x v="1"/>
    <s v="spaces"/>
    <d v="2016-08-15T21:10:47"/>
    <d v="2016-10-14T21:10:47"/>
    <x v="2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103680"/>
    <x v="1"/>
    <s v="spaces"/>
    <d v="2015-08-12T01:04:19"/>
    <d v="2015-09-11T01:04:19"/>
    <x v="0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12695.65217391304"/>
    <x v="1"/>
    <s v="spaces"/>
    <d v="2016-07-19T02:38:45"/>
    <d v="2016-08-18T02:38:45"/>
    <x v="2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2100.3849206349205"/>
    <x v="1"/>
    <s v="spaces"/>
    <d v="2016-10-01T12:50:55"/>
    <d v="2016-11-01T03:59:00"/>
    <x v="2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442.99674267101"/>
    <x v="1"/>
    <s v="spaces"/>
    <d v="2013-04-04T13:26:49"/>
    <d v="2013-05-04T13:26:49"/>
    <x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379.0151975683893"/>
    <x v="1"/>
    <s v="spaces"/>
    <d v="2013-07-11T18:50:44"/>
    <d v="2013-08-16T11:59:00"/>
    <x v="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200648.96875"/>
    <x v="1"/>
    <s v="spaces"/>
    <d v="2010-07-19T21:26:13"/>
    <d v="2010-10-02T04:59:00"/>
    <x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192000"/>
    <x v="1"/>
    <s v="spaces"/>
    <d v="2016-01-04T06:03:17"/>
    <d v="2016-03-04T06:03:17"/>
    <x v="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715.6864406779659"/>
    <x v="1"/>
    <s v="spaces"/>
    <d v="2013-12-02T19:03:58"/>
    <d v="2013-12-29T07:59:00"/>
    <x v="4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8570.9285714285706"/>
    <x v="1"/>
    <s v="spaces"/>
    <d v="2015-06-22T19:00:21"/>
    <d v="2015-06-26T23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27284.21052631579"/>
    <x v="1"/>
    <s v="spaces"/>
    <d v="2015-12-21T20:50:48"/>
    <d v="2016-01-20T20:50:48"/>
    <x v="0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70054.054054054053"/>
    <x v="1"/>
    <s v="spaces"/>
    <d v="2015-09-06T16:30:47"/>
    <d v="2015-10-06T16:30:47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8257.0390625"/>
    <x v="1"/>
    <s v="spaces"/>
    <d v="2015-03-20T01:41:39"/>
    <d v="2015-04-16T02:50:00"/>
    <x v="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307.6923076923085"/>
    <x v="1"/>
    <s v="spaces"/>
    <d v="2016-01-18T17:26:38"/>
    <d v="2016-02-02T17:26:38"/>
    <x v="2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40500"/>
    <x v="1"/>
    <s v="spaces"/>
    <d v="2014-07-23T03:44:15"/>
    <d v="2014-08-22T03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43795.413793103449"/>
    <x v="1"/>
    <s v="spaces"/>
    <d v="2014-08-11T19:16:26"/>
    <d v="2014-09-10T04:52:00"/>
    <x v="3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188195.3"/>
    <x v="1"/>
    <s v="spaces"/>
    <d v="2016-03-14T23:44:14"/>
    <d v="2016-04-27T13:16:00"/>
    <x v="2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53290.595744680853"/>
    <x v="1"/>
    <s v="spaces"/>
    <d v="2014-12-02T21:37:42"/>
    <d v="2014-12-31T21:22:00"/>
    <x v="3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48000"/>
    <x v="1"/>
    <s v="spaces"/>
    <d v="2015-05-15T00:20:55"/>
    <d v="2015-06-14T00:20:55"/>
    <x v="0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288000"/>
    <x v="1"/>
    <s v="spaces"/>
    <d v="2016-04-05T04:02:40"/>
    <d v="2016-05-05T04:02:40"/>
    <x v="2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74057.142857142855"/>
    <x v="1"/>
    <s v="spaces"/>
    <d v="2017-01-09T09:59:05"/>
    <d v="2017-02-08T09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1295823"/>
    <x v="1"/>
    <s v="spaces"/>
    <d v="2015-04-28T16:04:54"/>
    <d v="2015-05-28T15:59:00"/>
    <x v="0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480442.3333333333"/>
    <x v="1"/>
    <s v="spaces"/>
    <d v="2014-08-11T18:16:53"/>
    <d v="2014-10-02T03:59:00"/>
    <x v="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1-23T19:59:14"/>
    <d v="2015-03-02T01:04:00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5184000"/>
    <x v="1"/>
    <s v="spaces"/>
    <d v="2014-11-10T22:59:50"/>
    <d v="2015-01-09T22:59:50"/>
    <x v="3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7-31T15:16:24"/>
    <d v="2014-09-29T15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3-04T15:36:51"/>
    <d v="2016-04-03T14:36:51"/>
    <x v="2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440000"/>
    <x v="1"/>
    <s v="spaces"/>
    <d v="2016-03-31T08:59:00"/>
    <d v="2016-05-20T08:59:00"/>
    <x v="2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235636.36363636365"/>
    <x v="1"/>
    <s v="spaces"/>
    <d v="2014-07-09T22:27:26"/>
    <d v="2014-08-08T22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432000"/>
    <x v="1"/>
    <s v="spaces"/>
    <d v="2015-08-29T06:35:34"/>
    <d v="2015-09-28T06:35:34"/>
    <x v="0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7-14T18:49:08"/>
    <d v="2014-08-13T18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37673.253731343284"/>
    <x v="1"/>
    <s v="spaces"/>
    <d v="2015-09-01T12:51:32"/>
    <d v="2015-09-30T18:00:00"/>
    <x v="0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131478.26086956522"/>
    <x v="1"/>
    <s v="spaces"/>
    <d v="2016-09-17T22:08:58"/>
    <d v="2016-10-22T22:08:58"/>
    <x v="2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37392.972222222219"/>
    <x v="1"/>
    <s v="spaces"/>
    <d v="2015-10-22T03:07:26"/>
    <d v="2015-11-22T06:59:00"/>
    <x v="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1080000"/>
    <x v="1"/>
    <s v="spaces"/>
    <d v="2014-07-05T01:19:32"/>
    <d v="2014-07-30T01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172800"/>
    <x v="1"/>
    <s v="spaces"/>
    <d v="2016-06-10T05:28:57"/>
    <d v="2016-07-10T05:28:57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592000"/>
    <x v="1"/>
    <s v="spaces"/>
    <d v="2015-08-10T22:31:19"/>
    <d v="2015-09-09T22:31:19"/>
    <x v="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1296000"/>
    <x v="1"/>
    <s v="spaces"/>
    <d v="2015-09-16T16:35:52"/>
    <d v="2015-10-16T16:35:52"/>
    <x v="0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370285.71428571426"/>
    <x v="1"/>
    <s v="spaces"/>
    <d v="2014-11-14T20:00:34"/>
    <d v="2014-12-14T20:00:34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113400"/>
    <x v="1"/>
    <s v="spaces"/>
    <d v="2016-11-16T17:36:09"/>
    <d v="2016-12-07T17:36:09"/>
    <x v="2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12935.547008547008"/>
    <x v="1"/>
    <s v="spaces"/>
    <d v="2015-04-03T17:34:41"/>
    <d v="2015-04-21T05:59:00"/>
    <x v="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621349"/>
    <x v="1"/>
    <s v="spaces"/>
    <d v="2016-10-15T16:34:22"/>
    <d v="2016-10-30T01:46:00"/>
    <x v="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717377.14285714284"/>
    <x v="1"/>
    <s v="spaces"/>
    <d v="2015-04-17T16:25:00"/>
    <d v="2015-06-14T19:19:00"/>
    <x v="0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864000"/>
    <x v="1"/>
    <s v="spaces"/>
    <d v="2016-02-09T13:42:39"/>
    <d v="2016-03-10T13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216000"/>
    <x v="1"/>
    <s v="spaces"/>
    <d v="2016-06-30T02:27:20"/>
    <d v="2016-08-19T02:27:20"/>
    <x v="2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103680"/>
    <x v="1"/>
    <s v="spaces"/>
    <d v="2015-08-10T15:38:43"/>
    <d v="2015-10-09T15:38:43"/>
    <x v="0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1296000"/>
    <x v="1"/>
    <s v="spaces"/>
    <d v="2017-01-31T22:57:58"/>
    <d v="2017-03-02T22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864000"/>
    <x v="1"/>
    <s v="spaces"/>
    <d v="2015-01-27T03:19:55"/>
    <d v="2015-02-26T03:19:55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95866.666666666672"/>
    <x v="1"/>
    <s v="spaces"/>
    <d v="2015-02-20T17:07:15"/>
    <d v="2015-03-22T16:07:15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741085.71428571432"/>
    <x v="1"/>
    <s v="spaces"/>
    <d v="2014-10-28T00:40:44"/>
    <d v="2014-12-27T01:40:44"/>
    <x v="3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518400"/>
    <x v="1"/>
    <s v="spaces"/>
    <d v="2015-08-21T04:21:31"/>
    <d v="2015-09-20T04:21:31"/>
    <x v="0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0-16T22:09:06"/>
    <d v="2015-11-15T23:09:06"/>
    <x v="0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853774"/>
    <x v="1"/>
    <s v="spaces"/>
    <d v="2014-08-02T13:31:18"/>
    <d v="2014-09-01T05:00:00"/>
    <x v="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418458.16666666669"/>
    <x v="1"/>
    <s v="spaces"/>
    <d v="2015-04-06T17:22:11"/>
    <d v="2015-05-05T18:48:00"/>
    <x v="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288000"/>
    <x v="1"/>
    <s v="spaces"/>
    <d v="2015-08-30T21:12:39"/>
    <d v="2015-09-29T21:12:39"/>
    <x v="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728000"/>
    <x v="1"/>
    <s v="spaces"/>
    <d v="2015-06-18T16:05:59"/>
    <d v="2015-08-17T16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2593800"/>
    <x v="1"/>
    <s v="spaces"/>
    <d v="2016-10-22T03:36:30"/>
    <d v="2016-12-21T04:36:30"/>
    <x v="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892737.66666666663"/>
    <x v="1"/>
    <s v="spaces"/>
    <d v="2014-12-08T13:44:07"/>
    <d v="2015-01-08T13:41:00"/>
    <x v="3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60556.822222222225"/>
    <x v="1"/>
    <s v="spaces"/>
    <d v="2016-06-07T13:01:23"/>
    <d v="2016-07-09T01:59:00"/>
    <x v="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575600"/>
    <x v="1"/>
    <s v="spaces"/>
    <d v="2015-03-02T19:39:05"/>
    <d v="2015-05-01T18:39:05"/>
    <x v="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288000"/>
    <x v="1"/>
    <s v="spaces"/>
    <d v="2016-07-15T22:45:43"/>
    <d v="2016-08-14T22:45:43"/>
    <x v="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153451.80952380953"/>
    <x v="1"/>
    <s v="spaces"/>
    <d v="2015-09-08T14:51:52"/>
    <d v="2015-10-15T22:00:00"/>
    <x v="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153776.41176470587"/>
    <x v="1"/>
    <s v="spaces"/>
    <d v="2014-05-01T21:49:01"/>
    <d v="2014-06-01T03:59:00"/>
    <x v="3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5184000"/>
    <x v="1"/>
    <s v="spaces"/>
    <d v="2015-07-22T19:05:56"/>
    <d v="2015-09-20T19:05:56"/>
    <x v="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184000"/>
    <x v="1"/>
    <s v="spaces"/>
    <d v="2016-06-02T00:36:20"/>
    <d v="2016-08-01T00:36:20"/>
    <x v="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185142.85714285713"/>
    <x v="1"/>
    <s v="spaces"/>
    <d v="2015-04-20T19:48:46"/>
    <d v="2015-05-20T19:48:46"/>
    <x v="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3364.261904761908"/>
    <x v="1"/>
    <s v="spaces"/>
    <d v="2016-09-16T12:05:01"/>
    <d v="2016-10-07T14:00:00"/>
    <x v="2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154302.62962962964"/>
    <x v="1"/>
    <s v="spaces"/>
    <d v="2015-12-21T19:00:49"/>
    <d v="2016-02-08T00:17:00"/>
    <x v="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18400"/>
    <x v="1"/>
    <s v="spaces"/>
    <d v="2016-01-13T04:33:11"/>
    <d v="2016-02-12T04:33:11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99384.61538461538"/>
    <x v="1"/>
    <s v="spaces"/>
    <d v="2014-09-20T14:56:15"/>
    <d v="2014-10-20T14:56:15"/>
    <x v="3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15618.58333333334"/>
    <x v="1"/>
    <s v="spaces"/>
    <d v="2015-06-16T09:12:17"/>
    <d v="2015-07-16T07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48000"/>
    <x v="1"/>
    <s v="spaces"/>
    <d v="2016-07-04T08:10:18"/>
    <d v="2016-08-23T08:10:18"/>
    <x v="2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2592000"/>
    <x v="1"/>
    <s v="spaces"/>
    <d v="2015-04-13T03:45:06"/>
    <d v="2015-06-12T03:45:06"/>
    <x v="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538697.80000000005"/>
    <x v="1"/>
    <s v="spaces"/>
    <d v="2015-01-02T21:48:31"/>
    <d v="2015-02-03T02:00:00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151867.22580645161"/>
    <x v="1"/>
    <s v="spaces"/>
    <d v="2014-08-25T17:15:16"/>
    <d v="2014-10-19T05:00:00"/>
    <x v="3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485731"/>
    <x v="1"/>
    <s v="spaces"/>
    <d v="2015-08-25T10:17:56"/>
    <d v="2015-09-16T22:00:00"/>
    <x v="0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0855.172413793105"/>
    <x v="1"/>
    <s v="spaces"/>
    <d v="2015-05-04T19:32:31"/>
    <d v="2015-05-11T19:32:31"/>
    <x v="0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2590200"/>
    <x v="1"/>
    <s v="spaces"/>
    <d v="2015-02-27T16:19:54"/>
    <d v="2015-04-28T15:19:54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26526.315789473683"/>
    <x v="1"/>
    <s v="spaces"/>
    <d v="2014-07-24T03:00:10"/>
    <d v="2014-08-28T03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3456000"/>
    <x v="1"/>
    <s v="spaces"/>
    <d v="2017-01-10T00:45:19"/>
    <d v="2017-02-19T00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35242.105263157893"/>
    <x v="1"/>
    <s v="spaces"/>
    <d v="2014-09-03T14:17:00"/>
    <d v="2014-10-04T14:17:00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6000"/>
    <x v="1"/>
    <s v="spaces"/>
    <d v="2016-09-02T02:55:34"/>
    <d v="2016-11-01T02:55:34"/>
    <x v="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70054.054054054053"/>
    <x v="1"/>
    <s v="spaces"/>
    <d v="2015-03-18T17:33:02"/>
    <d v="2015-04-17T17:33:02"/>
    <x v="0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7-23T15:10:50"/>
    <d v="2014-09-21T15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2592000"/>
    <x v="1"/>
    <s v="spaces"/>
    <d v="2016-05-06T10:43:47"/>
    <d v="2016-06-05T10:43:47"/>
    <x v="2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120960"/>
    <x v="1"/>
    <s v="spaces"/>
    <d v="2015-03-18T12:22:05"/>
    <d v="2015-04-01T12:22:05"/>
    <x v="0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706360"/>
    <x v="1"/>
    <s v="spaces"/>
    <d v="2016-05-19T08:59:20"/>
    <d v="2016-05-27T13:12:00"/>
    <x v="2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820800"/>
    <x v="1"/>
    <s v="spaces"/>
    <d v="2016-06-13T15:35:23"/>
    <d v="2016-07-02T15:35:23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2588400"/>
    <x v="1"/>
    <s v="spaces"/>
    <d v="2015-02-25T01:05:32"/>
    <d v="2015-03-27T00:05:32"/>
    <x v="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518040"/>
    <x v="1"/>
    <s v="spaces"/>
    <d v="2016-03-06T22:36:36"/>
    <d v="2016-05-05T21:36:36"/>
    <x v="2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5184000"/>
    <x v="1"/>
    <s v="spaces"/>
    <d v="2014-07-28T16:18:55"/>
    <d v="2014-09-26T16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217800"/>
    <x v="1"/>
    <s v="spaces"/>
    <d v="2016-11-04T22:22:12"/>
    <d v="2016-11-09T23:22:12"/>
    <x v="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7448.2758620689656"/>
    <x v="1"/>
    <s v="spaces"/>
    <d v="2016-06-09T23:49:58"/>
    <d v="2016-07-09T23:49:58"/>
    <x v="2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1296000"/>
    <x v="1"/>
    <s v="spaces"/>
    <d v="2014-12-04T18:43:21"/>
    <d v="2015-02-02T18:43:21"/>
    <x v="3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5-12-08T04:57:52"/>
    <d v="2016-01-07T04:57:52"/>
    <x v="0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152258.82352941178"/>
    <x v="1"/>
    <s v="spaces"/>
    <d v="2016-02-27T00:26:02"/>
    <d v="2016-03-27T23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1-30T20:33:49"/>
    <d v="2015-03-01T20:33:49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22123.076923076922"/>
    <x v="1"/>
    <s v="plays"/>
    <d v="2017-02-14T19:49:01"/>
    <d v="2017-03-16T18:49:01"/>
    <x v="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3452400"/>
    <x v="1"/>
    <s v="plays"/>
    <d v="2017-03-09T20:13:39"/>
    <d v="2017-04-18T19:13:39"/>
    <x v="1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660256"/>
    <x v="1"/>
    <s v="plays"/>
    <d v="2017-03-14T15:21:56"/>
    <d v="2017-04-14T04:59:00"/>
    <x v="1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215700"/>
    <x v="1"/>
    <s v="plays"/>
    <d v="2017-03-09T13:54:05"/>
    <d v="2017-04-08T12:54:05"/>
    <x v="1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5180400"/>
    <x v="1"/>
    <s v="plays"/>
    <d v="2017-02-20T08:24:20"/>
    <d v="2017-04-21T07:24:20"/>
    <x v="1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161775"/>
    <x v="1"/>
    <s v="plays"/>
    <d v="2017-02-22T13:33:54"/>
    <d v="2017-03-24T12:33:54"/>
    <x v="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50900"/>
    <x v="1"/>
    <s v="plays"/>
    <d v="2017-03-06T17:16:59"/>
    <d v="2017-03-27T16:16:59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71542.85714285716"/>
    <x v="1"/>
    <s v="plays"/>
    <d v="2017-03-13T03:38:41"/>
    <d v="2017-04-04T03:38:41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143326.63636363635"/>
    <x v="1"/>
    <s v="plays"/>
    <d v="2017-02-23T11:05:54"/>
    <d v="2017-03-31T22:59:00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4399051"/>
    <x v="1"/>
    <s v="plays"/>
    <d v="2017-03-13T21:14:29"/>
    <d v="2017-05-03T19:12:00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3-15T15:30:07"/>
    <d v="2017-04-03T15:30:07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88436.66666666669"/>
    <x v="1"/>
    <s v="plays"/>
    <d v="2017-02-19T06:29:20"/>
    <d v="2017-03-25T04:33:00"/>
    <x v="1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647100"/>
    <x v="1"/>
    <s v="plays"/>
    <d v="2017-03-08T17:15:03"/>
    <d v="2017-04-07T16:15:03"/>
    <x v="1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443664"/>
    <x v="1"/>
    <s v="plays"/>
    <d v="2017-03-06T18:04:48"/>
    <d v="2017-04-16T20:00:00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862800"/>
    <x v="1"/>
    <s v="plays"/>
    <d v="2017-02-17T12:18:59"/>
    <d v="2017-03-19T11:18:59"/>
    <x v="1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3-14T08:35:56"/>
    <d v="2017-04-09T08:35:56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48129.76666666667"/>
    <x v="1"/>
    <s v="plays"/>
    <d v="2017-03-02T12:55:07"/>
    <d v="2017-03-19T06:00:00"/>
    <x v="1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1-27T00:58:54"/>
    <d v="2017-03-27T23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323700"/>
    <x v="1"/>
    <s v="plays"/>
    <d v="2017-03-02T16:22:46"/>
    <d v="2017-04-16T15:22:46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6242.25352112676"/>
    <x v="1"/>
    <s v="plays"/>
    <d v="2014-09-27T23:15:55"/>
    <d v="2014-11-07T00:15:55"/>
    <x v="3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32591.508771929824"/>
    <x v="1"/>
    <s v="plays"/>
    <d v="2014-09-09T15:58:04"/>
    <d v="2014-10-01T04:00:00"/>
    <x v="3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83172"/>
    <x v="1"/>
    <s v="plays"/>
    <d v="2012-11-13T00:25:00"/>
    <d v="2012-12-07T02:00:00"/>
    <x v="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74688.432692307688"/>
    <x v="1"/>
    <s v="plays"/>
    <d v="2010-10-27T06:20:03"/>
    <d v="2011-01-25T04:00:00"/>
    <x v="7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76235.294117647063"/>
    <x v="1"/>
    <s v="plays"/>
    <d v="2014-08-11T20:09:34"/>
    <d v="2014-09-10T20:09:34"/>
    <x v="3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8686.567164179105"/>
    <x v="1"/>
    <s v="plays"/>
    <d v="2013-10-03T20:49:27"/>
    <d v="2013-11-02T20:49:27"/>
    <x v="4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11132.792531120333"/>
    <x v="1"/>
    <s v="plays"/>
    <d v="2011-03-31T03:42:17"/>
    <d v="2011-05-01T04:59:00"/>
    <x v="6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21043.90243902439"/>
    <x v="1"/>
    <s v="plays"/>
    <d v="2012-03-02T21:00:58"/>
    <d v="2012-04-01T20:00:58"/>
    <x v="5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8582.7814569536422"/>
    <x v="1"/>
    <s v="plays"/>
    <d v="2012-11-20T11:58:45"/>
    <d v="2012-12-20T11:58:45"/>
    <x v="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33977.528089887637"/>
    <x v="1"/>
    <s v="plays"/>
    <d v="2012-04-27T22:52:24"/>
    <d v="2012-06-01T22:52:24"/>
    <x v="5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19851.09756097561"/>
    <x v="1"/>
    <s v="plays"/>
    <d v="2014-07-09T18:55:05"/>
    <d v="2014-07-19T05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37565.217391304344"/>
    <x v="1"/>
    <s v="plays"/>
    <d v="2013-06-22T20:09:12"/>
    <d v="2013-07-22T20:09:12"/>
    <x v="4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71266.13461538461"/>
    <x v="1"/>
    <s v="plays"/>
    <d v="2011-12-07T01:36:01"/>
    <d v="2012-01-18T23:00:00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34776.368421052633"/>
    <x v="1"/>
    <s v="plays"/>
    <d v="2014-07-21T06:21:27"/>
    <d v="2014-08-13T04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35027.027027027027"/>
    <x v="1"/>
    <s v="plays"/>
    <d v="2014-09-15T12:52:02"/>
    <d v="2014-10-15T12:52:02"/>
    <x v="3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37573.619047619046"/>
    <x v="1"/>
    <s v="plays"/>
    <d v="2014-06-09T16:27:42"/>
    <d v="2014-07-07T02:00:00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36000"/>
    <x v="1"/>
    <s v="plays"/>
    <d v="2014-05-16T18:05:25"/>
    <d v="2014-06-15T18:05:25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40157.74647887324"/>
    <x v="1"/>
    <s v="plays"/>
    <d v="2014-05-07T19:20:15"/>
    <d v="2014-06-09T19:20:15"/>
    <x v="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90541.904761904763"/>
    <x v="1"/>
    <s v="plays"/>
    <d v="2011-04-11T03:49:20"/>
    <d v="2011-05-03T03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2660.8462365591399"/>
    <x v="1"/>
    <s v="plays"/>
    <d v="2014-10-28T16:35:53"/>
    <d v="2014-11-26T07:59:00"/>
    <x v="3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21992.727272727272"/>
    <x v="1"/>
    <s v="plays"/>
    <d v="2014-07-19T04:13:01"/>
    <d v="2014-08-02T04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45056.508196721312"/>
    <x v="1"/>
    <s v="plays"/>
    <d v="2014-05-13T02:32:33"/>
    <d v="2014-06-13T22:00:00"/>
    <x v="3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31050.963414634145"/>
    <x v="1"/>
    <s v="plays"/>
    <d v="2013-11-13T17:42:41"/>
    <d v="2013-12-13T04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40262.760563380281"/>
    <x v="1"/>
    <s v="plays"/>
    <d v="2014-05-30T01:55:44"/>
    <d v="2014-07-02T04:00:00"/>
    <x v="3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22153.846153846152"/>
    <x v="1"/>
    <s v="plays"/>
    <d v="2016-04-06T14:35:58"/>
    <d v="2016-05-06T14:35:58"/>
    <x v="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89379.31034482758"/>
    <x v="1"/>
    <s v="plays"/>
    <d v="2012-01-15T17:31:08"/>
    <d v="2012-02-14T17:31:08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35027.027027027027"/>
    <x v="1"/>
    <s v="plays"/>
    <d v="2014-08-27T21:04:52"/>
    <d v="2014-09-26T21:04:52"/>
    <x v="3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52591.304347826088"/>
    <x v="1"/>
    <s v="plays"/>
    <d v="2014-08-11T20:45:08"/>
    <d v="2014-08-25T20:45:08"/>
    <x v="3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86400"/>
    <x v="1"/>
    <s v="plays"/>
    <d v="2010-12-19T21:17:07"/>
    <d v="2011-02-17T21:17:07"/>
    <x v="7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41933.981818181819"/>
    <x v="1"/>
    <s v="plays"/>
    <d v="2013-07-22T22:20:31"/>
    <d v="2013-08-18T15:00:00"/>
    <x v="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0823.529411764706"/>
    <x v="1"/>
    <s v="plays"/>
    <d v="2014-05-22T16:00:09"/>
    <d v="2014-06-21T16:00:09"/>
    <x v="3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230.769230769234"/>
    <x v="1"/>
    <s v="plays"/>
    <d v="2014-06-16T14:31:15"/>
    <d v="2014-07-16T14:31:15"/>
    <x v="3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34838.709677419356"/>
    <x v="1"/>
    <s v="plays"/>
    <d v="2013-04-11T16:51:11"/>
    <d v="2013-05-06T16:51:11"/>
    <x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57600"/>
    <x v="1"/>
    <s v="plays"/>
    <d v="2014-05-21T09:54:09"/>
    <d v="2014-06-20T09:54:09"/>
    <x v="3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151814.20000000001"/>
    <x v="1"/>
    <s v="plays"/>
    <d v="2014-05-20T07:26:27"/>
    <d v="2014-06-15T16:00:00"/>
    <x v="3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31904.496688741721"/>
    <x v="1"/>
    <s v="plays"/>
    <d v="2011-12-06T22:47:01"/>
    <d v="2012-01-31T17:00:00"/>
    <x v="6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22870.588235294119"/>
    <x v="1"/>
    <s v="plays"/>
    <d v="2013-08-05T19:04:29"/>
    <d v="2013-08-23T19:04:29"/>
    <x v="4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56347.82608695652"/>
    <x v="1"/>
    <s v="plays"/>
    <d v="2014-06-01T23:50:31"/>
    <d v="2014-07-01T23:50:31"/>
    <x v="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25200"/>
    <x v="1"/>
    <s v="plays"/>
    <d v="2014-07-09T23:27:21"/>
    <d v="2014-07-16T23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36968.028571428571"/>
    <x v="1"/>
    <s v="plays"/>
    <d v="2014-08-17T22:10:38"/>
    <d v="2014-09-16T21:00:00"/>
    <x v="3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081.9672131147545"/>
    <x v="1"/>
    <s v="plays"/>
    <d v="2014-07-15T15:59:33"/>
    <d v="2014-08-04T15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201600"/>
    <x v="1"/>
    <s v="musical"/>
    <d v="2015-05-20T09:58:22"/>
    <d v="2015-06-10T09:58:22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136421.05263157896"/>
    <x v="1"/>
    <s v="musical"/>
    <d v="2015-04-24T08:18:52"/>
    <d v="2015-05-24T08:18:52"/>
    <x v="0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1-09T03:37:55"/>
    <d v="2016-12-09T04:37:55"/>
    <x v="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1296000"/>
    <x v="1"/>
    <s v="musical"/>
    <d v="2016-06-17T18:07:49"/>
    <d v="2016-08-16T18:07:49"/>
    <x v="2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485742.625"/>
    <x v="1"/>
    <s v="musical"/>
    <d v="2015-01-14T22:34:19"/>
    <d v="2015-02-28T22:00:00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162000"/>
    <x v="1"/>
    <s v="musical"/>
    <d v="2015-01-06T23:14:16"/>
    <d v="2015-02-20T23:14:16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6-27T01:29:58"/>
    <d v="2015-07-27T01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66461.538461538468"/>
    <x v="1"/>
    <s v="musical"/>
    <d v="2015-01-13T14:15:42"/>
    <d v="2015-02-12T14:15:42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863787.5"/>
    <x v="1"/>
    <s v="musical"/>
    <d v="2015-06-02T14:21:15"/>
    <d v="2015-08-01T14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648000"/>
    <x v="1"/>
    <s v="musical"/>
    <d v="2015-01-05T11:50:18"/>
    <d v="2015-02-04T11:50:18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1094400"/>
    <x v="1"/>
    <s v="musical"/>
    <d v="2015-01-09T10:11:17"/>
    <d v="2015-02-16T10:11:17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090.226415094337"/>
    <x v="1"/>
    <s v="musical"/>
    <d v="2014-08-07T18:16:58"/>
    <d v="2014-09-06T21:00:00"/>
    <x v="3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2584339"/>
    <x v="1"/>
    <s v="musical"/>
    <d v="2016-03-31T07:41:41"/>
    <d v="2016-04-30T05:34:00"/>
    <x v="2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907200"/>
    <x v="1"/>
    <s v="musical"/>
    <d v="2014-08-10T18:24:37"/>
    <d v="2014-08-31T18:24:37"/>
    <x v="3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201815.76"/>
    <x v="1"/>
    <s v="musical"/>
    <d v="2015-10-16T20:29:06"/>
    <d v="2015-12-14T05:59:00"/>
    <x v="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32000"/>
    <x v="1"/>
    <s v="musical"/>
    <d v="2015-08-26T23:43:42"/>
    <d v="2015-09-25T23:43:42"/>
    <x v="0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6-17T16:27:59"/>
    <d v="2015-07-17T16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16000"/>
    <x v="1"/>
    <s v="musical"/>
    <d v="2015-04-01T08:59:32"/>
    <d v="2015-05-01T08:59:32"/>
    <x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8-20T06:37:31"/>
    <d v="2015-09-19T06:37:31"/>
    <x v="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143900"/>
    <x v="1"/>
    <s v="musical"/>
    <d v="2015-02-22T06:40:07"/>
    <d v="2015-04-23T05:40:07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22126.829268292684"/>
    <x v="1"/>
    <s v="plays"/>
    <d v="2014-07-07T14:31:17"/>
    <d v="2014-07-28T14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12356.380530973451"/>
    <x v="1"/>
    <s v="plays"/>
    <d v="2014-05-19T15:17:38"/>
    <d v="2014-06-20T23:00:00"/>
    <x v="3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8010.350000000006"/>
    <x v="1"/>
    <s v="plays"/>
    <d v="2012-04-14T22:28:39"/>
    <d v="2012-06-01T03:59:00"/>
    <x v="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451.3043478260861"/>
    <x v="1"/>
    <s v="plays"/>
    <d v="2014-07-14T14:04:40"/>
    <d v="2014-08-15T02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27574.468085106382"/>
    <x v="1"/>
    <s v="plays"/>
    <d v="2014-07-09T19:05:51"/>
    <d v="2014-08-08T19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73531.914893617024"/>
    <x v="1"/>
    <s v="plays"/>
    <d v="2015-06-16T18:19:19"/>
    <d v="2015-07-26T18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27951.539130434783"/>
    <x v="1"/>
    <s v="plays"/>
    <d v="2015-11-29T19:01:13"/>
    <d v="2016-01-05T23:55:00"/>
    <x v="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4179.619402985074"/>
    <x v="1"/>
    <s v="plays"/>
    <d v="2015-08-03T15:57:51"/>
    <d v="2015-09-10T03:59:00"/>
    <x v="0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76875.114285714284"/>
    <x v="1"/>
    <s v="plays"/>
    <d v="2015-06-10T11:06:11"/>
    <d v="2015-07-11T14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24923.076923076922"/>
    <x v="1"/>
    <s v="plays"/>
    <d v="2016-10-05T13:06:24"/>
    <d v="2016-11-04T13:06:24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15494.641304347826"/>
    <x v="1"/>
    <s v="plays"/>
    <d v="2014-11-28T00:03:06"/>
    <d v="2014-12-31T00:00:00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25381.512605042019"/>
    <x v="1"/>
    <s v="plays"/>
    <d v="2015-02-15T23:35:47"/>
    <d v="2015-03-22T22:35:47"/>
    <x v="0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49850.779661016946"/>
    <x v="1"/>
    <s v="plays"/>
    <d v="2017-02-06T20:00:04"/>
    <d v="2017-03-12T21:00:00"/>
    <x v="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26761.061946902653"/>
    <x v="1"/>
    <s v="plays"/>
    <d v="2015-05-31T16:43:23"/>
    <d v="2015-07-05T16:43:23"/>
    <x v="0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2207.654761904763"/>
    <x v="1"/>
    <s v="plays"/>
    <d v="2015-09-23T13:58:17"/>
    <d v="2015-10-24T21:29:00"/>
    <x v="0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35027.027027027027"/>
    <x v="1"/>
    <s v="plays"/>
    <d v="2015-07-21T20:02:56"/>
    <d v="2015-08-20T20:02:56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8942.995370370369"/>
    <x v="1"/>
    <s v="plays"/>
    <d v="2016-11-23T20:25:13"/>
    <d v="2017-01-10T05:00:00"/>
    <x v="2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47222.102564102563"/>
    <x v="1"/>
    <s v="plays"/>
    <d v="2016-05-13T13:25:38"/>
    <d v="2016-06-03T21:00:00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123428.57142857143"/>
    <x v="1"/>
    <s v="plays"/>
    <d v="2015-09-30T14:00:12"/>
    <d v="2015-10-30T14:00:12"/>
    <x v="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86400"/>
    <x v="1"/>
    <s v="plays"/>
    <d v="2016-12-18T21:10:36"/>
    <d v="2017-01-17T21:10:36"/>
    <x v="2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73552.864864864867"/>
    <x v="1"/>
    <s v="plays"/>
    <d v="2015-11-15T17:01:24"/>
    <d v="2015-12-17T04:59:00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2849.504950495049"/>
    <x v="1"/>
    <s v="plays"/>
    <d v="2014-10-21T06:59:58"/>
    <d v="2014-11-20T07:59:58"/>
    <x v="3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35022"/>
    <x v="1"/>
    <s v="plays"/>
    <d v="2014-09-16T04:02:06"/>
    <d v="2014-10-01T03:59:00"/>
    <x v="3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92571.428571428565"/>
    <x v="1"/>
    <s v="plays"/>
    <d v="2016-03-17T22:39:07"/>
    <d v="2016-04-16T22:39:07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100862.42307692308"/>
    <x v="1"/>
    <s v="plays"/>
    <d v="2016-04-03T19:31:57"/>
    <d v="2016-05-04T03:59:00"/>
    <x v="2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42491.803278688523"/>
    <x v="1"/>
    <s v="plays"/>
    <d v="2017-01-31T19:19:15"/>
    <d v="2017-03-02T19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24936.104347826087"/>
    <x v="1"/>
    <s v="plays"/>
    <d v="2016-12-30T18:56:48"/>
    <d v="2017-02-01T23:31:00"/>
    <x v="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14320.441988950277"/>
    <x v="1"/>
    <s v="plays"/>
    <d v="2016-06-01T08:20:51"/>
    <d v="2016-07-01T08:20:51"/>
    <x v="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23563.636363636364"/>
    <x v="1"/>
    <s v="plays"/>
    <d v="2016-11-28T22:00:33"/>
    <d v="2016-12-28T22:00:33"/>
    <x v="2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7609.5018587360591"/>
    <x v="1"/>
    <s v="plays"/>
    <d v="2015-09-05T11:23:04"/>
    <d v="2015-09-29T03:59:00"/>
    <x v="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2810.126582278484"/>
    <x v="1"/>
    <s v="plays"/>
    <d v="2015-06-01T12:14:58"/>
    <d v="2015-07-01T12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20694.682692307691"/>
    <x v="1"/>
    <s v="plays"/>
    <d v="2015-10-01T02:08:13"/>
    <d v="2015-10-25T23:59:00"/>
    <x v="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71825.058823529413"/>
    <x v="1"/>
    <s v="plays"/>
    <d v="2017-01-19T16:39:08"/>
    <d v="2017-02-16T23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17055.508982035928"/>
    <x v="1"/>
    <s v="plays"/>
    <d v="2014-09-11T07:47:50"/>
    <d v="2014-10-14T06:59:00"/>
    <x v="3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14163.934426229509"/>
    <x v="1"/>
    <s v="plays"/>
    <d v="2014-08-20T18:08:12"/>
    <d v="2014-09-19T18:08:12"/>
    <x v="3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29087.859154929578"/>
    <x v="1"/>
    <s v="plays"/>
    <d v="2015-09-15T02:19:22"/>
    <d v="2015-10-09T00:00:00"/>
    <x v="0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37617.391304347824"/>
    <x v="1"/>
    <s v="plays"/>
    <d v="2016-11-01T16:39:42"/>
    <d v="2016-12-01T17:39:42"/>
    <x v="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10074.6"/>
    <x v="1"/>
    <s v="plays"/>
    <d v="2015-05-11T14:24:18"/>
    <d v="2015-06-12T02:00:00"/>
    <x v="0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12845.284974093263"/>
    <x v="1"/>
    <s v="plays"/>
    <d v="2015-08-14T11:20:00"/>
    <d v="2015-09-12T03:59:00"/>
    <x v="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5473.684210526313"/>
    <x v="1"/>
    <s v="plays"/>
    <d v="2015-06-12T10:25:12"/>
    <d v="2015-07-12T10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12942"/>
    <x v="1"/>
    <s v="plays"/>
    <d v="2015-03-05T21:19:17"/>
    <d v="2015-04-04T20:19:17"/>
    <x v="0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29454.545454545456"/>
    <x v="1"/>
    <s v="plays"/>
    <d v="2015-05-21T17:55:14"/>
    <d v="2015-06-20T17:55:14"/>
    <x v="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2185.915492957747"/>
    <x v="1"/>
    <s v="plays"/>
    <d v="2014-10-06T17:48:44"/>
    <d v="2014-11-05T18:48:44"/>
    <x v="3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129600"/>
    <x v="1"/>
    <s v="plays"/>
    <d v="2015-05-22T17:32:46"/>
    <d v="2015-06-21T17:32:46"/>
    <x v="0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1840"/>
    <x v="1"/>
    <s v="plays"/>
    <d v="2016-08-08T11:20:40"/>
    <d v="2016-09-07T11:20:40"/>
    <x v="2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3958.886956521739"/>
    <x v="1"/>
    <s v="plays"/>
    <d v="2016-08-20T13:50:28"/>
    <d v="2016-09-08T03:45:00"/>
    <x v="2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13916.129032258064"/>
    <x v="1"/>
    <s v="plays"/>
    <d v="2015-02-24T02:03:29"/>
    <d v="2015-03-26T01:03:29"/>
    <x v="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144000"/>
    <x v="1"/>
    <s v="plays"/>
    <d v="2014-09-07T18:26:15"/>
    <d v="2014-10-07T18:26:15"/>
    <x v="3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10599.789772727272"/>
    <x v="1"/>
    <s v="plays"/>
    <d v="2015-05-20T13:46:17"/>
    <d v="2015-06-11T03:59:00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63219.512195121948"/>
    <x v="1"/>
    <s v="plays"/>
    <d v="2017-01-23T13:25:52"/>
    <d v="2017-02-22T13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34560"/>
    <x v="1"/>
    <s v="plays"/>
    <d v="2014-12-09T21:17:41"/>
    <d v="2015-01-08T21:17:41"/>
    <x v="3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6191.701030927834"/>
    <x v="1"/>
    <s v="plays"/>
    <d v="2016-09-01T18:15:45"/>
    <d v="2016-10-01T03:59:00"/>
    <x v="2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41473.972602739726"/>
    <x v="1"/>
    <s v="plays"/>
    <d v="2015-10-26T16:08:38"/>
    <d v="2015-11-30T17:08:38"/>
    <x v="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52897.959183673469"/>
    <x v="1"/>
    <s v="plays"/>
    <d v="2015-06-16T17:24:36"/>
    <d v="2015-07-16T17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19892.074626865673"/>
    <x v="1"/>
    <s v="plays"/>
    <d v="2014-11-21T07:34:22"/>
    <d v="2014-12-22T04:00:00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29679.588235294119"/>
    <x v="1"/>
    <s v="plays"/>
    <d v="2015-10-07T12:23:08"/>
    <d v="2015-10-30T21:00:00"/>
    <x v="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28417.591836734693"/>
    <x v="1"/>
    <s v="plays"/>
    <d v="2015-01-12T19:12:18"/>
    <d v="2015-01-28T22:00:00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41137.857142857145"/>
    <x v="1"/>
    <s v="plays"/>
    <d v="2015-11-03T17:05:15"/>
    <d v="2015-12-03T17:00:00"/>
    <x v="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16611.521472392636"/>
    <x v="1"/>
    <s v="plays"/>
    <d v="2015-05-12T12:52:02"/>
    <d v="2015-06-12T21:00:00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9000"/>
    <x v="1"/>
    <s v="plays"/>
    <d v="2015-06-17T18:11:00"/>
    <d v="2015-07-17T18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32914.285714285717"/>
    <x v="1"/>
    <s v="plays"/>
    <d v="2016-08-08T21:42:08"/>
    <d v="2016-08-24T21:42:08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42042.9"/>
    <x v="1"/>
    <s v="plays"/>
    <d v="2015-05-13T09:29:57"/>
    <d v="2015-06-16T11:00:00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86400"/>
    <x v="1"/>
    <s v="plays"/>
    <d v="2015-06-12T12:47:45"/>
    <d v="2015-07-12T12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50894.117647058825"/>
    <x v="1"/>
    <s v="plays"/>
    <d v="2014-10-03T10:29:35"/>
    <d v="2014-11-02T11:29:35"/>
    <x v="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7900.689655172413"/>
    <x v="1"/>
    <s v="plays"/>
    <d v="2015-10-07T12:00:09"/>
    <d v="2015-11-06T13:00:09"/>
    <x v="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65788.476190476184"/>
    <x v="1"/>
    <s v="plays"/>
    <d v="2016-08-29T19:14:02"/>
    <d v="2016-09-14T19:00:00"/>
    <x v="2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13343.804195804196"/>
    <x v="1"/>
    <s v="plays"/>
    <d v="2016-01-31T16:54:32"/>
    <d v="2016-03-15T21:00:00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89410.75"/>
    <x v="1"/>
    <s v="plays"/>
    <d v="2015-01-13T21:07:51"/>
    <d v="2015-02-09T04:30:00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29562.61"/>
    <x v="1"/>
    <s v="plays"/>
    <d v="2016-02-26T22:47:59"/>
    <d v="2016-04-01T03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25956"/>
    <x v="1"/>
    <s v="plays"/>
    <d v="2014-10-19T16:23:26"/>
    <d v="2014-11-18T17:23:26"/>
    <x v="3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235.294117647063"/>
    <x v="1"/>
    <s v="plays"/>
    <d v="2015-04-30T20:21:43"/>
    <d v="2015-05-30T20:21:43"/>
    <x v="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41085.714285714283"/>
    <x v="1"/>
    <s v="plays"/>
    <d v="2016-03-02T02:27:39"/>
    <d v="2016-04-01T01:27:39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99220.066666666666"/>
    <x v="1"/>
    <s v="plays"/>
    <d v="2015-04-27T18:09:58"/>
    <d v="2015-06-01T05:00:00"/>
    <x v="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55148.936170212764"/>
    <x v="1"/>
    <s v="plays"/>
    <d v="2015-08-03T00:28:25"/>
    <d v="2015-09-02T00:28:25"/>
    <x v="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6040.506329113925"/>
    <x v="1"/>
    <s v="plays"/>
    <d v="2016-03-16T04:39:48"/>
    <d v="2016-04-29T04:39:48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57227.702127659577"/>
    <x v="1"/>
    <s v="plays"/>
    <d v="2016-01-10T17:51:38"/>
    <d v="2016-02-10T21:00:00"/>
    <x v="2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100019.13333333333"/>
    <x v="1"/>
    <s v="plays"/>
    <d v="2016-01-11T21:14:13"/>
    <d v="2016-01-29T05:59:00"/>
    <x v="2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33350.296296296299"/>
    <x v="1"/>
    <s v="plays"/>
    <d v="2017-01-27T22:37:06"/>
    <d v="2017-02-28T05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21245.901639344262"/>
    <x v="1"/>
    <s v="plays"/>
    <d v="2016-07-16T20:09:42"/>
    <d v="2016-08-15T20:09:42"/>
    <x v="2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63529.411764705881"/>
    <x v="1"/>
    <s v="plays"/>
    <d v="2015-11-03T18:00:28"/>
    <d v="2015-11-28T18:00:28"/>
    <x v="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15102.826086956522"/>
    <x v="1"/>
    <s v="plays"/>
    <d v="2016-05-15T18:35:15"/>
    <d v="2016-06-20T23:00:00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96768"/>
    <x v="1"/>
    <s v="plays"/>
    <d v="2017-01-23T08:50:02"/>
    <d v="2017-02-20T08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6000"/>
    <x v="1"/>
    <s v="plays"/>
    <d v="2017-02-09T12:21:31"/>
    <d v="2017-03-11T12:21:31"/>
    <x v="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194174.28571428571"/>
    <x v="1"/>
    <s v="plays"/>
    <d v="2015-08-16T16:51:40"/>
    <d v="2015-09-17T03:59:00"/>
    <x v="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345840"/>
    <x v="1"/>
    <s v="plays"/>
    <d v="2015-10-05T18:29:08"/>
    <d v="2015-12-04T19:29:08"/>
    <x v="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28483.516483516483"/>
    <x v="1"/>
    <s v="plays"/>
    <d v="2017-02-02T10:12:32"/>
    <d v="2017-03-04T10:12:32"/>
    <x v="1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108000"/>
    <x v="1"/>
    <s v="plays"/>
    <d v="2015-05-17T12:59:14"/>
    <d v="2015-06-16T12:59:14"/>
    <x v="0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96000"/>
    <x v="1"/>
    <s v="plays"/>
    <d v="2016-08-27T10:37:09"/>
    <d v="2016-09-26T10:37:09"/>
    <x v="2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38898.468085106382"/>
    <x v="1"/>
    <s v="plays"/>
    <d v="2015-11-01T18:09:32"/>
    <d v="2015-11-22T22:00:00"/>
    <x v="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37674.63636363636"/>
    <x v="1"/>
    <s v="plays"/>
    <d v="2015-07-08T18:30:56"/>
    <d v="2015-07-27T22:59:00"/>
    <x v="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24050.444444444445"/>
    <x v="1"/>
    <s v="plays"/>
    <d v="2015-08-23T22:59:28"/>
    <d v="2015-09-13T00:00:00"/>
    <x v="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41142.857142857145"/>
    <x v="1"/>
    <s v="plays"/>
    <d v="2015-09-14T22:01:03"/>
    <d v="2015-10-14T22:01:03"/>
    <x v="0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20618.18181818182"/>
    <x v="1"/>
    <s v="plays"/>
    <d v="2015-04-08T17:51:02"/>
    <d v="2015-04-29T17:51:02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4993.771428571432"/>
    <x v="1"/>
    <s v="plays"/>
    <d v="2016-06-17T17:39:36"/>
    <d v="2016-08-01T06:59:00"/>
    <x v="2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51840"/>
    <x v="1"/>
    <s v="plays"/>
    <d v="2016-11-07T08:26:16"/>
    <d v="2016-12-07T08:26:16"/>
    <x v="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86297.142857142855"/>
    <x v="1"/>
    <s v="plays"/>
    <d v="2015-02-21T15:38:04"/>
    <d v="2015-03-28T14:38:04"/>
    <x v="0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14811.428571428571"/>
    <x v="1"/>
    <s v="plays"/>
    <d v="2016-11-22T14:59:12"/>
    <d v="2016-12-22T14:59:12"/>
    <x v="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129600"/>
    <x v="1"/>
    <s v="plays"/>
    <d v="2015-07-01T20:32:28"/>
    <d v="2015-07-31T20:32:28"/>
    <x v="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60649.222222222219"/>
    <x v="1"/>
    <s v="plays"/>
    <d v="2016-05-03T05:15:42"/>
    <d v="2016-06-10T03:00:00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129600"/>
    <x v="1"/>
    <s v="plays"/>
    <d v="2016-04-15T01:22:19"/>
    <d v="2016-05-15T01:22:19"/>
    <x v="2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31831.57894736842"/>
    <x v="1"/>
    <s v="plays"/>
    <d v="2016-03-23T21:02:45"/>
    <d v="2016-04-13T21:02:45"/>
    <x v="2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86400"/>
    <x v="1"/>
    <s v="plays"/>
    <d v="2016-09-15T15:36:18"/>
    <d v="2016-10-16T15:36:18"/>
    <x v="2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83612.903225806454"/>
    <x v="1"/>
    <s v="plays"/>
    <d v="2015-09-06T22:17:05"/>
    <d v="2015-10-06T22:17:05"/>
    <x v="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57600"/>
    <x v="1"/>
    <s v="plays"/>
    <d v="2015-09-17T07:00:10"/>
    <d v="2015-10-17T07:00:10"/>
    <x v="0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44479.365853658535"/>
    <x v="1"/>
    <s v="plays"/>
    <d v="2016-10-21T19:25:46"/>
    <d v="2016-11-11T22:00:00"/>
    <x v="2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41106.310344827587"/>
    <x v="1"/>
    <s v="plays"/>
    <d v="2016-01-13T05:51:57"/>
    <d v="2016-01-27T01:00:00"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41068.775862068964"/>
    <x v="1"/>
    <s v="plays"/>
    <d v="2015-04-11T06:25:11"/>
    <d v="2015-05-08T20:05:00"/>
    <x v="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29123.595505617977"/>
    <x v="1"/>
    <s v="plays"/>
    <d v="2016-04-06T07:17:21"/>
    <d v="2016-05-06T07:17:21"/>
    <x v="2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22607.72"/>
    <x v="1"/>
    <s v="plays"/>
    <d v="2014-07-06T20:54:35"/>
    <d v="2014-08-08T13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144000"/>
    <x v="1"/>
    <s v="plays"/>
    <d v="2016-05-09T00:57:04"/>
    <d v="2016-06-08T00:57:04"/>
    <x v="2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107465.84375"/>
    <x v="1"/>
    <s v="plays"/>
    <d v="2016-03-02T07:14:53"/>
    <d v="2016-04-11T02:30:00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243000"/>
    <x v="1"/>
    <s v="plays"/>
    <d v="2014-12-17T14:03:06"/>
    <d v="2015-01-31T14:03:06"/>
    <x v="3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8210.526315789481"/>
    <x v="1"/>
    <s v="plays"/>
    <d v="2016-05-23T01:05:57"/>
    <d v="2016-06-22T01:05:57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81018.333333333328"/>
    <x v="1"/>
    <s v="plays"/>
    <d v="2014-10-02T02:24:25"/>
    <d v="2014-10-16T03:59:00"/>
    <x v="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83217.565217391311"/>
    <x v="1"/>
    <s v="plays"/>
    <d v="2016-05-31T00:14:56"/>
    <d v="2016-06-22T03:55:00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52897.959183673469"/>
    <x v="1"/>
    <s v="plays"/>
    <d v="2016-08-26T08:46:48"/>
    <d v="2016-09-25T08:46:48"/>
    <x v="2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20960"/>
    <x v="1"/>
    <s v="plays"/>
    <d v="2016-05-22T13:59:50"/>
    <d v="2016-06-05T13:59:50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201360"/>
    <x v="1"/>
    <s v="plays"/>
    <d v="2015-03-01T18:51:17"/>
    <d v="2015-04-05T17:51:17"/>
    <x v="0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45410.526315789473"/>
    <x v="1"/>
    <s v="plays"/>
    <d v="2015-02-06T17:08:25"/>
    <d v="2015-03-08T16:08:25"/>
    <x v="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78545.454545454544"/>
    <x v="1"/>
    <s v="plays"/>
    <d v="2016-04-08T08:59:26"/>
    <d v="2016-05-08T08:59:26"/>
    <x v="2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3679.666666666668"/>
    <x v="1"/>
    <s v="plays"/>
    <d v="2014-07-02T13:48:03"/>
    <d v="2014-07-05T01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35342"/>
    <x v="1"/>
    <s v="plays"/>
    <d v="2014-07-17T07:45:08"/>
    <d v="2014-07-27T23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37513.043478260872"/>
    <x v="1"/>
    <s v="plays"/>
    <d v="2015-03-02T21:17:48"/>
    <d v="2015-04-01T20:17:48"/>
    <x v="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46523.076923076922"/>
    <x v="1"/>
    <s v="plays"/>
    <d v="2015-09-01T16:44:46"/>
    <d v="2015-10-06T16:44:46"/>
    <x v="0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31228.915662650601"/>
    <x v="1"/>
    <s v="plays"/>
    <d v="2014-06-19T20:38:50"/>
    <d v="2014-07-19T20:38:50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17124.324324324323"/>
    <x v="1"/>
    <s v="plays"/>
    <d v="2015-05-24T16:14:40"/>
    <d v="2015-06-15T16:14:40"/>
    <x v="0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56347.82608695652"/>
    <x v="1"/>
    <s v="plays"/>
    <d v="2015-06-30T12:30:22"/>
    <d v="2015-07-30T12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37418.317460317463"/>
    <x v="1"/>
    <s v="plays"/>
    <d v="2014-07-07T16:10:46"/>
    <d v="2014-08-03T23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68400"/>
    <x v="1"/>
    <s v="plays"/>
    <d v="2016-03-08T09:34:06"/>
    <d v="2016-04-05T08:34:06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54871.558823529413"/>
    <x v="1"/>
    <s v="plays"/>
    <d v="2014-09-19T06:46:07"/>
    <d v="2014-10-10T21:00:00"/>
    <x v="3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6200"/>
    <x v="1"/>
    <s v="plays"/>
    <d v="2017-02-03T13:48:00"/>
    <d v="2017-02-24T13:48:00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55148.936170212764"/>
    <x v="1"/>
    <s v="plays"/>
    <d v="2016-06-28T15:58:38"/>
    <d v="2016-07-28T15:58:38"/>
    <x v="2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56842.105263157893"/>
    <x v="1"/>
    <s v="plays"/>
    <d v="2016-11-11T23:22:34"/>
    <d v="2016-12-06T23:22:34"/>
    <x v="2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70692.107142857145"/>
    <x v="1"/>
    <s v="plays"/>
    <d v="2016-05-20T19:10:21"/>
    <d v="2016-06-12T17:00:00"/>
    <x v="2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36455.51282051282"/>
    <x v="1"/>
    <s v="plays"/>
    <d v="2015-02-27T07:06:50"/>
    <d v="2015-04-01T04:59:00"/>
    <x v="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77525.913043478256"/>
    <x v="1"/>
    <s v="plays"/>
    <d v="2016-03-23T21:59:44"/>
    <d v="2016-04-13T13:18:00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64800"/>
    <x v="1"/>
    <s v="plays"/>
    <d v="2014-07-31T04:48:13"/>
    <d v="2014-08-30T04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391588.61538461538"/>
    <x v="1"/>
    <s v="plays"/>
    <d v="2015-02-18T02:32:48"/>
    <d v="2015-04-18T00:37:00"/>
    <x v="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33600"/>
    <x v="1"/>
    <s v="plays"/>
    <d v="2015-02-19T00:35:10"/>
    <d v="2015-02-26T00:35:10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56252.090909090912"/>
    <x v="1"/>
    <s v="plays"/>
    <d v="2016-04-24T13:14:14"/>
    <d v="2016-05-08T21:00:00"/>
    <x v="2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25818.481012658227"/>
    <x v="1"/>
    <s v="plays"/>
    <d v="2016-04-06T13:24:40"/>
    <d v="2016-04-30T03:59:00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33287.71428571429"/>
    <x v="1"/>
    <s v="plays"/>
    <d v="2016-05-23T02:39:32"/>
    <d v="2016-06-13T17:00:00"/>
    <x v="2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59729.196078431371"/>
    <x v="1"/>
    <s v="plays"/>
    <d v="2015-10-25T16:50:11"/>
    <d v="2015-11-29T23:00:00"/>
    <x v="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59300.648148148146"/>
    <x v="1"/>
    <s v="plays"/>
    <d v="2014-06-16T09:29:25"/>
    <d v="2014-07-23T11:00:00"/>
    <x v="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0311.742857142861"/>
    <x v="1"/>
    <s v="plays"/>
    <d v="2016-05-05T23:49:38"/>
    <d v="2016-07-01T23:00:00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26560.227272727272"/>
    <x v="1"/>
    <s v="plays"/>
    <d v="2016-04-19T10:22:30"/>
    <d v="2016-05-02T23:00:00"/>
    <x v="2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673.709090909091"/>
    <x v="1"/>
    <s v="plays"/>
    <d v="2015-09-23T17:26:46"/>
    <d v="2015-10-29T04:01:00"/>
    <x v="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62499.533333333333"/>
    <x v="1"/>
    <s v="plays"/>
    <d v="2016-04-29T14:52:07"/>
    <d v="2016-05-10T11:17:00"/>
    <x v="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96000"/>
    <x v="1"/>
    <s v="plays"/>
    <d v="2016-06-15T19:34:32"/>
    <d v="2016-07-15T19:34:32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123428.57142857143"/>
    <x v="1"/>
    <s v="plays"/>
    <d v="2014-07-02T10:01:50"/>
    <d v="2014-08-01T10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16022.222222222223"/>
    <x v="1"/>
    <s v="plays"/>
    <d v="2014-10-20T07:27:59"/>
    <d v="2014-11-19T08:27:59"/>
    <x v="3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69043.47826086957"/>
    <x v="1"/>
    <s v="plays"/>
    <d v="2017-01-11T01:22:14"/>
    <d v="2017-02-25T01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25899.958333333332"/>
    <x v="1"/>
    <s v="plays"/>
    <d v="2016-11-23T01:59:03"/>
    <d v="2016-12-14T15:59:00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22413.970588235294"/>
    <x v="1"/>
    <s v="plays"/>
    <d v="2014-08-15T00:36:30"/>
    <d v="2014-09-01T15:59:00"/>
    <x v="3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60969.15"/>
    <x v="1"/>
    <s v="plays"/>
    <d v="2015-02-21T02:11:57"/>
    <d v="2015-03-07T04:55:00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62790.576923076922"/>
    <x v="1"/>
    <s v="plays"/>
    <d v="2014-07-31T18:30:45"/>
    <d v="2014-08-19T16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26277.097222222223"/>
    <x v="1"/>
    <s v="plays"/>
    <d v="2016-02-22T23:27:29"/>
    <d v="2016-03-15T21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4000"/>
    <x v="1"/>
    <s v="plays"/>
    <d v="2015-11-13T02:26:32"/>
    <d v="2015-12-13T02:26:32"/>
    <x v="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144000"/>
    <x v="1"/>
    <s v="plays"/>
    <d v="2015-04-13T01:37:17"/>
    <d v="2015-05-13T01:37:17"/>
    <x v="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72000"/>
    <x v="1"/>
    <s v="plays"/>
    <d v="2015-07-07T22:24:54"/>
    <d v="2015-08-01T22:24:54"/>
    <x v="0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135267"/>
    <x v="1"/>
    <s v="plays"/>
    <d v="2014-11-26T04:47:39"/>
    <d v="2015-01-01T05:00:00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000"/>
    <x v="1"/>
    <s v="plays"/>
    <d v="2016-11-16T00:59:40"/>
    <d v="2017-01-15T00:59:40"/>
    <x v="2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103012.11538461539"/>
    <x v="1"/>
    <s v="plays"/>
    <d v="2016-11-16T08:01:25"/>
    <d v="2016-12-17T08:00:00"/>
    <x v="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268800"/>
    <x v="1"/>
    <s v="plays"/>
    <d v="2015-11-04T20:59:25"/>
    <d v="2015-12-02T20:59:25"/>
    <x v="0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66110.518518518526"/>
    <x v="1"/>
    <s v="plays"/>
    <d v="2014-08-04T13:09:16"/>
    <d v="2014-08-25T04:59:00"/>
    <x v="3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8578.666666666672"/>
    <x v="1"/>
    <s v="plays"/>
    <d v="2015-06-24T20:30:40"/>
    <d v="2015-07-18T16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49846.153846153844"/>
    <x v="1"/>
    <s v="plays"/>
    <d v="2015-09-28T17:33:36"/>
    <d v="2015-10-28T17:33:36"/>
    <x v="0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60988.23529411765"/>
    <x v="1"/>
    <s v="plays"/>
    <d v="2014-05-06T14:39:33"/>
    <d v="2014-05-18T14:39:33"/>
    <x v="3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272652.63157894736"/>
    <x v="1"/>
    <s v="plays"/>
    <d v="2015-02-24T16:49:54"/>
    <d v="2015-04-25T15:49:54"/>
    <x v="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33631.961038961039"/>
    <x v="1"/>
    <s v="plays"/>
    <d v="2015-02-18T17:34:59"/>
    <d v="2015-03-20T16:56:00"/>
    <x v="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99532.095238095237"/>
    <x v="1"/>
    <s v="plays"/>
    <d v="2014-08-07T08:31:46"/>
    <d v="2014-08-31T13:08:00"/>
    <x v="3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39663.15789473684"/>
    <x v="1"/>
    <s v="plays"/>
    <d v="2015-08-09T12:20:00"/>
    <d v="2015-08-26T23:00:00"/>
    <x v="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08128.57142857143"/>
    <x v="1"/>
    <s v="plays"/>
    <d v="2014-10-25T22:52:58"/>
    <d v="2014-11-29T23:52:58"/>
    <x v="3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53925"/>
    <x v="1"/>
    <s v="plays"/>
    <d v="2015-02-09T04:26:23"/>
    <d v="2015-03-11T03:26:23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46067.043478260872"/>
    <x v="1"/>
    <s v="plays"/>
    <d v="2016-07-08T10:20:56"/>
    <d v="2016-08-01T22:59:00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57600"/>
    <x v="1"/>
    <s v="plays"/>
    <d v="2016-06-03T18:47:00"/>
    <d v="2016-06-23T18:47:00"/>
    <x v="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50000.5"/>
    <x v="1"/>
    <s v="plays"/>
    <d v="2015-10-15T02:06:08"/>
    <d v="2015-11-21T03:00:00"/>
    <x v="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72800"/>
    <x v="1"/>
    <s v="plays"/>
    <d v="2014-11-10T20:49:12"/>
    <d v="2014-12-10T20:49:12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63219.512195121948"/>
    <x v="1"/>
    <s v="plays"/>
    <d v="2014-11-03T15:28:26"/>
    <d v="2014-12-03T15:28:26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98742.857142857145"/>
    <x v="1"/>
    <s v="plays"/>
    <d v="2014-11-04T18:18:08"/>
    <d v="2014-12-14T18:18:08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57600"/>
    <x v="1"/>
    <s v="plays"/>
    <d v="2015-05-19T11:04:01"/>
    <d v="2015-06-18T11:04:01"/>
    <x v="0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41806.451612903227"/>
    <x v="1"/>
    <s v="plays"/>
    <d v="2016-05-04T13:31:22"/>
    <d v="2016-06-03T13:31:22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58909.090909090912"/>
    <x v="1"/>
    <s v="plays"/>
    <d v="2014-06-25T18:35:45"/>
    <d v="2014-07-10T18:35:45"/>
    <x v="3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141074"/>
    <x v="1"/>
    <s v="plays"/>
    <d v="2014-07-10T13:05:48"/>
    <d v="2014-08-08T22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360000"/>
    <x v="1"/>
    <s v="plays"/>
    <d v="2016-03-17T20:17:35"/>
    <d v="2016-05-06T20:17:35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49307.5"/>
    <x v="1"/>
    <s v="plays"/>
    <d v="2014-10-11T22:07:10"/>
    <d v="2014-11-06T00:46:00"/>
    <x v="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96000"/>
    <x v="1"/>
    <s v="plays"/>
    <d v="2014-06-27T14:17:25"/>
    <d v="2014-07-27T14:17:25"/>
    <x v="3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31933.052631578947"/>
    <x v="1"/>
    <s v="plays"/>
    <d v="2015-05-16T17:05:44"/>
    <d v="2015-05-30T18:10:00"/>
    <x v="0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82448.25"/>
    <x v="1"/>
    <s v="plays"/>
    <d v="2014-05-05T10:43:09"/>
    <d v="2014-06-01T03:59:00"/>
    <x v="3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45577.95833333334"/>
    <x v="1"/>
    <s v="plays"/>
    <d v="2016-01-09T11:28:49"/>
    <d v="2016-02-18T22:00:00"/>
    <x v="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30514.215384615385"/>
    <x v="1"/>
    <s v="plays"/>
    <d v="2014-10-29T18:02:56"/>
    <d v="2014-11-21T17:00:00"/>
    <x v="3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56347.82608695652"/>
    <x v="1"/>
    <s v="plays"/>
    <d v="2015-01-22T22:05:25"/>
    <d v="2015-02-21T22:05:25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45741.176470588238"/>
    <x v="1"/>
    <s v="plays"/>
    <d v="2014-07-14T22:53:34"/>
    <d v="2014-08-28T22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39272.727272727272"/>
    <x v="1"/>
    <s v="plays"/>
    <d v="2015-07-08T17:22:26"/>
    <d v="2015-08-07T17:22:26"/>
    <x v="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15440.103030303031"/>
    <x v="1"/>
    <s v="plays"/>
    <d v="2015-10-13T14:50:43"/>
    <d v="2015-11-12T02:31:00"/>
    <x v="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52470.58823529413"/>
    <x v="1"/>
    <s v="plays"/>
    <d v="2015-05-26T11:05:24"/>
    <d v="2015-06-25T11:05:24"/>
    <x v="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576000"/>
    <x v="1"/>
    <s v="plays"/>
    <d v="2015-05-28T12:05:02"/>
    <d v="2015-06-17T12:05:02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106638.4705882353"/>
    <x v="1"/>
    <s v="plays"/>
    <d v="2016-02-10T00:24:46"/>
    <d v="2016-03-01T23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42725.274725274729"/>
    <x v="1"/>
    <s v="plays"/>
    <d v="2014-06-01T11:49:36"/>
    <d v="2014-07-16T11:49:36"/>
    <x v="3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8686.567164179105"/>
    <x v="1"/>
    <s v="plays"/>
    <d v="2014-06-06T10:08:09"/>
    <d v="2014-07-06T10:08:09"/>
    <x v="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144000"/>
    <x v="1"/>
    <s v="plays"/>
    <d v="2014-06-18T23:48:24"/>
    <d v="2014-07-18T23:48:24"/>
    <x v="3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156586.76190476189"/>
    <x v="1"/>
    <s v="plays"/>
    <d v="2016-06-23T19:32:38"/>
    <d v="2016-07-31T20:58:00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58860.25"/>
    <x v="1"/>
    <s v="plays"/>
    <d v="2016-05-10T00:59:50"/>
    <d v="2016-06-06T07:00:00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22153.846153846152"/>
    <x v="1"/>
    <s v="plays"/>
    <d v="2015-09-18T00:32:52"/>
    <d v="2015-10-08T00:32:52"/>
    <x v="0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99692.307692307688"/>
    <x v="1"/>
    <s v="plays"/>
    <d v="2014-08-28T23:01:02"/>
    <d v="2014-09-27T23:01:02"/>
    <x v="3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58471.571428571428"/>
    <x v="1"/>
    <s v="plays"/>
    <d v="2015-02-18T17:35:38"/>
    <d v="2015-02-28T04:59:00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57927.61363636364"/>
    <x v="1"/>
    <s v="plays"/>
    <d v="2016-11-01T19:58:45"/>
    <d v="2016-12-01T07:59:00"/>
    <x v="2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104016"/>
    <x v="1"/>
    <s v="plays"/>
    <d v="2016-04-07T03:27:36"/>
    <d v="2016-04-17T23:30:00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81671.833333333328"/>
    <x v="1"/>
    <s v="plays"/>
    <d v="2015-03-26T09:54:05"/>
    <d v="2015-04-23T18:30:00"/>
    <x v="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82782.933333333334"/>
    <x v="1"/>
    <s v="plays"/>
    <d v="2014-09-12T21:55:48"/>
    <d v="2014-10-26T00:43:00"/>
    <x v="3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46285.714285714283"/>
    <x v="1"/>
    <s v="plays"/>
    <d v="2014-04-23T20:01:47"/>
    <d v="2014-05-23T20:01:47"/>
    <x v="3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33948.15217391304"/>
    <x v="1"/>
    <s v="plays"/>
    <d v="2016-03-19T19:43:05"/>
    <d v="2016-04-06T21:30:00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2641.117647058825"/>
    <x v="1"/>
    <s v="plays"/>
    <d v="2016-02-05T02:10:02"/>
    <d v="2016-02-14T00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26448.979591836734"/>
    <x v="1"/>
    <s v="plays"/>
    <d v="2015-02-02T18:59:23"/>
    <d v="2015-03-04T18:59:23"/>
    <x v="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53413.565217391304"/>
    <x v="1"/>
    <s v="plays"/>
    <d v="2015-11-15T13:29:36"/>
    <d v="2015-12-14T00:00:00"/>
    <x v="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259200"/>
    <x v="1"/>
    <s v="plays"/>
    <d v="2015-03-25T21:52:21"/>
    <d v="2015-04-24T21:52:21"/>
    <x v="0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24571.78947368421"/>
    <x v="1"/>
    <s v="plays"/>
    <d v="2015-01-14T16:14:44"/>
    <d v="2015-02-05T06:59:00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6584.615384615383"/>
    <x v="1"/>
    <s v="plays"/>
    <d v="2014-09-02T14:48:56"/>
    <d v="2014-10-04T14:48:56"/>
    <x v="3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18895.367816091955"/>
    <x v="1"/>
    <s v="plays"/>
    <d v="2014-09-02T01:21:43"/>
    <d v="2014-09-21T02:00:00"/>
    <x v="3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89379.31034482758"/>
    <x v="1"/>
    <s v="plays"/>
    <d v="2014-06-02T15:29:12"/>
    <d v="2014-07-02T15:29:12"/>
    <x v="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2332.411764705881"/>
    <x v="1"/>
    <s v="plays"/>
    <d v="2015-02-03T17:17:27"/>
    <d v="2015-02-28T17:00:00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00800"/>
    <x v="1"/>
    <s v="plays"/>
    <d v="2016-10-19T00:31:01"/>
    <d v="2016-11-02T00:31:01"/>
    <x v="2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6000"/>
    <x v="1"/>
    <s v="plays"/>
    <d v="2014-06-30T22:41:41"/>
    <d v="2014-07-30T22:41:41"/>
    <x v="3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123428.57142857143"/>
    <x v="1"/>
    <s v="plays"/>
    <d v="2014-07-19T17:32:33"/>
    <d v="2014-08-18T17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118.714285714283"/>
    <x v="1"/>
    <s v="plays"/>
    <d v="2016-01-11T13:56:54"/>
    <d v="2016-02-05T22:00:00"/>
    <x v="2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37799.225352112677"/>
    <x v="1"/>
    <s v="plays"/>
    <d v="2014-05-17T01:30:55"/>
    <d v="2014-06-17T03:00:00"/>
    <x v="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15428.571428571429"/>
    <x v="1"/>
    <s v="plays"/>
    <d v="2014-06-10T09:07:49"/>
    <d v="2014-07-10T09:07:49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75068.789473684214"/>
    <x v="1"/>
    <s v="plays"/>
    <d v="2016-07-21T14:48:13"/>
    <d v="2016-08-07T03:00:00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49375.324324324327"/>
    <x v="1"/>
    <s v="plays"/>
    <d v="2014-07-31T12:59:53"/>
    <d v="2014-08-21T16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72000"/>
    <x v="1"/>
    <s v="plays"/>
    <d v="2015-07-20T17:03:40"/>
    <d v="2015-08-19T17:03:40"/>
    <x v="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60130.92857142858"/>
    <x v="1"/>
    <s v="plays"/>
    <d v="2015-04-06T22:16:07"/>
    <d v="2015-05-02T21:00:00"/>
    <x v="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63822.777777777781"/>
    <x v="1"/>
    <s v="plays"/>
    <d v="2016-01-05T21:52:10"/>
    <d v="2016-01-19T04:59:00"/>
    <x v="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23764.292682926829"/>
    <x v="1"/>
    <s v="plays"/>
    <d v="2014-06-19T02:57:08"/>
    <d v="2014-07-11T16:15:00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5086.023255813954"/>
    <x v="1"/>
    <s v="plays"/>
    <d v="2015-10-17T10:18:41"/>
    <d v="2015-11-13T20:17:00"/>
    <x v="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24000"/>
    <x v="1"/>
    <s v="plays"/>
    <d v="2015-04-30T20:11:12"/>
    <d v="2015-05-30T20:11:12"/>
    <x v="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57600"/>
    <x v="1"/>
    <s v="plays"/>
    <d v="2014-08-10T12:35:46"/>
    <d v="2014-09-09T12:35:46"/>
    <x v="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35817.699999999997"/>
    <x v="1"/>
    <s v="plays"/>
    <d v="2016-05-31T06:59:46"/>
    <d v="2016-06-08T13:59:00"/>
    <x v="2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78038.709677419349"/>
    <x v="1"/>
    <s v="plays"/>
    <d v="2015-09-25T12:43:56"/>
    <d v="2015-10-23T12:43:56"/>
    <x v="0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81843"/>
    <x v="1"/>
    <s v="plays"/>
    <d v="2015-01-12T19:58:45"/>
    <d v="2015-02-05T12:20:00"/>
    <x v="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277457.14285714284"/>
    <x v="1"/>
    <s v="plays"/>
    <d v="2016-02-02T21:20:12"/>
    <d v="2016-03-18T20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7600"/>
    <x v="1"/>
    <s v="plays"/>
    <d v="2014-11-17T02:51:29"/>
    <d v="2014-12-17T02:51:29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121453.1"/>
    <x v="1"/>
    <s v="plays"/>
    <d v="2016-06-11T01:15:38"/>
    <d v="2016-07-09T04:00:00"/>
    <x v="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32830.76923076922"/>
    <x v="1"/>
    <s v="plays"/>
    <d v="2015-02-01T16:54:31"/>
    <d v="2015-04-02T15:54:31"/>
    <x v="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145800"/>
    <x v="1"/>
    <s v="plays"/>
    <d v="2015-03-25T17:22:07"/>
    <d v="2015-04-21T17:22:07"/>
    <x v="0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52603.08108108108"/>
    <x v="1"/>
    <s v="plays"/>
    <d v="2014-06-30T15:20:26"/>
    <d v="2014-07-23T03:59:00"/>
    <x v="3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370285.71428571426"/>
    <x v="1"/>
    <s v="plays"/>
    <d v="2016-06-14T23:29:16"/>
    <d v="2016-08-13T23:29:16"/>
    <x v="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123428.57142857143"/>
    <x v="1"/>
    <s v="plays"/>
    <d v="2014-07-01T16:45:59"/>
    <d v="2014-07-31T16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37565.217391304344"/>
    <x v="1"/>
    <s v="plays"/>
    <d v="2016-09-13T18:00:27"/>
    <d v="2016-10-13T18:00:27"/>
    <x v="2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167860.8125"/>
    <x v="1"/>
    <s v="plays"/>
    <d v="2014-07-01T04:56:07"/>
    <d v="2014-08-01T06:59:00"/>
    <x v="3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47979.69090909091"/>
    <x v="1"/>
    <s v="plays"/>
    <d v="2015-01-12T16:57:37"/>
    <d v="2015-02-12T05:59:00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86345.074074074073"/>
    <x v="1"/>
    <s v="plays"/>
    <d v="2015-01-07T04:51:43"/>
    <d v="2015-02-03T04:27:00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72000"/>
    <x v="1"/>
    <s v="plays"/>
    <d v="2016-04-20T11:31:00"/>
    <d v="2016-05-20T11:31:00"/>
    <x v="2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63663.15789473684"/>
    <x v="1"/>
    <s v="plays"/>
    <d v="2014-08-01T12:39:12"/>
    <d v="2014-08-15T12:39:12"/>
    <x v="3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205143.41666666666"/>
    <x v="1"/>
    <s v="plays"/>
    <d v="2016-09-30T15:11:19"/>
    <d v="2016-10-29T03:00:00"/>
    <x v="2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80563.058823529413"/>
    <x v="1"/>
    <s v="plays"/>
    <d v="2015-06-24T21:33:48"/>
    <d v="2015-07-10T18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31261.008771929824"/>
    <x v="1"/>
    <s v="plays"/>
    <d v="2016-08-30T22:03:05"/>
    <d v="2016-10-11T03:59:00"/>
    <x v="2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27870.967741935485"/>
    <x v="1"/>
    <s v="plays"/>
    <d v="2016-07-24T03:07:17"/>
    <d v="2016-08-23T03:07:17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60098"/>
    <x v="1"/>
    <s v="plays"/>
    <d v="2015-07-15T15:01:12"/>
    <d v="2015-08-09T16:00:00"/>
    <x v="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84924.590163934423"/>
    <x v="1"/>
    <s v="plays"/>
    <d v="2016-02-20T00:27:30"/>
    <d v="2016-04-19T23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55072.340425531918"/>
    <x v="1"/>
    <s v="plays"/>
    <d v="2015-02-18T16:07:12"/>
    <d v="2015-03-20T15:07:12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144133.58823529413"/>
    <x v="1"/>
    <s v="plays"/>
    <d v="2016-08-23T18:22:09"/>
    <d v="2016-09-21T03:00:00"/>
    <x v="2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41142.857142857145"/>
    <x v="1"/>
    <s v="plays"/>
    <d v="2016-03-29T15:24:05"/>
    <d v="2016-04-28T15:24:05"/>
    <x v="2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363642"/>
    <x v="1"/>
    <s v="plays"/>
    <d v="2016-06-08T00:31:42"/>
    <d v="2016-07-15T21:38:00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118117"/>
    <x v="1"/>
    <s v="plays"/>
    <d v="2014-07-21T19:41:30"/>
    <d v="2014-08-31T20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79183"/>
    <x v="1"/>
    <s v="plays"/>
    <d v="2014-10-16T04:05:31"/>
    <d v="2014-11-06T05:59:00"/>
    <x v="3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55028"/>
    <x v="1"/>
    <s v="plays"/>
    <d v="2015-02-27T20:01:36"/>
    <d v="2015-03-20T20:27:00"/>
    <x v="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66461.538461538468"/>
    <x v="1"/>
    <s v="plays"/>
    <d v="2016-06-20T12:02:11"/>
    <d v="2016-07-20T12:02:11"/>
    <x v="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137829.17647058822"/>
    <x v="1"/>
    <s v="plays"/>
    <d v="2014-10-06T21:08:24"/>
    <d v="2014-11-03T00:00:00"/>
    <x v="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256968.33333333334"/>
    <x v="1"/>
    <s v="plays"/>
    <d v="2014-10-09T06:43:10"/>
    <d v="2014-10-27T03:00:00"/>
    <x v="3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27445.051282051281"/>
    <x v="1"/>
    <s v="plays"/>
    <d v="2015-05-04T17:40:43"/>
    <d v="2015-05-17T03:00:00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346.982456140351"/>
    <x v="1"/>
    <s v="plays"/>
    <d v="2015-02-18T22:00:22"/>
    <d v="2015-03-16T21:00:00"/>
    <x v="0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46285.714285714283"/>
    <x v="1"/>
    <s v="plays"/>
    <d v="2014-05-22T20:31:20"/>
    <d v="2014-06-21T20:31:20"/>
    <x v="3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3213.30769230769"/>
    <x v="1"/>
    <s v="plays"/>
    <d v="2015-06-16T07:37:07"/>
    <d v="2015-07-10T21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5461.052631578947"/>
    <x v="1"/>
    <s v="plays"/>
    <d v="2014-12-16T05:56:28"/>
    <d v="2015-01-02T05:56:28"/>
    <x v="3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32400"/>
    <x v="1"/>
    <s v="plays"/>
    <d v="2014-06-06T18:31:06"/>
    <d v="2014-07-06T18:31:06"/>
    <x v="3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19488.721804511279"/>
    <x v="1"/>
    <s v="plays"/>
    <d v="2014-06-03T16:03:01"/>
    <d v="2014-07-03T16:03:01"/>
    <x v="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58909.090909090912"/>
    <x v="1"/>
    <s v="plays"/>
    <d v="2016-05-16T18:14:59"/>
    <d v="2016-06-15T18:14:59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86400"/>
    <x v="1"/>
    <s v="plays"/>
    <d v="2016-01-03T16:38:00"/>
    <d v="2016-02-02T16:38:00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48470.339285714283"/>
    <x v="1"/>
    <s v="plays"/>
    <d v="2015-05-02T21:00:01"/>
    <d v="2015-06-03T06:59:00"/>
    <x v="0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9272.727272727272"/>
    <x v="1"/>
    <s v="plays"/>
    <d v="2015-05-25T22:34:12"/>
    <d v="2015-06-24T22:34:12"/>
    <x v="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71201.379310344826"/>
    <x v="1"/>
    <s v="plays"/>
    <d v="2015-03-24T18:26:00"/>
    <d v="2015-04-17T16:00:00"/>
    <x v="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36287.069444444445"/>
    <x v="1"/>
    <s v="plays"/>
    <d v="2014-04-24T15:15:31"/>
    <d v="2014-05-24T21:00:00"/>
    <x v="3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96000"/>
    <x v="1"/>
    <s v="plays"/>
    <d v="2016-03-14T19:15:24"/>
    <d v="2016-04-13T19:15:24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181440"/>
    <x v="1"/>
    <s v="plays"/>
    <d v="2015-04-27T05:59:44"/>
    <d v="2015-05-18T05:59:44"/>
    <x v="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86400"/>
    <x v="1"/>
    <s v="plays"/>
    <d v="2015-09-21T00:13:17"/>
    <d v="2015-10-26T00:13:17"/>
    <x v="0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7649.103448275862"/>
    <x v="1"/>
    <s v="plays"/>
    <d v="2014-07-28T20:47:16"/>
    <d v="2014-08-17T05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73340.38461538461"/>
    <x v="1"/>
    <s v="plays"/>
    <d v="2016-11-15T05:09:35"/>
    <d v="2016-11-26T06:00:00"/>
    <x v="2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34749.597222222219"/>
    <x v="1"/>
    <s v="plays"/>
    <d v="2014-10-03T18:18:29"/>
    <d v="2014-11-01T17:18:00"/>
    <x v="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4307.692307692305"/>
    <x v="1"/>
    <s v="plays"/>
    <d v="2016-08-02T20:19:26"/>
    <d v="2016-09-11T20:19:26"/>
    <x v="2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21467.265306122448"/>
    <x v="1"/>
    <s v="plays"/>
    <d v="2016-05-21T17:48:24"/>
    <d v="2016-06-02T22:00:00"/>
    <x v="2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122908"/>
    <x v="1"/>
    <s v="plays"/>
    <d v="2016-03-30T03:48:24"/>
    <d v="2016-05-28T21:44:00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133931.85714285713"/>
    <x v="1"/>
    <s v="plays"/>
    <d v="2015-05-08T00:52:05"/>
    <d v="2015-07-01T06:59:00"/>
    <x v="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33507.190476190473"/>
    <x v="1"/>
    <s v="plays"/>
    <d v="2016-02-19T22:03:58"/>
    <d v="2016-03-07T04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51428.571428571428"/>
    <x v="1"/>
    <s v="plays"/>
    <d v="2015-08-17T18:19:55"/>
    <d v="2015-09-11T18:19:55"/>
    <x v="0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39929.548387096773"/>
    <x v="1"/>
    <s v="plays"/>
    <d v="2016-03-01T20:08:44"/>
    <d v="2016-03-16T03:59:00"/>
    <x v="2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68210.526315789481"/>
    <x v="1"/>
    <s v="plays"/>
    <d v="2016-06-24T11:28:48"/>
    <d v="2016-07-24T11:28:48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324450"/>
    <x v="1"/>
    <s v="plays"/>
    <d v="2015-10-20T17:58:11"/>
    <d v="2015-11-19T18:58:11"/>
    <x v="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24880.897435897437"/>
    <x v="1"/>
    <s v="plays"/>
    <d v="2014-05-01T22:27:25"/>
    <d v="2014-05-13T04:00:00"/>
    <x v="3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34068.96551724139"/>
    <x v="1"/>
    <s v="plays"/>
    <d v="2014-07-09T17:37:20"/>
    <d v="2014-08-23T17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36000"/>
    <x v="1"/>
    <s v="plays"/>
    <d v="2016-05-01T22:08:57"/>
    <d v="2016-05-31T22:08:57"/>
    <x v="2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33316.46666666667"/>
    <x v="1"/>
    <s v="plays"/>
    <d v="2016-04-17T17:30:53"/>
    <d v="2016-05-10T21:00:00"/>
    <x v="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34940.42424242424"/>
    <x v="1"/>
    <s v="plays"/>
    <d v="2014-11-07T20:37:46"/>
    <d v="2014-11-21T04:55:00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115200"/>
    <x v="1"/>
    <s v="plays"/>
    <d v="2014-06-12T14:54:06"/>
    <d v="2014-07-02T14:54:06"/>
    <x v="3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104121.31578947368"/>
    <x v="1"/>
    <s v="plays"/>
    <d v="2014-10-15T20:58:15"/>
    <d v="2014-11-07T18:30:00"/>
    <x v="3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304729.4117647059"/>
    <x v="1"/>
    <s v="plays"/>
    <d v="2015-02-22T12:53:12"/>
    <d v="2015-04-23T11:53:12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25746.090909090908"/>
    <x v="1"/>
    <s v="plays"/>
    <d v="2014-05-22T02:18:32"/>
    <d v="2014-06-04T04:59:00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141358.79999999999"/>
    <x v="1"/>
    <s v="plays"/>
    <d v="2015-01-16T20:19:12"/>
    <d v="2015-02-02T04:59:00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56347.82608695652"/>
    <x v="1"/>
    <s v="plays"/>
    <d v="2015-05-01T18:32:51"/>
    <d v="2015-05-31T18:32:51"/>
    <x v="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67957.27272727271"/>
    <x v="1"/>
    <s v="plays"/>
    <d v="2014-08-05T00:14:30"/>
    <d v="2014-09-08T03:00:00"/>
    <x v="3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196997.38461538462"/>
    <x v="1"/>
    <s v="plays"/>
    <d v="2014-06-04T19:37:14"/>
    <d v="2014-07-04T11:00:00"/>
    <x v="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4495.78787878788"/>
    <x v="1"/>
    <s v="plays"/>
    <d v="2014-09-11T18:48:19"/>
    <d v="2014-10-02T14:21:00"/>
    <x v="3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92571.428571428565"/>
    <x v="1"/>
    <s v="plays"/>
    <d v="2015-02-02T14:22:30"/>
    <d v="2015-03-04T14:22:30"/>
    <x v="0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105943.23809523809"/>
    <x v="1"/>
    <s v="plays"/>
    <d v="2015-08-11T19:46:52"/>
    <d v="2015-09-06T13:47:00"/>
    <x v="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199384.61538461538"/>
    <x v="1"/>
    <s v="plays"/>
    <d v="2014-08-30T08:40:20"/>
    <d v="2014-09-29T08:40:20"/>
    <x v="3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70215.117647058825"/>
    <x v="1"/>
    <s v="plays"/>
    <d v="2015-08-18T18:57:26"/>
    <d v="2015-09-15T10:06:00"/>
    <x v="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62165.65"/>
    <x v="1"/>
    <s v="plays"/>
    <d v="2016-07-30T09:32:28"/>
    <d v="2016-09-25T23:00:00"/>
    <x v="2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6816.58108108108"/>
    <x v="1"/>
    <s v="plays"/>
    <d v="2014-08-29T18:19:33"/>
    <d v="2014-09-13T04:00:00"/>
    <x v="3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135413.42857142858"/>
    <x v="1"/>
    <s v="plays"/>
    <d v="2015-07-29T16:41:46"/>
    <d v="2015-08-09T16:00:00"/>
    <x v="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70934.382352941175"/>
    <x v="1"/>
    <s v="plays"/>
    <d v="2016-03-31T08:02:51"/>
    <d v="2016-04-28T05:59:00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29278.31395348837"/>
    <x v="1"/>
    <s v="plays"/>
    <d v="2015-06-12T00:33:25"/>
    <d v="2015-07-11T03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6702.7027027027"/>
    <x v="1"/>
    <s v="plays"/>
    <d v="2016-12-29T12:01:58"/>
    <d v="2017-01-18T12:01:58"/>
    <x v="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97343.444444444438"/>
    <x v="1"/>
    <s v="plays"/>
    <d v="2015-06-22T18:16:58"/>
    <d v="2015-07-13T01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10788.31818181818"/>
    <x v="1"/>
    <s v="plays"/>
    <d v="2016-03-13T14:57:37"/>
    <d v="2016-04-10T20:00:00"/>
    <x v="2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99692.307692307688"/>
    <x v="1"/>
    <s v="plays"/>
    <d v="2016-05-31T15:42:14"/>
    <d v="2016-06-30T15:42:14"/>
    <x v="2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9811.592592592591"/>
    <x v="1"/>
    <s v="plays"/>
    <d v="2014-09-02T14:23:47"/>
    <d v="2014-09-18T03:59:00"/>
    <x v="3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324450"/>
    <x v="1"/>
    <s v="plays"/>
    <d v="2015-10-12T18:16:07"/>
    <d v="2015-11-11T19:16:07"/>
    <x v="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14823.529411764706"/>
    <x v="1"/>
    <s v="plays"/>
    <d v="2015-08-27T15:00:23"/>
    <d v="2015-10-01T15:00:23"/>
    <x v="0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58432.391304347824"/>
    <x v="1"/>
    <s v="plays"/>
    <d v="2015-09-01T15:21:50"/>
    <d v="2015-10-02T18:00:00"/>
    <x v="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51312.64705882352"/>
    <x v="1"/>
    <s v="plays"/>
    <d v="2015-11-20T17:27:05"/>
    <d v="2015-12-20T11:59:00"/>
    <x v="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114104.42857142857"/>
    <x v="1"/>
    <s v="plays"/>
    <d v="2014-10-11T08:30:16"/>
    <d v="2014-11-17T07:59:00"/>
    <x v="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29146.98795180723"/>
    <x v="1"/>
    <s v="plays"/>
    <d v="2016-07-20T10:05:40"/>
    <d v="2016-08-17T10:05:40"/>
    <x v="2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139569.23076923078"/>
    <x v="1"/>
    <s v="plays"/>
    <d v="2016-08-18T18:08:42"/>
    <d v="2016-09-08T18:08:42"/>
    <x v="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324000"/>
    <x v="1"/>
    <s v="plays"/>
    <d v="2016-05-27T00:04:51"/>
    <d v="2016-06-26T00:04:51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67500"/>
    <x v="1"/>
    <s v="plays"/>
    <d v="2015-08-06T17:31:15"/>
    <d v="2015-08-31T17:31:15"/>
    <x v="0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0988.23529411765"/>
    <x v="1"/>
    <s v="plays"/>
    <d v="2014-07-09T14:23:42"/>
    <d v="2014-09-07T14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89379.31034482758"/>
    <x v="1"/>
    <s v="plays"/>
    <d v="2015-05-26T18:07:39"/>
    <d v="2015-06-25T18:07:39"/>
    <x v="0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8000"/>
    <x v="1"/>
    <s v="plays"/>
    <d v="2015-02-05T19:57:37"/>
    <d v="2015-03-07T19:57:37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24000"/>
    <x v="1"/>
    <s v="plays"/>
    <d v="2015-03-12T19:22:39"/>
    <d v="2015-04-11T19:22:39"/>
    <x v="0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97792.421052631573"/>
    <x v="1"/>
    <s v="plays"/>
    <d v="2015-03-10T15:51:24"/>
    <d v="2015-04-01T03:59:00"/>
    <x v="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6193.8660714285716"/>
    <x v="1"/>
    <s v="plays"/>
    <d v="2016-04-20T01:53:21"/>
    <d v="2016-05-14T03:59:00"/>
    <x v="2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46875.84615384616"/>
    <x v="1"/>
    <s v="plays"/>
    <d v="2016-02-11T22:36:54"/>
    <d v="2016-03-05T01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57600"/>
    <x v="1"/>
    <s v="plays"/>
    <d v="2015-08-07T09:27:53"/>
    <d v="2015-09-04T09:27:53"/>
    <x v="0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500"/>
    <x v="1"/>
    <s v="plays"/>
    <d v="2016-04-02T21:26:38"/>
    <d v="2016-05-02T21:26:38"/>
    <x v="2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98170"/>
    <x v="1"/>
    <s v="plays"/>
    <d v="2014-04-24T12:22:50"/>
    <d v="2014-05-22T22:07:00"/>
    <x v="3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129600"/>
    <x v="1"/>
    <s v="plays"/>
    <d v="2014-05-29T14:05:24"/>
    <d v="2014-06-28T14:05:24"/>
    <x v="3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26560.76923076923"/>
    <x v="1"/>
    <s v="plays"/>
    <d v="2015-07-11T00:41:20"/>
    <d v="2015-08-12T00:00:00"/>
    <x v="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49978.132075471702"/>
    <x v="1"/>
    <s v="plays"/>
    <d v="2015-01-12T01:12:39"/>
    <d v="2015-02-11T17:00:00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85400"/>
    <x v="1"/>
    <s v="plays"/>
    <d v="2016-10-18T10:36:34"/>
    <d v="2016-11-17T11:36:34"/>
    <x v="2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259200"/>
    <x v="1"/>
    <s v="plays"/>
    <d v="2014-06-18T15:35:24"/>
    <d v="2014-08-17T15:35:24"/>
    <x v="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5264.5161290322585"/>
    <x v="1"/>
    <s v="plays"/>
    <d v="2014-04-01T06:38:31"/>
    <d v="2014-05-05T06:38:31"/>
    <x v="3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165173.86363636365"/>
    <x v="1"/>
    <s v="plays"/>
    <d v="2015-05-15T19:36:15"/>
    <d v="2015-06-26T21:00:00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80198.833333333328"/>
    <x v="1"/>
    <s v="plays"/>
    <d v="2015-07-09T02:18:28"/>
    <d v="2015-07-31T08:58:00"/>
    <x v="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1127.486486486487"/>
    <x v="1"/>
    <s v="plays"/>
    <d v="2015-04-21T21:21:06"/>
    <d v="2015-05-27T02:45:00"/>
    <x v="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28951.518518518518"/>
    <x v="1"/>
    <s v="plays"/>
    <d v="2015-07-18T16:19:38"/>
    <d v="2015-08-05T18:36:00"/>
    <x v="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25515.258064516129"/>
    <x v="1"/>
    <s v="plays"/>
    <d v="2016-03-04T18:17:07"/>
    <d v="2016-03-13T22:00:00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97181.759999999995"/>
    <x v="1"/>
    <s v="plays"/>
    <d v="2016-07-04T16:07:36"/>
    <d v="2016-08-01T19:00:00"/>
    <x v="2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234008.88235294117"/>
    <x v="1"/>
    <s v="plays"/>
    <d v="2015-08-20T14:57:29"/>
    <d v="2015-10-05T16:00:00"/>
    <x v="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216000"/>
    <x v="1"/>
    <s v="plays"/>
    <d v="2014-12-01T17:50:08"/>
    <d v="2014-12-31T17:50:08"/>
    <x v="3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68210.526315789481"/>
    <x v="1"/>
    <s v="plays"/>
    <d v="2014-12-24T12:11:23"/>
    <d v="2015-01-23T12:11:23"/>
    <x v="3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63219.512195121948"/>
    <x v="1"/>
    <s v="plays"/>
    <d v="2015-05-11T19:27:24"/>
    <d v="2015-06-10T19:27:24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136421.05263157896"/>
    <x v="1"/>
    <s v="plays"/>
    <d v="2014-08-18T17:46:34"/>
    <d v="2014-09-17T17:46:34"/>
    <x v="3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63219.512195121948"/>
    <x v="1"/>
    <s v="plays"/>
    <d v="2014-12-09T16:31:36"/>
    <d v="2015-01-08T16:31:36"/>
    <x v="3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92912.192307692312"/>
    <x v="1"/>
    <s v="plays"/>
    <d v="2014-12-03T07:58:03"/>
    <d v="2014-12-31T07:00:00"/>
    <x v="3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103680"/>
    <x v="1"/>
    <s v="plays"/>
    <d v="2014-09-30T20:36:53"/>
    <d v="2014-10-30T20:36:53"/>
    <x v="3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288000"/>
    <x v="1"/>
    <s v="plays"/>
    <d v="2015-05-22T13:41:22"/>
    <d v="2015-06-21T13:41:22"/>
    <x v="0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3276.923076923078"/>
    <x v="1"/>
    <s v="plays"/>
    <d v="2014-10-09T09:00:46"/>
    <d v="2014-11-08T10:00:46"/>
    <x v="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57680"/>
    <x v="1"/>
    <s v="plays"/>
    <d v="2014-10-14T22:37:28"/>
    <d v="2014-11-13T23:37:28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26582.480392156864"/>
    <x v="1"/>
    <s v="plays"/>
    <d v="2016-07-10T18:48:47"/>
    <d v="2016-08-11T03:59:00"/>
    <x v="2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1037520"/>
    <x v="1"/>
    <s v="plays"/>
    <d v="2016-10-06T13:10:54"/>
    <d v="2016-12-05T14:10:54"/>
    <x v="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84744.333333333328"/>
    <x v="1"/>
    <s v="plays"/>
    <d v="2015-03-30T18:53:03"/>
    <d v="2015-04-26T06:28:00"/>
    <x v="0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70054.054054054053"/>
    <x v="1"/>
    <s v="plays"/>
    <d v="2016-03-31T17:36:17"/>
    <d v="2016-04-30T17:36:17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184885.71428571429"/>
    <x v="1"/>
    <s v="plays"/>
    <d v="2016-03-01T18:17:36"/>
    <d v="2016-03-31T17:17:36"/>
    <x v="2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121700.66666666667"/>
    <x v="1"/>
    <s v="plays"/>
    <d v="2015-01-22T04:13:42"/>
    <d v="2015-03-01T04:59:00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26880"/>
    <x v="1"/>
    <s v="plays"/>
    <d v="2014-07-16T11:18:30"/>
    <d v="2014-07-30T11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24685.714285714286"/>
    <x v="1"/>
    <s v="plays"/>
    <d v="2016-03-22T02:18:02"/>
    <d v="2016-04-05T02:18:02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215850"/>
    <x v="1"/>
    <s v="plays"/>
    <d v="2016-02-18T10:13:25"/>
    <d v="2016-04-18T09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23142.857142857141"/>
    <x v="1"/>
    <s v="plays"/>
    <d v="2015-06-13T07:35:44"/>
    <d v="2015-07-13T07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12695.65217391304"/>
    <x v="1"/>
    <s v="plays"/>
    <d v="2014-11-21T17:11:30"/>
    <d v="2014-12-21T17:11:30"/>
    <x v="3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96000"/>
    <x v="1"/>
    <s v="plays"/>
    <d v="2016-07-25T16:44:30"/>
    <d v="2016-09-23T16:44:30"/>
    <x v="2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139633.78571428571"/>
    <x v="1"/>
    <s v="plays"/>
    <d v="2016-05-13T12:57:34"/>
    <d v="2016-06-27T19:00:00"/>
    <x v="2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73817.27272727274"/>
    <x v="1"/>
    <s v="plays"/>
    <d v="2015-04-07T19:53:30"/>
    <d v="2015-04-29T23:00:00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34838.709677419356"/>
    <x v="1"/>
    <s v="plays"/>
    <d v="2015-05-01T15:32:27"/>
    <d v="2015-05-26T15:32:27"/>
    <x v="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35506.849315068495"/>
    <x v="1"/>
    <s v="plays"/>
    <d v="2014-09-20T08:00:34"/>
    <d v="2014-10-20T08:00:34"/>
    <x v="3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116444.22222222222"/>
    <x v="1"/>
    <s v="plays"/>
    <d v="2014-12-30T22:45:44"/>
    <d v="2015-01-24T04:59:00"/>
    <x v="3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141640.94285714286"/>
    <x v="1"/>
    <s v="plays"/>
    <d v="2014-12-15T19:55:07"/>
    <d v="2015-02-11T04:59:00"/>
    <x v="3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0230.720930232565"/>
    <x v="1"/>
    <s v="plays"/>
    <d v="2014-12-01T21:33:59"/>
    <d v="2015-01-05T20:26:00"/>
    <x v="3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60000"/>
    <x v="1"/>
    <s v="plays"/>
    <d v="2016-08-10T01:36:22"/>
    <d v="2016-09-04T01:36:22"/>
    <x v="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36626.080645161288"/>
    <x v="1"/>
    <s v="plays"/>
    <d v="2015-02-15T00:12:03"/>
    <d v="2015-03-13T06:59:00"/>
    <x v="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120960"/>
    <x v="1"/>
    <s v="plays"/>
    <d v="2014-08-05T17:09:42"/>
    <d v="2014-08-26T17:09:42"/>
    <x v="3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38392.42424242424"/>
    <x v="1"/>
    <s v="plays"/>
    <d v="2016-02-17T14:03:10"/>
    <d v="2016-03-03T05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58908.074074074073"/>
    <x v="1"/>
    <s v="plays"/>
    <d v="2014-08-15T19:10:22"/>
    <d v="2014-09-03T04:59:00"/>
    <x v="3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128101.35294117648"/>
    <x v="1"/>
    <s v="plays"/>
    <d v="2015-08-04T19:04:37"/>
    <d v="2015-08-30T00:00:00"/>
    <x v="0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604800"/>
    <x v="1"/>
    <s v="plays"/>
    <d v="2016-09-15T20:22:44"/>
    <d v="2016-10-13T20:22:44"/>
    <x v="2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48905.660377358494"/>
    <x v="1"/>
    <s v="plays"/>
    <d v="2014-12-17T23:58:02"/>
    <d v="2015-01-16T23:58:02"/>
    <x v="3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105795.91836734694"/>
    <x v="1"/>
    <s v="plays"/>
    <d v="2016-03-18T21:27:59"/>
    <d v="2016-05-17T21:27:59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5536.84210526316"/>
    <x v="1"/>
    <s v="plays"/>
    <d v="2015-10-06T20:44:40"/>
    <d v="2015-11-05T21:44:40"/>
    <x v="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7857.739130434783"/>
    <x v="1"/>
    <s v="plays"/>
    <d v="2016-04-23T00:22:36"/>
    <d v="2016-04-29T06:59:00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172800"/>
    <x v="1"/>
    <s v="plays"/>
    <d v="2016-01-14T19:02:06"/>
    <d v="2016-02-13T19:02:06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40500"/>
    <x v="1"/>
    <s v="plays"/>
    <d v="2016-07-15T14:30:57"/>
    <d v="2016-08-14T14:30:57"/>
    <x v="2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60635.9"/>
    <x v="1"/>
    <s v="plays"/>
    <d v="2015-11-30T23:08:02"/>
    <d v="2015-12-15T00:00:00"/>
    <x v="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101996.66666666667"/>
    <x v="1"/>
    <s v="plays"/>
    <d v="2016-05-16T17:01:30"/>
    <d v="2016-06-17T14:00:00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23257.14285714286"/>
    <x v="1"/>
    <s v="plays"/>
    <d v="2016-02-29T23:48:05"/>
    <d v="2016-03-30T22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83612.903225806454"/>
    <x v="1"/>
    <s v="plays"/>
    <d v="2015-07-18T10:22:16"/>
    <d v="2015-08-17T10:22:16"/>
    <x v="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50823.529411764706"/>
    <x v="1"/>
    <s v="plays"/>
    <d v="2015-03-09T08:53:21"/>
    <d v="2015-04-08T08:53:21"/>
    <x v="0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5157.894736842105"/>
    <x v="1"/>
    <s v="plays"/>
    <d v="2014-05-30T17:26:51"/>
    <d v="2014-06-09T17:26:51"/>
    <x v="3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129600"/>
    <x v="1"/>
    <s v="plays"/>
    <d v="2014-05-29T14:09:34"/>
    <d v="2014-06-28T14:09:34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6507.042253521126"/>
    <x v="1"/>
    <s v="plays"/>
    <d v="2015-05-20T01:00:16"/>
    <d v="2015-06-19T01:00:16"/>
    <x v="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6000"/>
    <x v="1"/>
    <s v="plays"/>
    <d v="2015-11-10T14:14:56"/>
    <d v="2015-12-10T14:14:56"/>
    <x v="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57520"/>
    <x v="1"/>
    <s v="plays"/>
    <d v="2015-02-17T22:47:44"/>
    <d v="2015-03-19T21:47:44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24377.862745098038"/>
    <x v="1"/>
    <s v="plays"/>
    <d v="2017-02-13T14:38:49"/>
    <d v="2017-02-28T00:00:00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46285.714285714283"/>
    <x v="1"/>
    <s v="plays"/>
    <d v="2015-05-04T15:04:10"/>
    <d v="2015-06-03T15:04:10"/>
    <x v="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166622"/>
    <x v="1"/>
    <s v="plays"/>
    <d v="2016-10-18T03:10:26"/>
    <d v="2016-11-19T22:00:00"/>
    <x v="2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13257.558375634519"/>
    <x v="1"/>
    <s v="plays"/>
    <d v="2015-02-02T22:31:01"/>
    <d v="2015-03-05T04:00:00"/>
    <x v="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29547.942857142858"/>
    <x v="1"/>
    <s v="plays"/>
    <d v="2016-09-06T22:27:24"/>
    <d v="2016-09-30T21:00:00"/>
    <x v="2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135438.52380952382"/>
    <x v="1"/>
    <s v="plays"/>
    <d v="2014-08-26T05:19:31"/>
    <d v="2014-09-28T03:23:00"/>
    <x v="3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44609.705882352944"/>
    <x v="1"/>
    <s v="plays"/>
    <d v="2014-07-08T17:41:10"/>
    <d v="2014-07-26T07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132923.07692307694"/>
    <x v="1"/>
    <s v="plays"/>
    <d v="2016-06-24T18:34:50"/>
    <d v="2016-08-23T18:34:50"/>
    <x v="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3230.769230769234"/>
    <x v="1"/>
    <s v="plays"/>
    <d v="2015-06-02T15:39:37"/>
    <d v="2015-07-02T15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37800"/>
    <x v="1"/>
    <s v="plays"/>
    <d v="2014-07-26T16:00:57"/>
    <d v="2014-08-16T16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150229.41379310345"/>
    <x v="1"/>
    <s v="plays"/>
    <d v="2016-03-31T17:48:07"/>
    <d v="2016-05-21T03:59:00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0-14T19:59:56"/>
    <d v="2015-12-13T20:59:56"/>
    <x v="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2532118"/>
    <x v="1"/>
    <s v="musical"/>
    <d v="2016-03-08T02:16:04"/>
    <d v="2016-05-05T17:00:00"/>
    <x v="2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2595600"/>
    <x v="1"/>
    <s v="musical"/>
    <d v="2014-10-30T20:19:50"/>
    <d v="2014-11-29T21:19:50"/>
    <x v="3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35749.881355932201"/>
    <x v="1"/>
    <s v="musical"/>
    <d v="2014-08-29T18:04:57"/>
    <d v="2014-09-23T03:59:00"/>
    <x v="3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728000"/>
    <x v="1"/>
    <s v="musical"/>
    <d v="2014-11-03T22:29:09"/>
    <d v="2014-11-23T22:29:09"/>
    <x v="3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121010.74193548386"/>
    <x v="1"/>
    <s v="musical"/>
    <d v="2016-10-06T14:57:47"/>
    <d v="2016-11-19T01:00:00"/>
    <x v="2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230398.11111111112"/>
    <x v="1"/>
    <s v="musical"/>
    <d v="2016-11-27T03:59:34"/>
    <d v="2017-01-14T03:59:00"/>
    <x v="2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259200"/>
    <x v="1"/>
    <s v="musical"/>
    <d v="2016-03-21T21:11:16"/>
    <d v="2016-04-20T21:11:16"/>
    <x v="2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8-10T16:40:29"/>
    <d v="2015-09-14T16:40:29"/>
    <x v="0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185142.85714285713"/>
    <x v="1"/>
    <s v="musical"/>
    <d v="2014-12-02T16:48:55"/>
    <d v="2015-01-01T16:48:55"/>
    <x v="3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2590200"/>
    <x v="1"/>
    <s v="musical"/>
    <d v="2015-02-18T16:08:52"/>
    <d v="2015-04-19T15:08:52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5180154"/>
    <x v="1"/>
    <s v="musical"/>
    <d v="2016-08-08T16:15:06"/>
    <d v="2016-10-07T15:11:00"/>
    <x v="2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864000"/>
    <x v="1"/>
    <s v="musical"/>
    <d v="2015-04-10T18:45:30"/>
    <d v="2015-05-10T18:45:30"/>
    <x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09-17T15:02:59"/>
    <d v="2014-10-05T05:00:00"/>
    <x v="3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1766536.5"/>
    <x v="1"/>
    <s v="musical"/>
    <d v="2015-10-20T19:35:27"/>
    <d v="2015-11-30T17:00:00"/>
    <x v="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0-08T03:27:19"/>
    <d v="2015-11-17T04:27:19"/>
    <x v="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201354.41666666666"/>
    <x v="1"/>
    <s v="musical"/>
    <d v="2016-02-09T05:48:07"/>
    <d v="2016-03-08T04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2595600"/>
    <x v="1"/>
    <s v="musical"/>
    <d v="2016-10-22T23:17:18"/>
    <d v="2016-11-22T00:17:18"/>
    <x v="2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340824.75"/>
    <x v="1"/>
    <s v="musical"/>
    <d v="2015-05-16T10:06:42"/>
    <d v="2015-06-16T23:30:00"/>
    <x v="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944000"/>
    <x v="1"/>
    <s v="musical"/>
    <d v="2016-08-16T17:58:47"/>
    <d v="2016-09-30T17:58:47"/>
    <x v="2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35506.849315068495"/>
    <x v="1"/>
    <s v="plays"/>
    <d v="2014-09-05T07:00:45"/>
    <d v="2014-10-05T07:00:45"/>
    <x v="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280800"/>
    <x v="1"/>
    <s v="plays"/>
    <d v="2014-05-21T17:06:34"/>
    <d v="2014-06-16T17:06:34"/>
    <x v="3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106729.41176470589"/>
    <x v="1"/>
    <s v="plays"/>
    <d v="2016-01-12T11:29:44"/>
    <d v="2016-02-02T11:29:44"/>
    <x v="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316988.66666666669"/>
    <x v="1"/>
    <s v="plays"/>
    <d v="2014-07-08T15:30:42"/>
    <d v="2014-08-10T15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53472.823529411762"/>
    <x v="1"/>
    <s v="plays"/>
    <d v="2016-08-14T15:28:22"/>
    <d v="2016-08-25T03:59:00"/>
    <x v="2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78545.454545454544"/>
    <x v="1"/>
    <s v="plays"/>
    <d v="2015-07-06T08:43:27"/>
    <d v="2015-08-05T08:43:27"/>
    <x v="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52958.26315789474"/>
    <x v="1"/>
    <s v="plays"/>
    <d v="2016-03-11T09:59:46"/>
    <d v="2016-04-03T17:00:00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32249.898734177215"/>
    <x v="1"/>
    <s v="plays"/>
    <d v="2015-06-18T19:16:38"/>
    <d v="2015-07-18T06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56437.043478260872"/>
    <x v="1"/>
    <s v="plays"/>
    <d v="2017-01-02T21:50:36"/>
    <d v="2017-02-01T22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00545.05"/>
    <x v="1"/>
    <s v="plays"/>
    <d v="2016-05-09T15:06:59"/>
    <d v="2016-06-01T21:42:00"/>
    <x v="2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200048"/>
    <x v="1"/>
    <s v="plays"/>
    <d v="2014-05-16T20:36:20"/>
    <d v="2014-07-02T03:59:00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181660.76923076922"/>
    <x v="1"/>
    <s v="plays"/>
    <d v="2015-02-20T06:39:10"/>
    <d v="2015-03-19T14:39:00"/>
    <x v="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98181.818181818177"/>
    <x v="1"/>
    <s v="plays"/>
    <d v="2014-11-28T21:08:45"/>
    <d v="2014-12-23T21:08: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53448"/>
    <x v="1"/>
    <s v="plays"/>
    <d v="2016-03-18T21:31:12"/>
    <d v="2016-04-10T04:00:00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64710"/>
    <x v="1"/>
    <s v="plays"/>
    <d v="2015-03-01T05:16:54"/>
    <d v="2015-03-31T04:16:54"/>
    <x v="0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576400"/>
    <x v="1"/>
    <s v="plays"/>
    <d v="2016-10-22T10:50:30"/>
    <d v="2016-12-21T11:50:30"/>
    <x v="2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63663.15789473684"/>
    <x v="1"/>
    <s v="plays"/>
    <d v="2016-06-02T05:58:09"/>
    <d v="2016-06-16T05:58:09"/>
    <x v="2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68015.571428571435"/>
    <x v="1"/>
    <s v="plays"/>
    <d v="2015-10-17T19:23:42"/>
    <d v="2015-10-28T19:54:00"/>
    <x v="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48626.789473684214"/>
    <x v="1"/>
    <s v="plays"/>
    <d v="2014-07-02T21:43:02"/>
    <d v="2014-07-24T07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44689.65517241379"/>
    <x v="1"/>
    <s v="plays"/>
    <d v="2015-06-18T23:16:59"/>
    <d v="2015-07-18T23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71640.28571428571"/>
    <x v="1"/>
    <s v="plays"/>
    <d v="2015-06-30T13:20:52"/>
    <d v="2015-07-23T18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152470.58823529413"/>
    <x v="1"/>
    <s v="plays"/>
    <d v="2015-05-12T16:12:17"/>
    <d v="2015-06-11T16:12:17"/>
    <x v="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96799.083333333328"/>
    <x v="1"/>
    <s v="plays"/>
    <d v="2015-05-18T12:20:11"/>
    <d v="2015-05-31T23:00:00"/>
    <x v="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44361.824999999997"/>
    <x v="1"/>
    <s v="plays"/>
    <d v="2014-06-30T15:04:27"/>
    <d v="2014-07-21T03:59:00"/>
    <x v="3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45473.684210526313"/>
    <x v="1"/>
    <s v="plays"/>
    <d v="2014-08-27T22:43:04"/>
    <d v="2014-09-26T22:43:04"/>
    <x v="3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25951.07894736842"/>
    <x v="1"/>
    <s v="plays"/>
    <d v="2014-10-02T07:04:57"/>
    <d v="2014-11-05T12:52:00"/>
    <x v="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67225.80645161291"/>
    <x v="1"/>
    <s v="plays"/>
    <d v="2016-07-05T20:57:09"/>
    <d v="2016-09-03T20:57:09"/>
    <x v="2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356006"/>
    <x v="1"/>
    <s v="plays"/>
    <d v="2016-05-03T14:19:42"/>
    <d v="2016-05-15T23:00:00"/>
    <x v="2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97200"/>
    <x v="1"/>
    <s v="plays"/>
    <d v="2014-08-25T19:34:44"/>
    <d v="2014-09-12T19:34:44"/>
    <x v="3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8940.3115577889439"/>
    <x v="1"/>
    <s v="plays"/>
    <d v="2014-06-12T13:46:58"/>
    <d v="2014-07-03T03:59:00"/>
    <x v="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97548.387096774197"/>
    <x v="1"/>
    <s v="plays"/>
    <d v="2015-04-26T12:44:58"/>
    <d v="2015-05-31T12:44:58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99205.3"/>
    <x v="1"/>
    <s v="plays"/>
    <d v="2014-05-27T18:16:21"/>
    <d v="2014-07-01T04:59:00"/>
    <x v="3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53364.705882352944"/>
    <x v="1"/>
    <s v="plays"/>
    <d v="2016-09-14T10:53:54"/>
    <d v="2016-10-05T10:53:54"/>
    <x v="2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48000"/>
    <x v="1"/>
    <s v="plays"/>
    <d v="2016-01-05T15:38:10"/>
    <d v="2016-01-15T15:38:10"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43336.149253731346"/>
    <x v="1"/>
    <s v="plays"/>
    <d v="2014-05-13T16:26:58"/>
    <d v="2014-06-16T06:59:00"/>
    <x v="3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39272.727272727272"/>
    <x v="1"/>
    <s v="plays"/>
    <d v="2016-09-20T02:48:16"/>
    <d v="2016-10-20T02:48:16"/>
    <x v="2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112695.65217391304"/>
    <x v="1"/>
    <s v="plays"/>
    <d v="2015-08-03T04:19:46"/>
    <d v="2015-09-02T04:19:46"/>
    <x v="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17336.039682539682"/>
    <x v="1"/>
    <s v="plays"/>
    <d v="2014-04-24T14:14:19"/>
    <d v="2014-05-19T21:00:00"/>
    <x v="3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208846.66666666666"/>
    <x v="1"/>
    <s v="plays"/>
    <d v="2015-08-14T15:54:20"/>
    <d v="2015-08-29T03:59:00"/>
    <x v="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103680"/>
    <x v="1"/>
    <s v="plays"/>
    <d v="2014-05-28T05:14:15"/>
    <d v="2014-06-27T05:14:15"/>
    <x v="3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66461.538461538468"/>
    <x v="1"/>
    <s v="plays"/>
    <d v="2014-07-09T18:53:24"/>
    <d v="2014-08-08T18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40562.274193548386"/>
    <x v="1"/>
    <s v="plays"/>
    <d v="2015-05-23T19:50:39"/>
    <d v="2015-06-21T22:25:00"/>
    <x v="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83729.032258064515"/>
    <x v="1"/>
    <s v="plays"/>
    <d v="2014-10-28T14:21:23"/>
    <d v="2014-11-27T15:21:23"/>
    <x v="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4034.346715328467"/>
    <x v="1"/>
    <s v="plays"/>
    <d v="2015-01-16T16:48:49"/>
    <d v="2015-03-02T04:59:00"/>
    <x v="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45918.882352941175"/>
    <x v="1"/>
    <s v="plays"/>
    <d v="2014-09-09T23:09:39"/>
    <d v="2014-09-19T00:00:00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183576.5"/>
    <x v="1"/>
    <s v="plays"/>
    <d v="2015-11-01T04:35:29"/>
    <d v="2015-11-30T22:30:00"/>
    <x v="0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53207.216666666667"/>
    <x v="1"/>
    <s v="plays"/>
    <d v="2016-04-30T03:12:47"/>
    <d v="2016-06-06T02:00:00"/>
    <x v="2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52363.63636363636"/>
    <x v="1"/>
    <s v="plays"/>
    <d v="2014-12-22T20:53:30"/>
    <d v="2015-01-11T20:53:30"/>
    <x v="3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66461.538461538468"/>
    <x v="1"/>
    <s v="plays"/>
    <d v="2014-12-15T14:48:36"/>
    <d v="2015-02-13T14:48:36"/>
    <x v="3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60480"/>
    <x v="1"/>
    <s v="plays"/>
    <d v="2016-04-19T11:10:48"/>
    <d v="2016-05-10T11:10:48"/>
    <x v="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19058.823529411766"/>
    <x v="1"/>
    <s v="plays"/>
    <d v="2016-02-01T19:21:27"/>
    <d v="2016-03-02T19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4800"/>
    <x v="1"/>
    <s v="plays"/>
    <d v="2014-09-15T14:26:56"/>
    <d v="2014-10-15T14:26:56"/>
    <x v="3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144388.88888888888"/>
    <x v="1"/>
    <s v="plays"/>
    <d v="2014-08-31T14:03:20"/>
    <d v="2014-09-30T16:00:00"/>
    <x v="3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66461.538461538468"/>
    <x v="1"/>
    <s v="plays"/>
    <d v="2015-05-05T12:59:53"/>
    <d v="2015-06-04T12:59:53"/>
    <x v="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3955.04761904763"/>
    <x v="1"/>
    <s v="plays"/>
    <d v="2016-06-03T12:54:44"/>
    <d v="2016-07-10T22:59:00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111705.06666666667"/>
    <x v="1"/>
    <s v="plays"/>
    <d v="2016-07-05T12:06:28"/>
    <d v="2016-08-13T06:59:00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92000"/>
    <x v="1"/>
    <s v="plays"/>
    <d v="2016-04-01T16:33:14"/>
    <d v="2016-05-31T16:33:14"/>
    <x v="2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52351.028571428571"/>
    <x v="1"/>
    <s v="plays"/>
    <d v="2014-06-02T13:01:54"/>
    <d v="2014-06-23T18:00:00"/>
    <x v="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99692.307692307688"/>
    <x v="1"/>
    <s v="plays"/>
    <d v="2014-08-28T21:55:49"/>
    <d v="2014-09-12T21:55:49"/>
    <x v="3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79555.739130434784"/>
    <x v="1"/>
    <s v="plays"/>
    <d v="2016-07-01T01:09:38"/>
    <d v="2016-07-22T05:26:00"/>
    <x v="2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31015.384615384617"/>
    <x v="1"/>
    <s v="plays"/>
    <d v="2014-06-20T03:24:46"/>
    <d v="2014-07-04T03:24:46"/>
    <x v="3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74057.142857142855"/>
    <x v="1"/>
    <s v="plays"/>
    <d v="2014-05-26T16:59:06"/>
    <d v="2014-06-25T16:59:06"/>
    <x v="3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80000"/>
    <x v="1"/>
    <s v="plays"/>
    <d v="2015-03-09T13:49:48"/>
    <d v="2015-04-03T13:49:48"/>
    <x v="0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106734.61904761905"/>
    <x v="1"/>
    <s v="plays"/>
    <d v="2014-05-20T17:22:53"/>
    <d v="2014-06-15T16:00:00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7544.932692307691"/>
    <x v="1"/>
    <s v="plays"/>
    <d v="2015-05-10T04:07:47"/>
    <d v="2015-05-31T06:59:00"/>
    <x v="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90947.368421052626"/>
    <x v="1"/>
    <s v="plays"/>
    <d v="2016-05-15T17:42:46"/>
    <d v="2016-06-04T17:42:46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28155.391752577321"/>
    <x v="1"/>
    <s v="plays"/>
    <d v="2015-04-24T13:21:07"/>
    <d v="2015-05-26T03:59:00"/>
    <x v="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84129.66666666666"/>
    <x v="1"/>
    <s v="plays"/>
    <d v="2015-02-01T23:53:39"/>
    <d v="2015-03-31T12:52:00"/>
    <x v="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108000"/>
    <x v="1"/>
    <s v="plays"/>
    <d v="2015-12-22T21:18:29"/>
    <d v="2016-01-21T21:18:29"/>
    <x v="0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206030.76923076922"/>
    <x v="1"/>
    <s v="plays"/>
    <d v="2015-04-08T20:47:29"/>
    <d v="2015-05-09T20:47:29"/>
    <x v="0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56347.82608695652"/>
    <x v="1"/>
    <s v="plays"/>
    <d v="2015-01-28T17:11:15"/>
    <d v="2015-02-27T17:11:15"/>
    <x v="0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648000"/>
    <x v="1"/>
    <s v="plays"/>
    <d v="2015-05-23T17:31:06"/>
    <d v="2015-06-22T17:31:06"/>
    <x v="0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47520"/>
    <x v="1"/>
    <s v="plays"/>
    <d v="2015-06-10T23:50:06"/>
    <d v="2015-07-02T23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41318.181818181816"/>
    <x v="1"/>
    <s v="plays"/>
    <d v="2014-10-15T22:28:04"/>
    <d v="2014-11-05T23:28:04"/>
    <x v="3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74762.657142857148"/>
    <x v="1"/>
    <s v="plays"/>
    <d v="2016-01-12T16:07:27"/>
    <d v="2016-02-11T22:59:00"/>
    <x v="2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41200"/>
    <x v="1"/>
    <s v="plays"/>
    <d v="2014-10-31T18:04:22"/>
    <d v="2014-11-30T19:04:22"/>
    <x v="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28606.067415730337"/>
    <x v="1"/>
    <s v="plays"/>
    <d v="2016-04-05T11:47:40"/>
    <d v="2016-05-04T23:00:00"/>
    <x v="2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97635.53333333334"/>
    <x v="1"/>
    <s v="plays"/>
    <d v="2016-02-01T22:41:07"/>
    <d v="2016-02-18T21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52091.934782608696"/>
    <x v="1"/>
    <s v="plays"/>
    <d v="2016-04-02T03:22:51"/>
    <d v="2016-04-29T21:00:00"/>
    <x v="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80788.060606060608"/>
    <x v="1"/>
    <s v="plays"/>
    <d v="2016-09-19T08:21:34"/>
    <d v="2016-10-20T04:55:00"/>
    <x v="2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83612.903225806454"/>
    <x v="1"/>
    <s v="plays"/>
    <d v="2015-07-20T04:06:16"/>
    <d v="2015-08-19T04:06:16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76880"/>
    <x v="1"/>
    <s v="plays"/>
    <d v="2015-02-06T04:55:12"/>
    <d v="2015-03-23T03:55:12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2592000"/>
    <x v="1"/>
    <s v="plays"/>
    <d v="2015-07-18T16:15:59"/>
    <d v="2015-08-17T16:15:59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218794.5"/>
    <x v="1"/>
    <s v="plays"/>
    <d v="2014-12-10T18:04:06"/>
    <d v="2015-01-10T03:23:00"/>
    <x v="3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1292166.75"/>
    <x v="1"/>
    <s v="plays"/>
    <d v="2014-11-25T16:15:33"/>
    <d v="2015-01-24T12:00:00"/>
    <x v="3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09T00:35:08"/>
    <d v="2015-04-18T22:30:00"/>
    <x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740571.42857142852"/>
    <x v="1"/>
    <s v="plays"/>
    <d v="2015-03-26T21:38:16"/>
    <d v="2015-05-25T21:38:16"/>
    <x v="0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296000"/>
    <x v="1"/>
    <s v="plays"/>
    <d v="2015-04-28T16:38:09"/>
    <d v="2015-05-28T16:38:09"/>
    <x v="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3286507"/>
    <x v="1"/>
    <s v="plays"/>
    <d v="2015-02-13T17:04:53"/>
    <d v="2015-03-23T18:00:00"/>
    <x v="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488159.25"/>
    <x v="1"/>
    <s v="plays"/>
    <d v="2015-10-20T16:35:03"/>
    <d v="2015-11-12T06:59:00"/>
    <x v="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316482.5"/>
    <x v="1"/>
    <s v="plays"/>
    <d v="2014-06-23T22:31:45"/>
    <d v="2014-07-15T22:00:00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216000"/>
    <x v="1"/>
    <s v="plays"/>
    <d v="2016-06-27T10:47:48"/>
    <d v="2016-07-17T10:47:48"/>
    <x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185077.35714285713"/>
    <x v="1"/>
    <s v="plays"/>
    <d v="2014-07-13T02:09:15"/>
    <d v="2014-08-12T01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1-17T22:05:50"/>
    <d v="2015-12-17T22:05:50"/>
    <x v="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648000"/>
    <x v="1"/>
    <s v="plays"/>
    <d v="2014-08-07T05:09:04"/>
    <d v="2014-09-06T05:09:04"/>
    <x v="3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6-03T17:02:44"/>
    <d v="2014-07-03T17:02:44"/>
    <x v="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6-03T19:32:32"/>
    <d v="2014-07-05T03:59:00"/>
    <x v="3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2592000"/>
    <x v="1"/>
    <s v="plays"/>
    <d v="2014-07-11T16:45:02"/>
    <d v="2014-08-10T16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592000"/>
    <x v="1"/>
    <s v="plays"/>
    <d v="2016-09-08T09:20:39"/>
    <d v="2016-10-08T09:20:39"/>
    <x v="2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303244"/>
    <x v="1"/>
    <s v="plays"/>
    <d v="2015-06-09T07:11:36"/>
    <d v="2015-07-05T22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34132.769230769234"/>
    <x v="1"/>
    <s v="musical"/>
    <d v="2016-01-26T16:57:16"/>
    <d v="2016-02-16T05:59:00"/>
    <x v="2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383107.42857142858"/>
    <x v="1"/>
    <s v="musical"/>
    <d v="2016-03-29T03:03:08"/>
    <d v="2016-04-29T03:59:00"/>
    <x v="2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87483.28571428571"/>
    <x v="1"/>
    <s v="musical"/>
    <d v="2015-01-12T23:33:28"/>
    <d v="2015-02-10T07:59:00"/>
    <x v="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470945.45454545453"/>
    <x v="1"/>
    <s v="musical"/>
    <d v="2016-02-03T00:51:13"/>
    <d v="2016-04-02T23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230817.66666666666"/>
    <x v="1"/>
    <s v="musical"/>
    <d v="2016-09-06T19:15:35"/>
    <d v="2016-10-16T21:00:00"/>
    <x v="2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84026.666666666672"/>
    <x v="1"/>
    <s v="musical"/>
    <d v="2015-05-04T19:46:40"/>
    <d v="2015-06-03T00:00:00"/>
    <x v="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9444.55555555556"/>
    <x v="1"/>
    <s v="musical"/>
    <d v="2014-06-18T21:08:57"/>
    <d v="2014-07-26T04:59:00"/>
    <x v="3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92571.428571428565"/>
    <x v="1"/>
    <s v="musical"/>
    <d v="2016-03-16T20:48:27"/>
    <d v="2016-04-15T20:48:27"/>
    <x v="2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152470.58823529413"/>
    <x v="1"/>
    <s v="musical"/>
    <d v="2014-05-12T19:33:18"/>
    <d v="2014-06-11T19:33:18"/>
    <x v="3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34560"/>
    <x v="1"/>
    <s v="musical"/>
    <d v="2014-11-11T20:25:15"/>
    <d v="2014-12-01T20:25:15"/>
    <x v="3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102140.84615384616"/>
    <x v="1"/>
    <s v="musical"/>
    <d v="2014-04-18T11:18:58"/>
    <d v="2014-05-19T05:00:00"/>
    <x v="3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8909.090909090912"/>
    <x v="1"/>
    <s v="musical"/>
    <d v="2015-06-27T02:35:53"/>
    <d v="2015-08-26T02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23736.263736263736"/>
    <x v="1"/>
    <s v="musical"/>
    <d v="2014-04-10T12:36:26"/>
    <d v="2014-05-05T12:36:26"/>
    <x v="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540554.3333333333"/>
    <x v="1"/>
    <s v="musical"/>
    <d v="2015-06-18T11:12:17"/>
    <d v="2015-08-10T23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77142.857142857145"/>
    <x v="1"/>
    <s v="musical"/>
    <d v="2015-07-08T19:31:29"/>
    <d v="2015-08-02T19:31:29"/>
    <x v="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33615.584415584417"/>
    <x v="1"/>
    <s v="musical"/>
    <d v="2015-03-02T18:00:26"/>
    <d v="2015-04-01T17:00:26"/>
    <x v="0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61382.518518518518"/>
    <x v="1"/>
    <s v="musical"/>
    <d v="2016-05-09T20:13:52"/>
    <d v="2016-05-29T00:36:00"/>
    <x v="2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24224.299065420561"/>
    <x v="1"/>
    <s v="musical"/>
    <d v="2014-06-30T18:38:02"/>
    <d v="2014-07-30T18:38:02"/>
    <x v="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31500"/>
    <x v="1"/>
    <s v="musical"/>
    <d v="2014-05-29T04:00:45"/>
    <d v="2014-07-03T04:00:45"/>
    <x v="3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21890.053571428572"/>
    <x v="1"/>
    <s v="musical"/>
    <d v="2015-02-15T00:28:17"/>
    <d v="2015-03-01T04:59:00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44689.65517241379"/>
    <x v="1"/>
    <s v="musical"/>
    <d v="2014-05-13T17:28:10"/>
    <d v="2014-06-12T17:28:10"/>
    <x v="3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172800"/>
    <x v="1"/>
    <s v="musical"/>
    <d v="2016-03-16T14:21:19"/>
    <d v="2016-04-15T14:21:19"/>
    <x v="2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29600"/>
    <x v="1"/>
    <s v="musical"/>
    <d v="2015-05-14T22:20:10"/>
    <d v="2015-06-13T22:20:10"/>
    <x v="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2156.526315789473"/>
    <x v="1"/>
    <s v="musical"/>
    <d v="2016-05-03T20:34:12"/>
    <d v="2016-05-18T00:00:00"/>
    <x v="2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54021.030303030304"/>
    <x v="1"/>
    <s v="musical"/>
    <d v="2016-11-08T14:48:26"/>
    <d v="2016-11-29T06:00:00"/>
    <x v="2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50147.947368421053"/>
    <x v="1"/>
    <s v="musical"/>
    <d v="2016-10-13T00:07:27"/>
    <d v="2016-11-15T02:08:00"/>
    <x v="2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55296"/>
    <x v="1"/>
    <s v="musical"/>
    <d v="2015-03-24T19:00:55"/>
    <d v="2015-04-09T19:00:55"/>
    <x v="0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68011.21428571429"/>
    <x v="1"/>
    <s v="musical"/>
    <d v="2015-03-12T22:37:23"/>
    <d v="2015-04-09T04:00:00"/>
    <x v="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34627.893617021276"/>
    <x v="1"/>
    <s v="musical"/>
    <d v="2014-06-24T08:49:38"/>
    <d v="2014-08-01T01:00:00"/>
    <x v="3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32297.949152542373"/>
    <x v="1"/>
    <s v="musical"/>
    <d v="2014-09-05T02:40:21"/>
    <d v="2014-09-27T04:00:00"/>
    <x v="3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144000"/>
    <x v="1"/>
    <s v="musical"/>
    <d v="2014-12-16T19:39:40"/>
    <d v="2015-02-14T19:39:40"/>
    <x v="3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22507.82608695652"/>
    <x v="1"/>
    <s v="musical"/>
    <d v="2016-02-25T17:39:00"/>
    <d v="2016-03-26T16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93939.166666666672"/>
    <x v="1"/>
    <s v="musical"/>
    <d v="2015-06-11T05:16:25"/>
    <d v="2015-07-13T20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41538.461538461539"/>
    <x v="1"/>
    <s v="musical"/>
    <d v="2014-08-14T21:11:25"/>
    <d v="2014-09-08T21:11:25"/>
    <x v="3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93107.518518518526"/>
    <x v="1"/>
    <s v="musical"/>
    <d v="2016-06-25T20:41:37"/>
    <d v="2016-07-24T23:00:00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88295"/>
    <x v="1"/>
    <s v="musical"/>
    <d v="2016-02-20T03:22:00"/>
    <d v="2016-03-15T16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259200"/>
    <x v="1"/>
    <s v="musical"/>
    <d v="2016-06-10T23:32:12"/>
    <d v="2016-07-10T23:32:12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3047.03333333334"/>
    <x v="1"/>
    <s v="musical"/>
    <d v="2016-06-27T15:19:29"/>
    <d v="2016-08-02T10:03:00"/>
    <x v="2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36507.042253521126"/>
    <x v="1"/>
    <s v="musical"/>
    <d v="2016-04-27T00:54:35"/>
    <d v="2016-05-27T00:54:35"/>
    <x v="2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247373.4"/>
    <x v="1"/>
    <s v="musical"/>
    <d v="2015-06-12T12:50:06"/>
    <d v="2015-07-11T03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2417761"/>
    <x v="1"/>
    <s v="musical"/>
    <d v="2015-11-25T16:41:59"/>
    <d v="2015-12-23T16:18:00"/>
    <x v="0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691200"/>
    <x v="1"/>
    <s v="musical"/>
    <d v="2015-05-14T19:10:18"/>
    <d v="2015-06-15T19:10:18"/>
    <x v="0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0-23T16:00:23"/>
    <d v="2016-11-22T17:00:23"/>
    <x v="2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5-07T16:36:32"/>
    <d v="2014-07-06T16:36:32"/>
    <x v="3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296000"/>
    <x v="1"/>
    <s v="musical"/>
    <d v="2015-06-15T10:43:42"/>
    <d v="2015-07-15T10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75600"/>
    <x v="1"/>
    <s v="musical"/>
    <d v="2014-11-25T22:32:09"/>
    <d v="2014-12-16T22:32:09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2592000"/>
    <x v="1"/>
    <s v="musical"/>
    <d v="2015-05-08T13:55:54"/>
    <d v="2015-06-07T13:55:54"/>
    <x v="0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1879255"/>
    <x v="1"/>
    <s v="musical"/>
    <d v="2015-07-16T10:28:10"/>
    <d v="2015-08-28T22:30:00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5184000"/>
    <x v="1"/>
    <s v="musical"/>
    <d v="2016-11-15T00:42:36"/>
    <d v="2017-01-14T00:42:36"/>
    <x v="2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70054.054054054053"/>
    <x v="1"/>
    <s v="musical"/>
    <d v="2015-03-21T21:09:25"/>
    <d v="2015-04-20T21:09:25"/>
    <x v="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518400"/>
    <x v="1"/>
    <s v="musical"/>
    <d v="2014-07-11T17:20:48"/>
    <d v="2014-08-10T17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648000"/>
    <x v="1"/>
    <s v="musical"/>
    <d v="2016-02-10T22:20:43"/>
    <d v="2016-03-11T22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175341.0625"/>
    <x v="1"/>
    <s v="musical"/>
    <d v="2014-12-09T17:41:23"/>
    <d v="2015-01-11T04:59:00"/>
    <x v="3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297600"/>
    <x v="1"/>
    <s v="musical"/>
    <d v="2014-12-02T16:13:36"/>
    <d v="2015-01-02T16:13:36"/>
    <x v="3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09-22T03:01:46"/>
    <d v="2015-10-22T03:01:46"/>
    <x v="0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64800"/>
    <x v="1"/>
    <s v="musical"/>
    <d v="2016-02-03T23:19:28"/>
    <d v="2016-03-04T23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6-06T00:13:44"/>
    <d v="2016-07-31T07:00:00"/>
    <x v="2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2592000"/>
    <x v="1"/>
    <s v="musical"/>
    <d v="2014-07-29T21:17:20"/>
    <d v="2014-09-27T21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1728000"/>
    <x v="1"/>
    <s v="musical"/>
    <d v="2014-06-09T06:13:01"/>
    <d v="2014-06-29T06:13:01"/>
    <x v="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67200"/>
    <x v="1"/>
    <s v="musical"/>
    <d v="2015-03-27T21:48:59"/>
    <d v="2015-04-03T21:48:59"/>
    <x v="0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215850"/>
    <x v="1"/>
    <s v="plays"/>
    <d v="2015-02-24T10:53:39"/>
    <d v="2015-04-25T09:53:39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114665.60526315789"/>
    <x v="1"/>
    <s v="plays"/>
    <d v="2014-06-10T12:38:27"/>
    <d v="2014-07-30T23:00:00"/>
    <x v="3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99553.846153846156"/>
    <x v="1"/>
    <s v="plays"/>
    <d v="2015-02-19T20:22:38"/>
    <d v="2015-03-21T19:22:38"/>
    <x v="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153843.52631578947"/>
    <x v="1"/>
    <s v="plays"/>
    <d v="2016-04-27T15:02:53"/>
    <d v="2016-05-31T11:00:00"/>
    <x v="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364566.54545454547"/>
    <x v="1"/>
    <s v="plays"/>
    <d v="2015-04-15T18:01:48"/>
    <d v="2015-06-01T03:59:00"/>
    <x v="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123613.29629629629"/>
    <x v="1"/>
    <s v="plays"/>
    <d v="2016-05-07T06:37:01"/>
    <d v="2016-06-14T21:43:00"/>
    <x v="2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92147.882352941175"/>
    <x v="1"/>
    <s v="plays"/>
    <d v="2015-02-23T21:41:52"/>
    <d v="2015-04-01T03:59:00"/>
    <x v="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128297.15"/>
    <x v="1"/>
    <s v="plays"/>
    <d v="2015-07-22T06:14:17"/>
    <d v="2015-08-20T23:00:00"/>
    <x v="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70054.054054054053"/>
    <x v="1"/>
    <s v="plays"/>
    <d v="2014-06-17T16:33:43"/>
    <d v="2014-07-17T16:33:43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71146.2"/>
    <x v="1"/>
    <s v="plays"/>
    <d v="2015-10-07T16:43:36"/>
    <d v="2015-10-24T03:59:00"/>
    <x v="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258840"/>
    <x v="1"/>
    <s v="plays"/>
    <d v="2015-02-10T20:13:02"/>
    <d v="2015-03-12T19:13:02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62031.384615384617"/>
    <x v="1"/>
    <s v="plays"/>
    <d v="2015-06-29T05:01:44"/>
    <d v="2015-07-17T21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129600"/>
    <x v="1"/>
    <s v="plays"/>
    <d v="2015-06-05T15:38:37"/>
    <d v="2015-07-05T15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60104.34782608696"/>
    <x v="1"/>
    <s v="plays"/>
    <d v="2015-12-03T04:20:07"/>
    <d v="2016-01-04T04:20:07"/>
    <x v="0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67209.513157894733"/>
    <x v="1"/>
    <s v="plays"/>
    <d v="2015-11-21T20:06:57"/>
    <d v="2016-01-19T22:59:00"/>
    <x v="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72187.707317073175"/>
    <x v="1"/>
    <s v="plays"/>
    <d v="2015-06-15T21:50:44"/>
    <d v="2015-07-20T03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147422.42857142858"/>
    <x v="1"/>
    <s v="plays"/>
    <d v="2016-07-20T15:01:43"/>
    <d v="2016-08-01T13:41:00"/>
    <x v="2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37028.571428571428"/>
    <x v="1"/>
    <s v="plays"/>
    <d v="2015-05-27T01:40:14"/>
    <d v="2015-06-17T01:40:14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99692.307692307688"/>
    <x v="1"/>
    <s v="plays"/>
    <d v="2015-04-07T10:09:54"/>
    <d v="2015-05-07T10:09:54"/>
    <x v="0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3203.061538461538"/>
    <x v="1"/>
    <s v="plays"/>
    <d v="2015-01-30T22:16:41"/>
    <d v="2015-03-27T00:00:00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85271.42857142858"/>
    <x v="1"/>
    <s v="plays"/>
    <d v="2014-11-01T12:39:47"/>
    <d v="2014-12-31T13:39:4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216000"/>
    <x v="1"/>
    <s v="plays"/>
    <d v="2016-08-11T20:46:11"/>
    <d v="2016-08-31T20:46:11"/>
    <x v="2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403200"/>
    <x v="1"/>
    <s v="plays"/>
    <d v="2016-05-13T17:46:51"/>
    <d v="2016-05-27T17:46:51"/>
    <x v="2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202000"/>
    <x v="1"/>
    <s v="plays"/>
    <d v="2014-10-15T20:22:25"/>
    <d v="2014-11-05T21:22:25"/>
    <x v="3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432000"/>
    <x v="1"/>
    <s v="plays"/>
    <d v="2016-01-06T02:45:35"/>
    <d v="2016-02-20T02:45:35"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47198.400000000001"/>
    <x v="1"/>
    <s v="plays"/>
    <d v="2014-11-20T20:56:12"/>
    <d v="2014-12-01T19:09:00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45473.684210526313"/>
    <x v="1"/>
    <s v="plays"/>
    <d v="2015-05-19T10:41:07"/>
    <d v="2015-06-18T10:41:07"/>
    <x v="0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226800"/>
    <x v="1"/>
    <s v="plays"/>
    <d v="2016-03-31T22:36:48"/>
    <d v="2016-04-21T22:36:48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192834.85714285713"/>
    <x v="1"/>
    <s v="plays"/>
    <d v="2016-07-02T22:14:12"/>
    <d v="2016-08-03T04:09:00"/>
    <x v="2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82964.70588235295"/>
    <x v="1"/>
    <s v="plays"/>
    <d v="2015-05-28T18:22:38"/>
    <d v="2015-07-03T18:22:38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25920"/>
    <x v="1"/>
    <s v="plays"/>
    <d v="2015-04-22T17:03:29"/>
    <d v="2015-05-22T17:03:29"/>
    <x v="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162000"/>
    <x v="1"/>
    <s v="plays"/>
    <d v="2015-05-31T03:25:24"/>
    <d v="2015-07-30T03:25:24"/>
    <x v="0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718800"/>
    <x v="1"/>
    <s v="plays"/>
    <d v="2016-03-03T16:50:29"/>
    <d v="2016-03-28T15:50:29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152470.58823529413"/>
    <x v="1"/>
    <s v="plays"/>
    <d v="2014-05-21T18:51:27"/>
    <d v="2014-07-20T18:51:27"/>
    <x v="3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112695.65217391304"/>
    <x v="1"/>
    <s v="plays"/>
    <d v="2014-04-11T11:50:52"/>
    <d v="2014-05-11T11:50:52"/>
    <x v="3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113684.21052631579"/>
    <x v="1"/>
    <s v="plays"/>
    <d v="2014-05-07T01:44:24"/>
    <d v="2014-06-01T01:44:24"/>
    <x v="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46092.12"/>
    <x v="1"/>
    <s v="plays"/>
    <d v="2014-05-07T14:48:54"/>
    <d v="2014-06-03T06:59:00"/>
    <x v="3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216000"/>
    <x v="1"/>
    <s v="plays"/>
    <d v="2015-09-01T15:02:54"/>
    <d v="2015-10-01T15:02:54"/>
    <x v="0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335549.75"/>
    <x v="1"/>
    <s v="plays"/>
    <d v="2014-09-03T05:19:02"/>
    <d v="2014-10-04T06:59:00"/>
    <x v="3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432000"/>
    <x v="1"/>
    <s v="plays"/>
    <d v="2015-06-04T05:23:11"/>
    <d v="2015-07-19T05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60279.069767441862"/>
    <x v="1"/>
    <s v="plays"/>
    <d v="2015-09-18T19:36:29"/>
    <d v="2015-10-18T19:36:29"/>
    <x v="0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92571.428571428565"/>
    <x v="1"/>
    <s v="plays"/>
    <d v="2015-05-12T18:24:44"/>
    <d v="2015-06-11T18:24:44"/>
    <x v="0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648000"/>
    <x v="1"/>
    <s v="plays"/>
    <d v="2014-12-02T02:59:03"/>
    <d v="2015-01-01T02:59:03"/>
    <x v="3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108000"/>
    <x v="1"/>
    <s v="plays"/>
    <d v="2015-06-17T10:32:59"/>
    <d v="2015-07-17T10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78200"/>
    <x v="1"/>
    <s v="plays"/>
    <d v="2015-03-02T04:34:36"/>
    <d v="2015-03-27T03:34:36"/>
    <x v="0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512000"/>
    <x v="1"/>
    <s v="plays"/>
    <d v="2014-07-28T20:09:38"/>
    <d v="2014-09-01T20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129600"/>
    <x v="1"/>
    <s v="plays"/>
    <d v="2015-04-09T21:14:18"/>
    <d v="2015-05-09T21:14:18"/>
    <x v="0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88400"/>
    <x v="1"/>
    <s v="plays"/>
    <d v="2015-02-24T23:17:51"/>
    <d v="2015-03-26T22:17:51"/>
    <x v="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2588400"/>
    <x v="1"/>
    <s v="plays"/>
    <d v="2015-02-06T17:50:03"/>
    <d v="2015-03-08T16:50:03"/>
    <x v="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496357.5"/>
    <x v="1"/>
    <s v="plays"/>
    <d v="2014-07-09T17:41:30"/>
    <d v="2014-08-01T17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593556"/>
    <x v="1"/>
    <s v="plays"/>
    <d v="2015-05-04T10:20:44"/>
    <d v="2015-05-22T21:00:00"/>
    <x v="0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2244793"/>
    <x v="1"/>
    <s v="plays"/>
    <d v="2014-05-30T21:26:47"/>
    <d v="2014-06-25T21:00:00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199384.61538461538"/>
    <x v="1"/>
    <s v="plays"/>
    <d v="2014-07-13T15:51:50"/>
    <d v="2014-08-12T15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3569843"/>
    <x v="1"/>
    <s v="plays"/>
    <d v="2014-10-02T14:09:37"/>
    <d v="2014-11-12T21:47:00"/>
    <x v="3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248184"/>
    <x v="1"/>
    <s v="plays"/>
    <d v="2016-08-29T06:15:56"/>
    <d v="2016-09-12T16:59:00"/>
    <x v="2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09-06T15:11:45"/>
    <d v="2015-11-05T16:11:45"/>
    <x v="0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865200"/>
    <x v="1"/>
    <s v="plays"/>
    <d v="2015-10-18T21:24:14"/>
    <d v="2015-11-17T22:24:14"/>
    <x v="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244250.14285714287"/>
    <x v="1"/>
    <s v="plays"/>
    <d v="2014-07-21T15:38:18"/>
    <d v="2014-08-30T05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2125359.5"/>
    <x v="1"/>
    <s v="plays"/>
    <d v="2016-02-02T22:43:41"/>
    <d v="2016-03-23T03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18400"/>
    <x v="1"/>
    <s v="plays"/>
    <d v="2016-05-19T19:32:19"/>
    <d v="2016-06-18T19:32:19"/>
    <x v="2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2160000"/>
    <x v="1"/>
    <s v="musical"/>
    <d v="2014-08-14T15:50:05"/>
    <d v="2014-09-08T15:50:05"/>
    <x v="3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169391.2"/>
    <x v="1"/>
    <s v="musical"/>
    <d v="2015-02-12T17:23:12"/>
    <d v="2015-03-14T03:11:00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259200"/>
    <x v="1"/>
    <s v="musical"/>
    <d v="2014-06-03T04:07:58"/>
    <d v="2014-07-03T04:07:58"/>
    <x v="3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726800"/>
    <x v="1"/>
    <s v="musical"/>
    <d v="2017-01-28T18:44:10"/>
    <d v="2017-03-29T17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6-25T03:29:56"/>
    <d v="2015-08-14T03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09-08T16:42:15"/>
    <d v="2015-10-08T16:42:15"/>
    <x v="0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03T00:23:42"/>
    <d v="2015-01-24T01:00:00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2T08:19:25"/>
    <d v="2016-09-03T10:00:00"/>
    <x v="2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56347.82608695652"/>
    <x v="1"/>
    <s v="musical"/>
    <d v="2016-01-03T14:58:48"/>
    <d v="2016-02-02T14:58:48"/>
    <x v="2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185142.85714285713"/>
    <x v="1"/>
    <s v="musical"/>
    <d v="2016-11-08T16:15:52"/>
    <d v="2016-12-08T16:15:52"/>
    <x v="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2621994"/>
    <x v="1"/>
    <s v="musical"/>
    <d v="2015-05-30T19:39:06"/>
    <d v="2015-06-30T03:59:00"/>
    <x v="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4-12-26T20:39:56"/>
    <d v="2015-01-25T20:39:56"/>
    <x v="3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178610.58823529413"/>
    <x v="1"/>
    <s v="musical"/>
    <d v="2014-06-25T19:33:40"/>
    <d v="2014-07-30T23:00:00"/>
    <x v="3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92000"/>
    <x v="1"/>
    <s v="musical"/>
    <d v="2017-01-21T00:26:39"/>
    <d v="2017-02-20T00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04T23:36:10"/>
    <d v="2016-01-31T23:03:00"/>
    <x v="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8-03T14:27:49"/>
    <d v="2014-09-02T14:27:49"/>
    <x v="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02T18:59:52"/>
    <d v="2015-03-27T17:59:52"/>
    <x v="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4-09T22:49:51"/>
    <d v="2016-05-09T22:49:51"/>
    <x v="2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1-11T05:28:22"/>
    <d v="2014-12-11T05:28:22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989735.5"/>
    <x v="1"/>
    <s v="musical"/>
    <d v="2015-03-16T20:35:29"/>
    <d v="2015-05-01T22:00:00"/>
    <x v="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185142.85714285713"/>
    <x v="1"/>
    <s v="plays"/>
    <d v="2017-01-27T13:05:58"/>
    <d v="2017-02-26T13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306925.55555555556"/>
    <x v="1"/>
    <s v="plays"/>
    <d v="2014-12-04T00:07:10"/>
    <d v="2015-01-04T23:26:00"/>
    <x v="3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648000"/>
    <x v="1"/>
    <s v="plays"/>
    <d v="2015-06-16T18:12:24"/>
    <d v="2015-08-15T18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1213.71428571426"/>
    <x v="1"/>
    <s v="plays"/>
    <d v="2015-02-21T03:10:44"/>
    <d v="2015-03-23T04:59:00"/>
    <x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16T15:39:17"/>
    <d v="2014-08-24T07:00:00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42780.476190476191"/>
    <x v="1"/>
    <s v="plays"/>
    <d v="2014-05-20T15:47:20"/>
    <d v="2014-07-01T06:00:00"/>
    <x v="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237593.45454545456"/>
    <x v="1"/>
    <s v="plays"/>
    <d v="2016-11-05T23:00:12"/>
    <d v="2016-12-06T04:59:00"/>
    <x v="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2678400"/>
    <x v="1"/>
    <s v="plays"/>
    <d v="2015-01-28T06:00:18"/>
    <d v="2015-02-28T06:00:18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302400"/>
    <x v="1"/>
    <s v="plays"/>
    <d v="2014-06-03T04:36:18"/>
    <d v="2014-06-17T04:36:18"/>
    <x v="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259200"/>
    <x v="1"/>
    <s v="plays"/>
    <d v="2014-12-09T20:58:03"/>
    <d v="2015-01-08T20:58:03"/>
    <x v="3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216995.625"/>
    <x v="1"/>
    <s v="plays"/>
    <d v="2015-07-08T11:34:30"/>
    <d v="2015-08-17T16:00:00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864000"/>
    <x v="1"/>
    <s v="plays"/>
    <d v="2014-07-23T18:36:01"/>
    <d v="2014-08-12T18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518400"/>
    <x v="1"/>
    <s v="plays"/>
    <d v="2015-05-12T02:13:11"/>
    <d v="2015-06-11T02:13:11"/>
    <x v="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3456000"/>
    <x v="1"/>
    <s v="plays"/>
    <d v="2015-11-09T19:49:59"/>
    <d v="2015-12-19T19:49:5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69793.548387096773"/>
    <x v="1"/>
    <s v="plays"/>
    <d v="2016-10-20T11:14:02"/>
    <d v="2016-11-14T12:14:02"/>
    <x v="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7-01T00:16:05"/>
    <d v="2015-08-14T19:38:00"/>
    <x v="0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604020"/>
    <x v="1"/>
    <s v="plays"/>
    <d v="2015-04-01T05:30:00"/>
    <d v="2015-04-15T05:04:00"/>
    <x v="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522528.14285714284"/>
    <x v="1"/>
    <s v="plays"/>
    <d v="2015-04-30T14:58:23"/>
    <d v="2015-06-11T23:00:00"/>
    <x v="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203262.9375"/>
    <x v="1"/>
    <s v="plays"/>
    <d v="2015-05-19T22:01:33"/>
    <d v="2015-06-26T13:25:00"/>
    <x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691618.5"/>
    <x v="1"/>
    <s v="plays"/>
    <d v="2014-09-24T19:40:06"/>
    <d v="2014-10-26T20:08:00"/>
    <x v="3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324000"/>
    <x v="1"/>
    <s v="plays"/>
    <d v="2014-07-14T03:14:56"/>
    <d v="2014-07-29T03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648000"/>
    <x v="1"/>
    <s v="plays"/>
    <d v="2014-08-12T08:37:22"/>
    <d v="2014-09-11T08:37:22"/>
    <x v="3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864000"/>
    <x v="1"/>
    <s v="plays"/>
    <d v="2015-08-08T18:09:57"/>
    <d v="2015-09-07T18:09:57"/>
    <x v="0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72100"/>
    <x v="1"/>
    <s v="plays"/>
    <d v="2014-10-27T19:29:37"/>
    <d v="2014-11-26T20:29:37"/>
    <x v="3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5177170"/>
    <x v="1"/>
    <s v="plays"/>
    <d v="2015-02-24T06:28:50"/>
    <d v="2015-04-25T04:35:00"/>
    <x v="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370800"/>
    <x v="1"/>
    <s v="plays"/>
    <d v="2015-10-31T05:04:09"/>
    <d v="2015-11-30T06:04:09"/>
    <x v="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64443.851851851854"/>
    <x v="1"/>
    <s v="plays"/>
    <d v="2015-04-20T19:39:16"/>
    <d v="2015-05-10T22:59:00"/>
    <x v="0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2592000"/>
    <x v="1"/>
    <s v="plays"/>
    <d v="2016-05-02T23:38:29"/>
    <d v="2016-06-01T23:38:29"/>
    <x v="2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5-04T11:19:12"/>
    <d v="2016-06-03T11:19:12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2592000"/>
    <x v="1"/>
    <s v="plays"/>
    <d v="2014-08-12T12:39:21"/>
    <d v="2014-09-11T12:39:21"/>
    <x v="3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345659"/>
    <x v="1"/>
    <s v="plays"/>
    <d v="2014-07-23T15:57:03"/>
    <d v="2014-08-04T16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815475.66666666663"/>
    <x v="1"/>
    <s v="plays"/>
    <d v="2015-12-20T16:26:13"/>
    <d v="2016-01-18T00:00:00"/>
    <x v="0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865200"/>
    <x v="1"/>
    <s v="plays"/>
    <d v="2016-10-14T09:17:40"/>
    <d v="2016-11-13T10:17:40"/>
    <x v="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14T13:00:55"/>
    <d v="2014-10-26T18:00:00"/>
    <x v="3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650731.66666666663"/>
    <x v="1"/>
    <s v="plays"/>
    <d v="2015-01-16T18:26:50"/>
    <d v="2015-03-02T23:00:00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142305.88235294117"/>
    <x v="1"/>
    <s v="plays"/>
    <d v="2015-03-12T23:31:11"/>
    <d v="2015-04-09T23:31:11"/>
    <x v="0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64800"/>
    <x v="1"/>
    <s v="plays"/>
    <d v="2014-05-27T23:02:02"/>
    <d v="2014-06-26T23:02:02"/>
    <x v="3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864000"/>
    <x v="1"/>
    <s v="plays"/>
    <d v="2014-06-30T20:53:59"/>
    <d v="2014-07-30T20:53:59"/>
    <x v="3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2592000"/>
    <x v="1"/>
    <s v="plays"/>
    <d v="2014-11-27T02:02:28"/>
    <d v="2014-12-27T02:02:28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96000"/>
    <x v="1"/>
    <s v="plays"/>
    <d v="2014-07-10T06:25:04"/>
    <d v="2014-08-09T06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339730.42857142858"/>
    <x v="1"/>
    <s v="plays"/>
    <d v="2015-09-18T16:23:47"/>
    <d v="2015-10-16T04:59:00"/>
    <x v="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185142.85714285713"/>
    <x v="1"/>
    <s v="plays"/>
    <d v="2016-08-19T19:51:05"/>
    <d v="2016-09-18T19:51:05"/>
    <x v="2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3-04T08:07:48"/>
    <d v="2016-04-01T06:00:00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8-12T03:38:27"/>
    <d v="2015-09-06T03:38:27"/>
    <x v="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2588400"/>
    <x v="1"/>
    <s v="plays"/>
    <d v="2016-02-15T04:02:44"/>
    <d v="2016-03-16T03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209243.16666666666"/>
    <x v="1"/>
    <s v="plays"/>
    <d v="2016-06-17T23:14:22"/>
    <d v="2016-07-17T00:43:00"/>
    <x v="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323063.41666666669"/>
    <x v="1"/>
    <s v="plays"/>
    <d v="2015-08-17T16:07:19"/>
    <d v="2015-10-01T13:00:00"/>
    <x v="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225391.30434782608"/>
    <x v="1"/>
    <s v="plays"/>
    <d v="2015-08-05T15:45:46"/>
    <d v="2015-10-04T15:45:46"/>
    <x v="0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1-01T06:18:40"/>
    <d v="2016-12-01T07:18:40"/>
    <x v="2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1920"/>
    <x v="1"/>
    <s v="plays"/>
    <d v="2016-06-13T15:09:20"/>
    <d v="2016-07-11T15:09:20"/>
    <x v="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535680"/>
    <x v="1"/>
    <s v="plays"/>
    <d v="2015-05-27T21:44:14"/>
    <d v="2015-06-27T21:44:14"/>
    <x v="0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327221"/>
    <x v="1"/>
    <s v="plays"/>
    <d v="2014-10-03T09:36:19"/>
    <d v="2014-10-07T04:30:00"/>
    <x v="3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1944000"/>
    <x v="1"/>
    <s v="plays"/>
    <d v="2014-11-18T11:49:11"/>
    <d v="2015-01-02T11:49:11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1186031.5"/>
    <x v="1"/>
    <s v="plays"/>
    <d v="2014-10-28T14:05:37"/>
    <d v="2014-11-25T01:00:00"/>
    <x v="3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4-17T21:41:54"/>
    <d v="2015-06-16T21:41:54"/>
    <x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205517.84615384616"/>
    <x v="1"/>
    <s v="plays"/>
    <d v="2015-10-02T18:41:08"/>
    <d v="2015-11-02T16:50:00"/>
    <x v="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7-28T15:54:35"/>
    <d v="2015-08-27T15:54:35"/>
    <x v="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2592000"/>
    <x v="1"/>
    <s v="plays"/>
    <d v="2015-04-15T19:14:28"/>
    <d v="2015-05-15T19:14:28"/>
    <x v="0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544315.6"/>
    <x v="1"/>
    <s v="plays"/>
    <d v="2015-01-27T20:00:22"/>
    <d v="2015-02-28T08:00:00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1296000"/>
    <x v="1"/>
    <s v="plays"/>
    <d v="2016-09-02T03:25:44"/>
    <d v="2016-10-02T03:25:44"/>
    <x v="2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7-09T07:48:43"/>
    <d v="2014-09-07T07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81000"/>
    <x v="1"/>
    <s v="plays"/>
    <d v="2015-01-12T02:53:41"/>
    <d v="2015-02-11T02:53:41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11820"/>
    <x v="1"/>
    <s v="plays"/>
    <d v="2016-03-10T16:51:20"/>
    <d v="2016-04-08T18:35:00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5180400"/>
    <x v="1"/>
    <s v="plays"/>
    <d v="2016-03-04T19:49:02"/>
    <d v="2016-05-03T18:49:02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5184000"/>
    <x v="1"/>
    <s v="plays"/>
    <d v="2015-08-27T18:58:10"/>
    <d v="2015-10-26T18:58:10"/>
    <x v="0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6-29T01:09:46"/>
    <d v="2016-07-29T23:29:00"/>
    <x v="2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5-15T15:37:44"/>
    <d v="2014-07-14T15:37:44"/>
    <x v="3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324450"/>
    <x v="1"/>
    <s v="plays"/>
    <d v="2015-10-29T20:22:21"/>
    <d v="2015-11-28T21:22:21"/>
    <x v="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3-28T22:22:07"/>
    <d v="2016-04-25T00:20:00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3974400"/>
    <x v="1"/>
    <s v="plays"/>
    <d v="2016-05-23T23:25:54"/>
    <d v="2016-07-08T23:25:54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197818"/>
    <x v="1"/>
    <s v="plays"/>
    <d v="2014-06-26T22:48:32"/>
    <d v="2014-08-02T14:00:00"/>
    <x v="3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16000"/>
    <x v="1"/>
    <s v="plays"/>
    <d v="2014-08-29T18:55:56"/>
    <d v="2014-09-28T18:55:56"/>
    <x v="3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648000"/>
    <x v="1"/>
    <s v="plays"/>
    <d v="2015-12-04T20:17:36"/>
    <d v="2016-01-03T20:17:36"/>
    <x v="0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950400"/>
    <x v="1"/>
    <s v="plays"/>
    <d v="2014-04-16T21:23:30"/>
    <d v="2014-05-08T21:23:30"/>
    <x v="3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720000"/>
    <x v="1"/>
    <s v="plays"/>
    <d v="2015-11-03T14:54:54"/>
    <d v="2015-11-28T14:54:54"/>
    <x v="0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0-19T03:41:57"/>
    <d v="2015-11-18T04:41:57"/>
    <x v="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1726800"/>
    <x v="1"/>
    <s v="plays"/>
    <d v="2015-02-18T17:19:46"/>
    <d v="2015-04-19T16:19:46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1295100"/>
    <x v="1"/>
    <s v="plays"/>
    <d v="2016-02-14T05:39:40"/>
    <d v="2016-04-14T04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1832231"/>
    <x v="1"/>
    <s v="plays"/>
    <d v="2014-06-11T17:04:38"/>
    <d v="2014-07-24T02:59:00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259200"/>
    <x v="1"/>
    <s v="plays"/>
    <d v="2017-02-04T06:58:27"/>
    <d v="2017-03-06T06:58:27"/>
    <x v="1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1272.72727272729"/>
    <x v="1"/>
    <s v="plays"/>
    <d v="2016-03-23T19:34:33"/>
    <d v="2016-05-22T19:34:33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134042.33333333334"/>
    <x v="1"/>
    <s v="plays"/>
    <d v="2016-08-19T20:30:46"/>
    <d v="2016-08-29T03:55:00"/>
    <x v="2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1296000"/>
    <x v="1"/>
    <s v="plays"/>
    <d v="2016-03-18T20:43:31"/>
    <d v="2016-04-17T20:43:31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432000"/>
    <x v="1"/>
    <s v="plays"/>
    <d v="2014-06-21T12:52:06"/>
    <d v="2014-07-21T12:52:06"/>
    <x v="3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648000"/>
    <x v="1"/>
    <s v="plays"/>
    <d v="2014-12-08T01:37:14"/>
    <d v="2015-02-06T01:37:14"/>
    <x v="3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68845.67567567568"/>
    <x v="1"/>
    <s v="plays"/>
    <d v="2016-04-09T16:25:10"/>
    <d v="2016-05-09T04:00:00"/>
    <x v="2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35636.36363636365"/>
    <x v="1"/>
    <s v="plays"/>
    <d v="2016-05-03T13:07:28"/>
    <d v="2016-06-02T13:07:28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6-13T20:48:18"/>
    <d v="2016-07-13T20:48:18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185183.9"/>
    <x v="1"/>
    <s v="plays"/>
    <d v="2014-07-10T20:36:01"/>
    <d v="2014-08-01T07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432000"/>
    <x v="1"/>
    <s v="plays"/>
    <d v="2016-06-22T18:55:32"/>
    <d v="2016-07-22T18:55:32"/>
    <x v="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648000"/>
    <x v="1"/>
    <s v="plays"/>
    <d v="2014-12-02T15:25:53"/>
    <d v="2015-01-31T15:25:53"/>
    <x v="3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330190.5"/>
    <x v="1"/>
    <s v="plays"/>
    <d v="2015-03-06T21:40:57"/>
    <d v="2015-03-29T20:00:00"/>
    <x v="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370285.71428571426"/>
    <x v="1"/>
    <s v="plays"/>
    <d v="2014-06-05T14:22:27"/>
    <d v="2014-07-05T14:22:27"/>
    <x v="3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740571.42857142852"/>
    <x v="1"/>
    <s v="plays"/>
    <d v="2016-05-18T04:19:09"/>
    <d v="2016-07-17T04:19:09"/>
    <x v="2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1036800"/>
    <x v="1"/>
    <s v="plays"/>
    <d v="2015-05-08T19:26:20"/>
    <d v="2015-07-07T19:26:20"/>
    <x v="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59017.043478260872"/>
    <x v="1"/>
    <s v="plays"/>
    <d v="2014-04-18T20:52:36"/>
    <d v="2014-05-20T06:59:00"/>
    <x v="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259515.6"/>
    <x v="1"/>
    <s v="plays"/>
    <d v="2014-10-08T23:07:24"/>
    <d v="2014-11-08T00:00:00"/>
    <x v="3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96272.631578947374"/>
    <x v="1"/>
    <s v="plays"/>
    <d v="2016-01-30T16:58:40"/>
    <d v="2016-02-20T21:05:00"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192711.23076923078"/>
    <x v="1"/>
    <s v="plays"/>
    <d v="2016-04-07T13:09:54"/>
    <d v="2016-05-06T13:04:00"/>
    <x v="2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66461.538461538468"/>
    <x v="1"/>
    <s v="plays"/>
    <d v="2014-05-06T22:11:30"/>
    <d v="2014-05-16T22:11:30"/>
    <x v="3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324000"/>
    <x v="1"/>
    <s v="plays"/>
    <d v="2015-08-14T01:56:53"/>
    <d v="2015-08-29T01:56:53"/>
    <x v="0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0-09T17:59:41"/>
    <d v="2015-11-08T18:59:41"/>
    <x v="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864000"/>
    <x v="1"/>
    <s v="plays"/>
    <d v="2016-02-01T16:08:13"/>
    <d v="2016-03-02T16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2592000"/>
    <x v="1"/>
    <s v="plays"/>
    <d v="2015-05-01T15:28:02"/>
    <d v="2015-05-31T15:28:02"/>
    <x v="0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576400"/>
    <x v="1"/>
    <s v="plays"/>
    <d v="2015-10-12T22:34:19"/>
    <d v="2015-12-11T23:34:19"/>
    <x v="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2592000"/>
    <x v="1"/>
    <s v="plays"/>
    <d v="2015-04-13T20:45:12"/>
    <d v="2015-05-13T20:45:12"/>
    <x v="0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2592000"/>
    <x v="1"/>
    <s v="plays"/>
    <d v="2014-06-19T09:21:30"/>
    <d v="2014-07-19T09:21:30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643535.75"/>
    <x v="1"/>
    <s v="plays"/>
    <d v="2015-01-15T16:24:37"/>
    <d v="2015-02-14T11:27:00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68116.23529411765"/>
    <x v="1"/>
    <s v="plays"/>
    <d v="2014-11-07T06:24:24"/>
    <d v="2014-11-20T16:04:0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3-06T09:23:41"/>
    <d v="2015-04-05T08:23:41"/>
    <x v="0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215700"/>
    <x v="1"/>
    <s v="plays"/>
    <d v="2015-02-26T23:07:06"/>
    <d v="2015-03-28T22:07:06"/>
    <x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246850.78571428571"/>
    <x v="1"/>
    <s v="plays"/>
    <d v="2014-07-22T19:53:18"/>
    <d v="2014-08-31T19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5180400"/>
    <x v="1"/>
    <s v="plays"/>
    <d v="2016-03-08T15:29:18"/>
    <d v="2016-05-07T14:29:18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122363.71428571429"/>
    <x v="1"/>
    <s v="plays"/>
    <d v="2017-02-09T23:08:28"/>
    <d v="2017-03-01T19:00:00"/>
    <x v="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648000"/>
    <x v="1"/>
    <s v="plays"/>
    <d v="2014-08-28T01:02:41"/>
    <d v="2014-09-27T01:02:41"/>
    <x v="3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296000"/>
    <x v="1"/>
    <s v="plays"/>
    <d v="2015-01-16T14:05:47"/>
    <d v="2015-02-15T14:05:47"/>
    <x v="0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2592000"/>
    <x v="1"/>
    <s v="plays"/>
    <d v="2014-09-08T03:54:17"/>
    <d v="2014-10-08T03:54:17"/>
    <x v="3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592000"/>
    <x v="1"/>
    <s v="plays"/>
    <d v="2014-08-21T19:23:05"/>
    <d v="2014-10-20T19:23:05"/>
    <x v="3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160000"/>
    <x v="1"/>
    <s v="plays"/>
    <d v="2016-01-22T18:33:07"/>
    <d v="2016-02-16T18:33:07"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2498099"/>
    <x v="1"/>
    <s v="plays"/>
    <d v="2014-07-28T18:33:01"/>
    <d v="2014-08-26T16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648000"/>
    <x v="1"/>
    <s v="plays"/>
    <d v="2015-06-22T23:08:27"/>
    <d v="2015-07-22T23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1152000"/>
    <x v="1"/>
    <s v="plays"/>
    <d v="2014-07-31T16:49:20"/>
    <d v="2014-09-09T16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38652.631578947367"/>
    <x v="1"/>
    <s v="plays"/>
    <d v="2014-10-09T18:29:26"/>
    <d v="2014-10-26T18:29:26"/>
    <x v="3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648000"/>
    <x v="1"/>
    <s v="plays"/>
    <d v="2014-12-29T13:04:38"/>
    <d v="2015-01-28T13:04:38"/>
    <x v="3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4-02T13:04:09"/>
    <d v="2015-05-02T13:04:09"/>
    <x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296000"/>
    <x v="1"/>
    <s v="plays"/>
    <d v="2015-01-17T07:13:43"/>
    <d v="2015-02-16T07:13:43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2-19T05:54:29"/>
    <d v="2016-03-05T05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2592000"/>
    <x v="1"/>
    <s v="plays"/>
    <d v="2015-06-19T18:44:23"/>
    <d v="2015-07-19T18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370285.71428571426"/>
    <x v="1"/>
    <s v="plays"/>
    <d v="2014-08-18T20:56:40"/>
    <d v="2014-09-17T20:56:40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1296000"/>
    <x v="1"/>
    <s v="plays"/>
    <d v="2014-08-05T16:07:54"/>
    <d v="2014-09-04T16:07:54"/>
    <x v="3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648000"/>
    <x v="1"/>
    <s v="plays"/>
    <d v="2016-09-07T21:51:48"/>
    <d v="2016-10-07T21:51:48"/>
    <x v="2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1253021"/>
    <x v="1"/>
    <s v="plays"/>
    <d v="2016-02-17T16:13:16"/>
    <d v="2016-04-15T16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862800"/>
    <x v="1"/>
    <s v="plays"/>
    <d v="2015-02-22T04:34:59"/>
    <d v="2015-03-24T03:34:59"/>
    <x v="0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2592000"/>
    <x v="1"/>
    <s v="plays"/>
    <d v="2014-08-27T21:52:38"/>
    <d v="2014-10-26T21:52:38"/>
    <x v="3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19971.436548223352"/>
    <x v="1"/>
    <s v="plays"/>
    <d v="2014-12-17T14:01:07"/>
    <d v="2015-02-01T02:54:00"/>
    <x v="3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2-08T23:59:23"/>
    <d v="2016-03-24T22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2592000"/>
    <x v="1"/>
    <s v="plays"/>
    <d v="2015-08-01T16:04:57"/>
    <d v="2015-08-31T16:04:57"/>
    <x v="0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1296000"/>
    <x v="1"/>
    <s v="plays"/>
    <d v="2015-05-27T05:42:16"/>
    <d v="2015-07-26T05:42:16"/>
    <x v="0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0-05T15:43:59"/>
    <d v="2015-12-04T16:43:59"/>
    <x v="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247731.28571428571"/>
    <x v="1"/>
    <s v="plays"/>
    <d v="2017-02-02T23:18:01"/>
    <d v="2017-02-23T01:00:00"/>
    <x v="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235636.36363636365"/>
    <x v="1"/>
    <s v="plays"/>
    <d v="2014-05-06T22:31:40"/>
    <d v="2014-06-05T22:31:40"/>
    <x v="3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1-14T00:36:10"/>
    <d v="2015-12-14T00:36:10"/>
    <x v="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419456.83333333331"/>
    <x v="1"/>
    <s v="plays"/>
    <d v="2016-01-05T15:43:19"/>
    <d v="2016-02-03T18:49:00"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0-29T14:02:44"/>
    <d v="2014-12-18T15:02:44"/>
    <x v="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741085.71428571432"/>
    <x v="1"/>
    <s v="plays"/>
    <d v="2015-10-16T19:25:16"/>
    <d v="2015-12-15T20:25:16"/>
    <x v="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28591.234042553191"/>
    <x v="1"/>
    <s v="plays"/>
    <d v="2016-09-01T06:27:04"/>
    <d v="2016-10-02T09:00:00"/>
    <x v="2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294200"/>
    <x v="1"/>
    <s v="plays"/>
    <d v="2015-03-04T22:44:10"/>
    <d v="2015-04-03T21:44:10"/>
    <x v="0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03680"/>
    <x v="1"/>
    <s v="plays"/>
    <d v="2014-09-21T21:11:27"/>
    <d v="2014-10-21T21:11:27"/>
    <x v="3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86402.117647058825"/>
    <x v="1"/>
    <s v="plays"/>
    <d v="2014-06-14T22:29:24"/>
    <d v="2014-07-01T22:30:00"/>
    <x v="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757292.5"/>
    <x v="1"/>
    <s v="plays"/>
    <d v="2016-05-07T01:41:55"/>
    <d v="2016-05-24T14:25:00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1296000"/>
    <x v="1"/>
    <s v="plays"/>
    <d v="2014-08-18T19:10:10"/>
    <d v="2014-10-17T19:10:10"/>
    <x v="3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580234.6"/>
    <x v="1"/>
    <s v="plays"/>
    <d v="2015-10-28T16:06:07"/>
    <d v="2015-12-01T05:59:00"/>
    <x v="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2544198"/>
    <x v="1"/>
    <s v="plays"/>
    <d v="2015-05-20T05:33:24"/>
    <d v="2015-07-18T03:00:00"/>
    <x v="0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2592000"/>
    <x v="1"/>
    <s v="plays"/>
    <d v="2016-07-08T11:22:34"/>
    <d v="2016-09-06T11:22:34"/>
    <x v="2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855898.66666666663"/>
    <x v="1"/>
    <s v="plays"/>
    <d v="2014-12-22T02:01:04"/>
    <d v="2015-01-20T19:16:00"/>
    <x v="3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05T22:58:45"/>
    <d v="2014-11-20T22:58:45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647754.5"/>
    <x v="1"/>
    <s v="plays"/>
    <d v="2015-03-11T05:16:22"/>
    <d v="2015-04-10T05:00:00"/>
    <x v="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2592000"/>
    <x v="1"/>
    <s v="plays"/>
    <d v="2014-07-22T04:49:49"/>
    <d v="2014-08-21T04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216000"/>
    <x v="1"/>
    <s v="plays"/>
    <d v="2014-09-22T15:36:50"/>
    <d v="2014-10-22T15:36:50"/>
    <x v="3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518814.25"/>
    <x v="1"/>
    <s v="plays"/>
    <d v="2014-12-18T00:32:23"/>
    <d v="2015-01-11T01:00:00"/>
    <x v="3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3191.208791208788"/>
    <x v="1"/>
    <s v="plays"/>
    <d v="2016-03-07T12:13:07"/>
    <d v="2016-04-11T11:13:07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2592000"/>
    <x v="1"/>
    <s v="plays"/>
    <d v="2015-06-14T23:00:15"/>
    <d v="2015-07-14T23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2592000"/>
    <x v="1"/>
    <s v="plays"/>
    <d v="2014-09-23T15:16:31"/>
    <d v="2014-10-23T15:16:31"/>
    <x v="3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2T19:26:37"/>
    <d v="2014-05-09T06:53:00"/>
    <x v="3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398769.23076923075"/>
    <x v="1"/>
    <s v="plays"/>
    <d v="2014-08-14T21:05:16"/>
    <d v="2014-10-13T21:05:16"/>
    <x v="3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1302186"/>
    <x v="1"/>
    <s v="plays"/>
    <d v="2014-10-16T16:33:48"/>
    <d v="2014-11-15T20:00:00"/>
    <x v="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08-31T20:11:25"/>
    <d v="2016-10-01T04:00:00"/>
    <x v="2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123428.57142857143"/>
    <x v="1"/>
    <s v="plays"/>
    <d v="2014-05-20T15:33:51"/>
    <d v="2014-06-19T15:33:51"/>
    <x v="3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191033.44444444444"/>
    <x v="1"/>
    <s v="plays"/>
    <d v="2016-06-13T22:23:59"/>
    <d v="2016-07-03T19:59:00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331053.33333333331"/>
    <x v="1"/>
    <s v="plays"/>
    <d v="2015-11-02T23:14:40"/>
    <d v="2015-11-25T23:00:00"/>
    <x v="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326274"/>
    <x v="1"/>
    <s v="plays"/>
    <d v="2016-03-17T01:27:24"/>
    <d v="2016-04-01T03:59:00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88606.85714285716"/>
    <x v="1"/>
    <s v="plays"/>
    <d v="2014-08-15T15:22:32"/>
    <d v="2014-09-16T03:00:00"/>
    <x v="3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87028.80000000005"/>
    <x v="1"/>
    <s v="plays"/>
    <d v="2014-05-20T16:40:56"/>
    <d v="2014-06-23T16:00:00"/>
    <x v="3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2-21T03:23:43"/>
    <d v="2016-04-21T02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864000"/>
    <x v="1"/>
    <s v="plays"/>
    <d v="2016-06-02T17:44:28"/>
    <d v="2016-07-02T17:44:28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288000"/>
    <x v="1"/>
    <s v="plays"/>
    <d v="2014-05-28T16:21:24"/>
    <d v="2014-06-27T16:21:24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432000"/>
    <x v="1"/>
    <s v="plays"/>
    <d v="2015-03-30T14:07:06"/>
    <d v="2015-04-29T14:07:06"/>
    <x v="0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48000"/>
    <x v="1"/>
    <s v="plays"/>
    <d v="2014-07-13T22:50:11"/>
    <d v="2014-08-12T22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92000"/>
    <x v="1"/>
    <s v="plays"/>
    <d v="2016-04-19T00:56:28"/>
    <d v="2016-05-19T00:56:28"/>
    <x v="2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203294.11764705883"/>
    <x v="1"/>
    <s v="plays"/>
    <d v="2015-08-19T02:49:10"/>
    <d v="2015-09-28T02:49:10"/>
    <x v="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2591845"/>
    <x v="1"/>
    <s v="plays"/>
    <d v="2016-12-14T23:07:35"/>
    <d v="2017-01-13T23:05:00"/>
    <x v="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271418.76923076925"/>
    <x v="1"/>
    <s v="plays"/>
    <d v="2015-01-18T15:52:36"/>
    <d v="2015-02-28T12:00:00"/>
    <x v="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467396.66666666669"/>
    <x v="1"/>
    <s v="plays"/>
    <d v="2015-01-27T16:00:20"/>
    <d v="2015-03-01T03:00:00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1-26T19:18:51"/>
    <d v="2016-12-26T19:18:51"/>
    <x v="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592000"/>
    <x v="1"/>
    <s v="plays"/>
    <d v="2014-06-22T18:35:11"/>
    <d v="2014-08-21T18:35:11"/>
    <x v="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2368287"/>
    <x v="1"/>
    <s v="plays"/>
    <d v="2015-03-15T08:17:06"/>
    <d v="2015-05-09T04:00:00"/>
    <x v="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123600"/>
    <x v="1"/>
    <s v="plays"/>
    <d v="2015-10-06T13:16:15"/>
    <d v="2015-11-05T14:16:15"/>
    <x v="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277023.92307692306"/>
    <x v="1"/>
    <s v="plays"/>
    <d v="2014-05-20T01:06:09"/>
    <d v="2014-06-30T17:28:00"/>
    <x v="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09-23T19:05:49"/>
    <d v="2014-10-21T19:51:00"/>
    <x v="3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432000"/>
    <x v="1"/>
    <s v="plays"/>
    <d v="2016-11-21T17:03:14"/>
    <d v="2016-12-21T17:03:14"/>
    <x v="2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6-12-28T18:54:02"/>
    <d v="2017-01-27T18:54:02"/>
    <x v="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2592000"/>
    <x v="1"/>
    <s v="plays"/>
    <d v="2016-05-20T22:32:01"/>
    <d v="2016-06-19T22:32:01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5-21T16:45:16"/>
    <d v="2016-06-14T18:54:00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15700"/>
    <x v="1"/>
    <s v="plays"/>
    <d v="2015-02-06T13:57:05"/>
    <d v="2015-03-08T12:57:05"/>
    <x v="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681223.5"/>
    <x v="1"/>
    <s v="plays"/>
    <d v="2015-10-30T04:32:33"/>
    <d v="2015-11-14T23:00:00"/>
    <x v="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432000"/>
    <x v="1"/>
    <s v="plays"/>
    <d v="2015-12-15T18:16:56"/>
    <d v="2016-01-14T18:16:56"/>
    <x v="0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2592000"/>
    <x v="1"/>
    <s v="plays"/>
    <d v="2016-09-09T10:28:26"/>
    <d v="2016-10-09T10:28:26"/>
    <x v="2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2467765"/>
    <x v="1"/>
    <s v="plays"/>
    <d v="2015-02-23T14:29:35"/>
    <d v="2015-03-24T03:59:00"/>
    <x v="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418620.2"/>
    <x v="1"/>
    <s v="plays"/>
    <d v="2015-10-27T22:34:59"/>
    <d v="2015-11-21T04:00:00"/>
    <x v="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6-17T17:49:46"/>
    <d v="2016-07-17T17:49:46"/>
    <x v="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858878.66666666663"/>
    <x v="1"/>
    <s v="plays"/>
    <d v="2014-12-17T14:42:04"/>
    <d v="2015-01-16T10:26:00"/>
    <x v="3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56401.5"/>
    <x v="1"/>
    <s v="plays"/>
    <d v="2015-04-28T17:34:48"/>
    <d v="2015-05-31T17:35:00"/>
    <x v="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401821"/>
    <x v="1"/>
    <s v="plays"/>
    <d v="2015-07-24T16:08:57"/>
    <d v="2015-08-07T15:00:00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324000"/>
    <x v="1"/>
    <s v="plays"/>
    <d v="2014-12-17T12:09:11"/>
    <d v="2015-01-16T12:09:11"/>
    <x v="3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5180400"/>
    <x v="1"/>
    <s v="plays"/>
    <d v="2015-02-04T04:40:47"/>
    <d v="2015-04-05T03:40:47"/>
    <x v="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296000"/>
    <x v="1"/>
    <s v="plays"/>
    <d v="2015-06-23T19:34:53"/>
    <d v="2015-08-22T19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476505"/>
    <x v="1"/>
    <s v="plays"/>
    <d v="2014-09-08T02:05:00"/>
    <d v="2014-10-22T04:59:00"/>
    <x v="3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2592000"/>
    <x v="1"/>
    <s v="plays"/>
    <d v="2016-11-19T00:45:50"/>
    <d v="2016-12-19T00:45:50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757528.2"/>
    <x v="1"/>
    <s v="plays"/>
    <d v="2017-01-15T12:43:39"/>
    <d v="2017-02-28T08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5-12-06T19:47:17"/>
    <d v="2016-01-31T23:55:00"/>
    <x v="0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5-05T17:19:57"/>
    <d v="2016-06-04T17:19:57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3888000"/>
    <x v="1"/>
    <s v="plays"/>
    <d v="2016-07-19T20:24:33"/>
    <d v="2016-09-02T20:24:33"/>
    <x v="2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15T02:59:50"/>
    <d v="2014-10-25T02:59:50"/>
    <x v="3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6-12-26T21:41:22"/>
    <d v="2017-01-25T21:41:22"/>
    <x v="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432000"/>
    <x v="1"/>
    <s v="plays"/>
    <d v="2016-04-15T20:21:13"/>
    <d v="2016-05-15T20:21:13"/>
    <x v="2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776725.66666666663"/>
    <x v="1"/>
    <s v="plays"/>
    <d v="2015-07-03T19:59:26"/>
    <d v="2015-08-26T18:32:00"/>
    <x v="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185142.85714285713"/>
    <x v="1"/>
    <s v="plays"/>
    <d v="2016-09-27T06:40:34"/>
    <d v="2016-10-27T06:40:34"/>
    <x v="2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475200"/>
    <x v="1"/>
    <s v="plays"/>
    <d v="2016-11-23T00:15:09"/>
    <d v="2016-12-26T00:15:09"/>
    <x v="2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12561.63636363637"/>
    <x v="1"/>
    <s v="plays"/>
    <d v="2015-02-18T01:11:06"/>
    <d v="2015-04-02T01:00:00"/>
    <x v="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496800"/>
    <x v="1"/>
    <s v="plays"/>
    <d v="2014-09-01T22:00:01"/>
    <d v="2014-09-24T22:00:01"/>
    <x v="3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2607263"/>
    <x v="1"/>
    <s v="plays"/>
    <d v="2017-02-01T00:45:37"/>
    <d v="2017-03-03T05:00:00"/>
    <x v="1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0-30T12:56:44"/>
    <d v="2015-11-29T13:56:44"/>
    <x v="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864000"/>
    <x v="1"/>
    <s v="plays"/>
    <d v="2016-05-22T15:02:31"/>
    <d v="2016-07-21T15:02:31"/>
    <x v="2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432000"/>
    <x v="1"/>
    <s v="plays"/>
    <d v="2015-01-25T03:15:40"/>
    <d v="2015-02-24T03:15:40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2337414"/>
    <x v="1"/>
    <s v="plays"/>
    <d v="2016-01-31T22:43:06"/>
    <d v="2016-02-28T00:00:00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538572.33333333337"/>
    <x v="1"/>
    <s v="plays"/>
    <d v="2015-12-20T13:45:23"/>
    <d v="2016-01-08T06:34:00"/>
    <x v="0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566710-0955-445E-B4C0-BAA158BED6E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899DA6-B035-4EC5-B0D4-6C7476BF157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6B4053-C795-42DE-B1EB-1355DFEC0783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opLeftCell="I1" zoomScale="50" zoomScaleNormal="50" workbookViewId="0">
      <selection activeCell="U2" sqref="U2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0" customWidth="1"/>
    <col min="6" max="6" width="21.26953125" customWidth="1"/>
    <col min="7" max="7" width="10.08984375" customWidth="1"/>
    <col min="8" max="8" width="7.08984375" customWidth="1"/>
    <col min="9" max="9" width="12.7265625" customWidth="1"/>
    <col min="10" max="10" width="13.1796875" customWidth="1"/>
    <col min="11" max="11" width="15.453125" customWidth="1"/>
    <col min="12" max="12" width="12.26953125" customWidth="1"/>
    <col min="13" max="13" width="11.81640625" customWidth="1"/>
    <col min="14" max="14" width="32.26953125" customWidth="1"/>
    <col min="15" max="15" width="16.81640625" style="18" customWidth="1"/>
    <col min="16" max="16" width="20.26953125" style="12" customWidth="1"/>
    <col min="17" max="17" width="19.26953125" customWidth="1"/>
    <col min="18" max="18" width="15" customWidth="1"/>
    <col min="19" max="19" width="21.54296875" style="9" bestFit="1" customWidth="1"/>
    <col min="20" max="20" width="30" style="9" customWidth="1"/>
  </cols>
  <sheetData>
    <row r="1" spans="1:22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7" t="s">
        <v>8306</v>
      </c>
      <c r="P1" s="11" t="s">
        <v>8307</v>
      </c>
      <c r="Q1" s="1" t="s">
        <v>8308</v>
      </c>
      <c r="R1" s="1" t="s">
        <v>8309</v>
      </c>
      <c r="S1" s="10" t="s">
        <v>8365</v>
      </c>
      <c r="T1" s="10" t="s">
        <v>8364</v>
      </c>
      <c r="U1" t="s">
        <v>8388</v>
      </c>
      <c r="V1" t="s">
        <v>8389</v>
      </c>
    </row>
    <row r="2" spans="1:22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5" t="s">
        <v>8265</v>
      </c>
      <c r="O2" s="18">
        <f>ROUND((E2/D2)*100,0)</f>
        <v>137</v>
      </c>
      <c r="P2" s="12">
        <f>(I2-J2)/L2</f>
        <v>14772.467032967033</v>
      </c>
      <c r="Q2" t="s">
        <v>8310</v>
      </c>
      <c r="R2" t="s">
        <v>8311</v>
      </c>
      <c r="S2" s="9">
        <f>(((J2/60)/60)/24)+DATE(1970,1,1)</f>
        <v>42177.007071759261</v>
      </c>
      <c r="T2" s="9">
        <f>(((I2/60)/60)/24) + DATE(1970,1,1)</f>
        <v>42208.125</v>
      </c>
      <c r="U2">
        <f>YEAR(S2)</f>
        <v>2015</v>
      </c>
      <c r="V2" t="str">
        <f>TEXT(MONTH(S2)*29,"mmm")</f>
        <v>Jun</v>
      </c>
    </row>
    <row r="3" spans="1:22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8">
        <f t="shared" ref="O3:O66" si="0">ROUND((E3/D3)*100,0)</f>
        <v>143</v>
      </c>
      <c r="P3" s="12">
        <f t="shared" ref="P3:P66" si="1">(I3-J3)/L3</f>
        <v>32810.126582278484</v>
      </c>
      <c r="Q3" t="s">
        <v>8310</v>
      </c>
      <c r="R3" t="s">
        <v>8311</v>
      </c>
      <c r="S3" s="9">
        <f t="shared" ref="S3:S66" si="2">(((J3/60)/60)/24)+DATE(1970,1,1)</f>
        <v>42766.600497685184</v>
      </c>
      <c r="T3" s="9">
        <f t="shared" ref="T3:T66" si="3">(((I3/60)/60)/24) + DATE(1970,1,1)</f>
        <v>42796.600497685184</v>
      </c>
      <c r="U3">
        <f t="shared" ref="U3:U66" si="4">YEAR(S3)</f>
        <v>2017</v>
      </c>
      <c r="V3" t="str">
        <f t="shared" ref="V3:V66" si="5">TEXT(MONTH(S3)*29,"mmm")</f>
        <v>Jan</v>
      </c>
    </row>
    <row r="4" spans="1:22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8">
        <f t="shared" si="0"/>
        <v>105</v>
      </c>
      <c r="P4" s="13">
        <f t="shared" si="1"/>
        <v>24685.714285714286</v>
      </c>
      <c r="Q4" t="s">
        <v>8310</v>
      </c>
      <c r="R4" t="s">
        <v>8311</v>
      </c>
      <c r="S4" s="9">
        <f t="shared" si="2"/>
        <v>42405.702349537038</v>
      </c>
      <c r="T4" s="9">
        <f t="shared" si="3"/>
        <v>42415.702349537038</v>
      </c>
      <c r="U4">
        <f t="shared" si="4"/>
        <v>2016</v>
      </c>
      <c r="V4" t="str">
        <f t="shared" si="5"/>
        <v>Feb</v>
      </c>
    </row>
    <row r="5" spans="1:22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8">
        <f t="shared" si="0"/>
        <v>104</v>
      </c>
      <c r="P5" s="12">
        <f t="shared" si="1"/>
        <v>17280</v>
      </c>
      <c r="Q5" t="s">
        <v>8310</v>
      </c>
      <c r="R5" t="s">
        <v>8311</v>
      </c>
      <c r="S5" s="9">
        <f t="shared" si="2"/>
        <v>41828.515127314815</v>
      </c>
      <c r="T5" s="9">
        <f t="shared" si="3"/>
        <v>41858.515127314815</v>
      </c>
      <c r="U5">
        <f t="shared" si="4"/>
        <v>2014</v>
      </c>
      <c r="V5" t="str">
        <f t="shared" si="5"/>
        <v>Jul</v>
      </c>
    </row>
    <row r="6" spans="1:22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8">
        <f t="shared" si="0"/>
        <v>123</v>
      </c>
      <c r="P6" s="12">
        <f t="shared" si="1"/>
        <v>9126.7605633802814</v>
      </c>
      <c r="Q6" t="s">
        <v>8310</v>
      </c>
      <c r="R6" t="s">
        <v>8311</v>
      </c>
      <c r="S6" s="9">
        <f t="shared" si="2"/>
        <v>42327.834247685183</v>
      </c>
      <c r="T6" s="9">
        <f t="shared" si="3"/>
        <v>42357.834247685183</v>
      </c>
      <c r="U6">
        <f t="shared" si="4"/>
        <v>2015</v>
      </c>
      <c r="V6" t="str">
        <f t="shared" si="5"/>
        <v>Nov</v>
      </c>
    </row>
    <row r="7" spans="1:22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8">
        <f t="shared" si="0"/>
        <v>110</v>
      </c>
      <c r="P7" s="12">
        <f t="shared" si="1"/>
        <v>29963.680851063829</v>
      </c>
      <c r="Q7" t="s">
        <v>8310</v>
      </c>
      <c r="R7" t="s">
        <v>8311</v>
      </c>
      <c r="S7" s="9">
        <f t="shared" si="2"/>
        <v>42563.932951388888</v>
      </c>
      <c r="T7" s="9">
        <f t="shared" si="3"/>
        <v>42580.232638888891</v>
      </c>
      <c r="U7">
        <f t="shared" si="4"/>
        <v>2016</v>
      </c>
      <c r="V7" t="str">
        <f t="shared" si="5"/>
        <v>Jul</v>
      </c>
    </row>
    <row r="8" spans="1:22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8">
        <f t="shared" si="0"/>
        <v>106</v>
      </c>
      <c r="P8" s="12">
        <f t="shared" si="1"/>
        <v>14896.551724137931</v>
      </c>
      <c r="Q8" t="s">
        <v>8310</v>
      </c>
      <c r="R8" t="s">
        <v>8311</v>
      </c>
      <c r="S8" s="9">
        <f t="shared" si="2"/>
        <v>41794.072337962964</v>
      </c>
      <c r="T8" s="9">
        <f t="shared" si="3"/>
        <v>41804.072337962964</v>
      </c>
      <c r="U8">
        <f t="shared" si="4"/>
        <v>2014</v>
      </c>
      <c r="V8" t="str">
        <f t="shared" si="5"/>
        <v>Jun</v>
      </c>
    </row>
    <row r="9" spans="1:22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8">
        <f t="shared" si="0"/>
        <v>101</v>
      </c>
      <c r="P9" s="12">
        <f t="shared" si="1"/>
        <v>60631.57894736842</v>
      </c>
      <c r="Q9" t="s">
        <v>8310</v>
      </c>
      <c r="R9" t="s">
        <v>8311</v>
      </c>
      <c r="S9" s="9">
        <f t="shared" si="2"/>
        <v>42516.047071759262</v>
      </c>
      <c r="T9" s="9">
        <f t="shared" si="3"/>
        <v>42556.047071759262</v>
      </c>
      <c r="U9">
        <f t="shared" si="4"/>
        <v>2016</v>
      </c>
      <c r="V9" t="str">
        <f t="shared" si="5"/>
        <v>May</v>
      </c>
    </row>
    <row r="10" spans="1:22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8">
        <f t="shared" si="0"/>
        <v>100</v>
      </c>
      <c r="P10" s="12">
        <f t="shared" si="1"/>
        <v>49899</v>
      </c>
      <c r="Q10" t="s">
        <v>8310</v>
      </c>
      <c r="R10" t="s">
        <v>8311</v>
      </c>
      <c r="S10" s="9">
        <f t="shared" si="2"/>
        <v>42468.94458333333</v>
      </c>
      <c r="T10" s="9">
        <f t="shared" si="3"/>
        <v>42475.875</v>
      </c>
      <c r="U10">
        <f t="shared" si="4"/>
        <v>2016</v>
      </c>
      <c r="V10" t="str">
        <f t="shared" si="5"/>
        <v>Apr</v>
      </c>
    </row>
    <row r="11" spans="1:22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8">
        <f t="shared" si="0"/>
        <v>126</v>
      </c>
      <c r="P11" s="12">
        <f t="shared" si="1"/>
        <v>129600</v>
      </c>
      <c r="Q11" t="s">
        <v>8310</v>
      </c>
      <c r="R11" t="s">
        <v>8311</v>
      </c>
      <c r="S11" s="9">
        <f t="shared" si="2"/>
        <v>42447.103518518517</v>
      </c>
      <c r="T11" s="9">
        <f t="shared" si="3"/>
        <v>42477.103518518517</v>
      </c>
      <c r="U11">
        <f t="shared" si="4"/>
        <v>2016</v>
      </c>
      <c r="V11" t="str">
        <f t="shared" si="5"/>
        <v>Mar</v>
      </c>
    </row>
    <row r="12" spans="1:22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8">
        <f t="shared" si="0"/>
        <v>101</v>
      </c>
      <c r="P12" s="12">
        <f t="shared" si="1"/>
        <v>159157.89473684211</v>
      </c>
      <c r="Q12" t="s">
        <v>8310</v>
      </c>
      <c r="R12" t="s">
        <v>8311</v>
      </c>
      <c r="S12" s="9">
        <f t="shared" si="2"/>
        <v>41780.068043981482</v>
      </c>
      <c r="T12" s="9">
        <f t="shared" si="3"/>
        <v>41815.068043981482</v>
      </c>
      <c r="U12">
        <f t="shared" si="4"/>
        <v>2014</v>
      </c>
      <c r="V12" t="str">
        <f t="shared" si="5"/>
        <v>May</v>
      </c>
    </row>
    <row r="13" spans="1:22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8">
        <f t="shared" si="0"/>
        <v>121</v>
      </c>
      <c r="P13" s="12">
        <f t="shared" si="1"/>
        <v>36111.173333333332</v>
      </c>
      <c r="Q13" t="s">
        <v>8310</v>
      </c>
      <c r="R13" t="s">
        <v>8311</v>
      </c>
      <c r="S13" s="9">
        <f t="shared" si="2"/>
        <v>42572.778495370367</v>
      </c>
      <c r="T13" s="9">
        <f t="shared" si="3"/>
        <v>42604.125</v>
      </c>
      <c r="U13">
        <f t="shared" si="4"/>
        <v>2016</v>
      </c>
      <c r="V13" t="str">
        <f t="shared" si="5"/>
        <v>Jul</v>
      </c>
    </row>
    <row r="14" spans="1:22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8">
        <f t="shared" si="0"/>
        <v>165</v>
      </c>
      <c r="P14" s="12">
        <f t="shared" si="1"/>
        <v>4639.8730350665055</v>
      </c>
      <c r="Q14" t="s">
        <v>8310</v>
      </c>
      <c r="R14" t="s">
        <v>8311</v>
      </c>
      <c r="S14" s="9">
        <f t="shared" si="2"/>
        <v>41791.713252314818</v>
      </c>
      <c r="T14" s="9">
        <f t="shared" si="3"/>
        <v>41836.125</v>
      </c>
      <c r="U14">
        <f t="shared" si="4"/>
        <v>2014</v>
      </c>
      <c r="V14" t="str">
        <f t="shared" si="5"/>
        <v>Jun</v>
      </c>
    </row>
    <row r="15" spans="1:22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8">
        <f t="shared" si="0"/>
        <v>160</v>
      </c>
      <c r="P15" s="12">
        <f t="shared" si="1"/>
        <v>61284.529411764706</v>
      </c>
      <c r="Q15" t="s">
        <v>8310</v>
      </c>
      <c r="R15" t="s">
        <v>8311</v>
      </c>
      <c r="S15" s="9">
        <f t="shared" si="2"/>
        <v>42508.677187499998</v>
      </c>
      <c r="T15" s="9">
        <f t="shared" si="3"/>
        <v>42544.852083333331</v>
      </c>
      <c r="U15">
        <f t="shared" si="4"/>
        <v>2016</v>
      </c>
      <c r="V15" t="str">
        <f t="shared" si="5"/>
        <v>May</v>
      </c>
    </row>
    <row r="16" spans="1:22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8">
        <f t="shared" si="0"/>
        <v>101</v>
      </c>
      <c r="P16" s="12">
        <f t="shared" si="1"/>
        <v>53854.92682926829</v>
      </c>
      <c r="Q16" t="s">
        <v>8310</v>
      </c>
      <c r="R16" t="s">
        <v>8311</v>
      </c>
      <c r="S16" s="9">
        <f t="shared" si="2"/>
        <v>41808.02648148148</v>
      </c>
      <c r="T16" s="9">
        <f t="shared" si="3"/>
        <v>41833.582638888889</v>
      </c>
      <c r="U16">
        <f t="shared" si="4"/>
        <v>2014</v>
      </c>
      <c r="V16" t="str">
        <f t="shared" si="5"/>
        <v>Jun</v>
      </c>
    </row>
    <row r="17" spans="1:22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8">
        <f t="shared" si="0"/>
        <v>107</v>
      </c>
      <c r="P17" s="12">
        <f t="shared" si="1"/>
        <v>16267.163265306122</v>
      </c>
      <c r="Q17" t="s">
        <v>8310</v>
      </c>
      <c r="R17" t="s">
        <v>8311</v>
      </c>
      <c r="S17" s="9">
        <f t="shared" si="2"/>
        <v>42256.391875000001</v>
      </c>
      <c r="T17" s="9">
        <f t="shared" si="3"/>
        <v>42274.843055555553</v>
      </c>
      <c r="U17">
        <f t="shared" si="4"/>
        <v>2015</v>
      </c>
      <c r="V17" t="str">
        <f t="shared" si="5"/>
        <v>Sep</v>
      </c>
    </row>
    <row r="18" spans="1:22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8">
        <f t="shared" si="0"/>
        <v>100</v>
      </c>
      <c r="P18" s="12">
        <f t="shared" si="1"/>
        <v>56076.985714285714</v>
      </c>
      <c r="Q18" t="s">
        <v>8310</v>
      </c>
      <c r="R18" t="s">
        <v>8311</v>
      </c>
      <c r="S18" s="9">
        <f t="shared" si="2"/>
        <v>41760.796423611115</v>
      </c>
      <c r="T18" s="9">
        <f t="shared" si="3"/>
        <v>41806.229166666664</v>
      </c>
      <c r="U18">
        <f t="shared" si="4"/>
        <v>2014</v>
      </c>
      <c r="V18" t="str">
        <f t="shared" si="5"/>
        <v>May</v>
      </c>
    </row>
    <row r="19" spans="1:22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8">
        <f t="shared" si="0"/>
        <v>101</v>
      </c>
      <c r="P19" s="12">
        <f t="shared" si="1"/>
        <v>72100</v>
      </c>
      <c r="Q19" t="s">
        <v>8310</v>
      </c>
      <c r="R19" t="s">
        <v>8311</v>
      </c>
      <c r="S19" s="9">
        <f t="shared" si="2"/>
        <v>41917.731736111113</v>
      </c>
      <c r="T19" s="9">
        <f t="shared" si="3"/>
        <v>41947.773402777777</v>
      </c>
      <c r="U19">
        <f t="shared" si="4"/>
        <v>2014</v>
      </c>
      <c r="V19" t="str">
        <f t="shared" si="5"/>
        <v>Oct</v>
      </c>
    </row>
    <row r="20" spans="1:22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8">
        <f t="shared" si="0"/>
        <v>106</v>
      </c>
      <c r="P20" s="12">
        <f t="shared" si="1"/>
        <v>7578.9473684210525</v>
      </c>
      <c r="Q20" t="s">
        <v>8310</v>
      </c>
      <c r="R20" t="s">
        <v>8311</v>
      </c>
      <c r="S20" s="9">
        <f t="shared" si="2"/>
        <v>41869.542314814818</v>
      </c>
      <c r="T20" s="9">
        <f t="shared" si="3"/>
        <v>41899.542314814818</v>
      </c>
      <c r="U20">
        <f t="shared" si="4"/>
        <v>2014</v>
      </c>
      <c r="V20" t="str">
        <f t="shared" si="5"/>
        <v>Aug</v>
      </c>
    </row>
    <row r="21" spans="1:22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8">
        <f t="shared" si="0"/>
        <v>145</v>
      </c>
      <c r="P21" s="12">
        <f t="shared" si="1"/>
        <v>117818.18181818182</v>
      </c>
      <c r="Q21" t="s">
        <v>8310</v>
      </c>
      <c r="R21" t="s">
        <v>8311</v>
      </c>
      <c r="S21" s="9">
        <f t="shared" si="2"/>
        <v>42175.816365740742</v>
      </c>
      <c r="T21" s="9">
        <f t="shared" si="3"/>
        <v>42205.816365740742</v>
      </c>
      <c r="U21">
        <f t="shared" si="4"/>
        <v>2015</v>
      </c>
      <c r="V21" t="str">
        <f t="shared" si="5"/>
        <v>Jun</v>
      </c>
    </row>
    <row r="22" spans="1:22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8">
        <f t="shared" si="0"/>
        <v>100</v>
      </c>
      <c r="P22" s="12">
        <f t="shared" si="1"/>
        <v>207360</v>
      </c>
      <c r="Q22" t="s">
        <v>8310</v>
      </c>
      <c r="R22" t="s">
        <v>8311</v>
      </c>
      <c r="S22" s="9">
        <f t="shared" si="2"/>
        <v>42200.758240740746</v>
      </c>
      <c r="T22" s="9">
        <f t="shared" si="3"/>
        <v>42260.758240740746</v>
      </c>
      <c r="U22">
        <f t="shared" si="4"/>
        <v>2015</v>
      </c>
      <c r="V22" t="str">
        <f t="shared" si="5"/>
        <v>Jul</v>
      </c>
    </row>
    <row r="23" spans="1:22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8">
        <f t="shared" si="0"/>
        <v>109</v>
      </c>
      <c r="P23" s="12">
        <f t="shared" si="1"/>
        <v>25663.366336633662</v>
      </c>
      <c r="Q23" t="s">
        <v>8310</v>
      </c>
      <c r="R23" t="s">
        <v>8311</v>
      </c>
      <c r="S23" s="9">
        <f t="shared" si="2"/>
        <v>41878.627187500002</v>
      </c>
      <c r="T23" s="9">
        <f t="shared" si="3"/>
        <v>41908.627187500002</v>
      </c>
      <c r="U23">
        <f t="shared" si="4"/>
        <v>2014</v>
      </c>
      <c r="V23" t="str">
        <f t="shared" si="5"/>
        <v>Aug</v>
      </c>
    </row>
    <row r="24" spans="1:22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8">
        <f t="shared" si="0"/>
        <v>117</v>
      </c>
      <c r="P24" s="12">
        <f t="shared" si="1"/>
        <v>166550</v>
      </c>
      <c r="Q24" t="s">
        <v>8310</v>
      </c>
      <c r="R24" t="s">
        <v>8311</v>
      </c>
      <c r="S24" s="9">
        <f t="shared" si="2"/>
        <v>41989.91134259259</v>
      </c>
      <c r="T24" s="9">
        <f t="shared" si="3"/>
        <v>42005.332638888889</v>
      </c>
      <c r="U24">
        <f t="shared" si="4"/>
        <v>2014</v>
      </c>
      <c r="V24" t="str">
        <f t="shared" si="5"/>
        <v>Dec</v>
      </c>
    </row>
    <row r="25" spans="1:22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8">
        <f t="shared" si="0"/>
        <v>119</v>
      </c>
      <c r="P25" s="12">
        <f t="shared" si="1"/>
        <v>100899.95652173914</v>
      </c>
      <c r="Q25" t="s">
        <v>8310</v>
      </c>
      <c r="R25" t="s">
        <v>8311</v>
      </c>
      <c r="S25" s="9">
        <f t="shared" si="2"/>
        <v>42097.778946759259</v>
      </c>
      <c r="T25" s="9">
        <f t="shared" si="3"/>
        <v>42124.638888888891</v>
      </c>
      <c r="U25">
        <f t="shared" si="4"/>
        <v>2015</v>
      </c>
      <c r="V25" t="str">
        <f t="shared" si="5"/>
        <v>Apr</v>
      </c>
    </row>
    <row r="26" spans="1:22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8">
        <f t="shared" si="0"/>
        <v>109</v>
      </c>
      <c r="P26" s="12">
        <f t="shared" si="1"/>
        <v>4967.0331010452965</v>
      </c>
      <c r="Q26" t="s">
        <v>8310</v>
      </c>
      <c r="R26" t="s">
        <v>8311</v>
      </c>
      <c r="S26" s="9">
        <f t="shared" si="2"/>
        <v>42229.820173611108</v>
      </c>
      <c r="T26" s="9">
        <f t="shared" si="3"/>
        <v>42262.818750000006</v>
      </c>
      <c r="U26">
        <f t="shared" si="4"/>
        <v>2015</v>
      </c>
      <c r="V26" t="str">
        <f t="shared" si="5"/>
        <v>Aug</v>
      </c>
    </row>
    <row r="27" spans="1:22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8">
        <f t="shared" si="0"/>
        <v>133</v>
      </c>
      <c r="P27" s="12">
        <f t="shared" si="1"/>
        <v>370285.71428571426</v>
      </c>
      <c r="Q27" t="s">
        <v>8310</v>
      </c>
      <c r="R27" t="s">
        <v>8311</v>
      </c>
      <c r="S27" s="9">
        <f t="shared" si="2"/>
        <v>42318.025011574078</v>
      </c>
      <c r="T27" s="9">
        <f t="shared" si="3"/>
        <v>42378.025011574078</v>
      </c>
      <c r="U27">
        <f t="shared" si="4"/>
        <v>2015</v>
      </c>
      <c r="V27" t="str">
        <f t="shared" si="5"/>
        <v>Nov</v>
      </c>
    </row>
    <row r="28" spans="1:22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8">
        <f t="shared" si="0"/>
        <v>155</v>
      </c>
      <c r="P28" s="12">
        <f t="shared" si="1"/>
        <v>181894.73684210525</v>
      </c>
      <c r="Q28" t="s">
        <v>8310</v>
      </c>
      <c r="R28" t="s">
        <v>8311</v>
      </c>
      <c r="S28" s="9">
        <f t="shared" si="2"/>
        <v>41828.515555555554</v>
      </c>
      <c r="T28" s="9">
        <f t="shared" si="3"/>
        <v>41868.515555555554</v>
      </c>
      <c r="U28">
        <f t="shared" si="4"/>
        <v>2014</v>
      </c>
      <c r="V28" t="str">
        <f t="shared" si="5"/>
        <v>Jul</v>
      </c>
    </row>
    <row r="29" spans="1:22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8">
        <f t="shared" si="0"/>
        <v>112</v>
      </c>
      <c r="P29" s="12">
        <f t="shared" si="1"/>
        <v>17304</v>
      </c>
      <c r="Q29" t="s">
        <v>8310</v>
      </c>
      <c r="R29" t="s">
        <v>8311</v>
      </c>
      <c r="S29" s="9">
        <f t="shared" si="2"/>
        <v>41929.164733796293</v>
      </c>
      <c r="T29" s="9">
        <f t="shared" si="3"/>
        <v>41959.206400462965</v>
      </c>
      <c r="U29">
        <f t="shared" si="4"/>
        <v>2014</v>
      </c>
      <c r="V29" t="str">
        <f t="shared" si="5"/>
        <v>Oct</v>
      </c>
    </row>
    <row r="30" spans="1:22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8">
        <f t="shared" si="0"/>
        <v>100</v>
      </c>
      <c r="P30" s="12">
        <f t="shared" si="1"/>
        <v>36507.042253521126</v>
      </c>
      <c r="Q30" t="s">
        <v>8310</v>
      </c>
      <c r="R30" t="s">
        <v>8311</v>
      </c>
      <c r="S30" s="9">
        <f t="shared" si="2"/>
        <v>42324.96393518518</v>
      </c>
      <c r="T30" s="9">
        <f t="shared" si="3"/>
        <v>42354.96393518518</v>
      </c>
      <c r="U30">
        <f t="shared" si="4"/>
        <v>2015</v>
      </c>
      <c r="V30" t="str">
        <f t="shared" si="5"/>
        <v>Nov</v>
      </c>
    </row>
    <row r="31" spans="1:22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8">
        <f t="shared" si="0"/>
        <v>123</v>
      </c>
      <c r="P31" s="12">
        <f t="shared" si="1"/>
        <v>22153.846153846152</v>
      </c>
      <c r="Q31" t="s">
        <v>8310</v>
      </c>
      <c r="R31" t="s">
        <v>8311</v>
      </c>
      <c r="S31" s="9">
        <f t="shared" si="2"/>
        <v>41812.67324074074</v>
      </c>
      <c r="T31" s="9">
        <f t="shared" si="3"/>
        <v>41842.67324074074</v>
      </c>
      <c r="U31">
        <f t="shared" si="4"/>
        <v>2014</v>
      </c>
      <c r="V31" t="str">
        <f t="shared" si="5"/>
        <v>Jun</v>
      </c>
    </row>
    <row r="32" spans="1:22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8">
        <f t="shared" si="0"/>
        <v>101</v>
      </c>
      <c r="P32" s="12">
        <f t="shared" si="1"/>
        <v>48905.660377358494</v>
      </c>
      <c r="Q32" t="s">
        <v>8310</v>
      </c>
      <c r="R32" t="s">
        <v>8311</v>
      </c>
      <c r="S32" s="9">
        <f t="shared" si="2"/>
        <v>41842.292997685188</v>
      </c>
      <c r="T32" s="9">
        <f t="shared" si="3"/>
        <v>41872.292997685188</v>
      </c>
      <c r="U32">
        <f t="shared" si="4"/>
        <v>2014</v>
      </c>
      <c r="V32" t="str">
        <f t="shared" si="5"/>
        <v>Jul</v>
      </c>
    </row>
    <row r="33" spans="1:22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8">
        <f t="shared" si="0"/>
        <v>100</v>
      </c>
      <c r="P33" s="12">
        <f t="shared" si="1"/>
        <v>1555200</v>
      </c>
      <c r="Q33" t="s">
        <v>8310</v>
      </c>
      <c r="R33" t="s">
        <v>8311</v>
      </c>
      <c r="S33" s="9">
        <f t="shared" si="2"/>
        <v>42376.79206018518</v>
      </c>
      <c r="T33" s="9">
        <f t="shared" si="3"/>
        <v>42394.79206018518</v>
      </c>
      <c r="U33">
        <f t="shared" si="4"/>
        <v>2016</v>
      </c>
      <c r="V33" t="str">
        <f t="shared" si="5"/>
        <v>Jan</v>
      </c>
    </row>
    <row r="34" spans="1:22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8">
        <f t="shared" si="0"/>
        <v>100</v>
      </c>
      <c r="P34" s="12">
        <f t="shared" si="1"/>
        <v>40324.97752808989</v>
      </c>
      <c r="Q34" t="s">
        <v>8310</v>
      </c>
      <c r="R34" t="s">
        <v>8311</v>
      </c>
      <c r="S34" s="9">
        <f t="shared" si="2"/>
        <v>42461.627511574072</v>
      </c>
      <c r="T34" s="9">
        <f t="shared" si="3"/>
        <v>42503.165972222225</v>
      </c>
      <c r="U34">
        <f t="shared" si="4"/>
        <v>2016</v>
      </c>
      <c r="V34" t="str">
        <f t="shared" si="5"/>
        <v>Apr</v>
      </c>
    </row>
    <row r="35" spans="1:22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8">
        <f t="shared" si="0"/>
        <v>102</v>
      </c>
      <c r="P35" s="12">
        <f t="shared" si="1"/>
        <v>40556.25</v>
      </c>
      <c r="Q35" t="s">
        <v>8310</v>
      </c>
      <c r="R35" t="s">
        <v>8311</v>
      </c>
      <c r="S35" s="9">
        <f t="shared" si="2"/>
        <v>42286.660891203705</v>
      </c>
      <c r="T35" s="9">
        <f t="shared" si="3"/>
        <v>42316.702557870376</v>
      </c>
      <c r="U35">
        <f t="shared" si="4"/>
        <v>2015</v>
      </c>
      <c r="V35" t="str">
        <f t="shared" si="5"/>
        <v>Oct</v>
      </c>
    </row>
    <row r="36" spans="1:22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8">
        <f t="shared" si="0"/>
        <v>130</v>
      </c>
      <c r="P36" s="12">
        <f t="shared" si="1"/>
        <v>19058.823529411766</v>
      </c>
      <c r="Q36" t="s">
        <v>8310</v>
      </c>
      <c r="R36" t="s">
        <v>8311</v>
      </c>
      <c r="S36" s="9">
        <f t="shared" si="2"/>
        <v>41841.321770833332</v>
      </c>
      <c r="T36" s="9">
        <f t="shared" si="3"/>
        <v>41856.321770833332</v>
      </c>
      <c r="U36">
        <f t="shared" si="4"/>
        <v>2014</v>
      </c>
      <c r="V36" t="str">
        <f t="shared" si="5"/>
        <v>Jul</v>
      </c>
    </row>
    <row r="37" spans="1:22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8">
        <f t="shared" si="0"/>
        <v>167</v>
      </c>
      <c r="P37" s="12">
        <f t="shared" si="1"/>
        <v>73156.642857142855</v>
      </c>
      <c r="Q37" t="s">
        <v>8310</v>
      </c>
      <c r="R37" t="s">
        <v>8311</v>
      </c>
      <c r="S37" s="9">
        <f t="shared" si="2"/>
        <v>42098.291828703703</v>
      </c>
      <c r="T37" s="9">
        <f t="shared" si="3"/>
        <v>42122</v>
      </c>
      <c r="U37">
        <f t="shared" si="4"/>
        <v>2015</v>
      </c>
      <c r="V37" t="str">
        <f t="shared" si="5"/>
        <v>Apr</v>
      </c>
    </row>
    <row r="38" spans="1:22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8">
        <f t="shared" si="0"/>
        <v>142</v>
      </c>
      <c r="P38" s="12">
        <f t="shared" si="1"/>
        <v>58827.272727272728</v>
      </c>
      <c r="Q38" t="s">
        <v>8310</v>
      </c>
      <c r="R38" t="s">
        <v>8311</v>
      </c>
      <c r="S38" s="9">
        <f t="shared" si="2"/>
        <v>42068.307002314818</v>
      </c>
      <c r="T38" s="9">
        <f t="shared" si="3"/>
        <v>42098.265335648146</v>
      </c>
      <c r="U38">
        <f t="shared" si="4"/>
        <v>2015</v>
      </c>
      <c r="V38" t="str">
        <f t="shared" si="5"/>
        <v>Mar</v>
      </c>
    </row>
    <row r="39" spans="1:22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8">
        <f t="shared" si="0"/>
        <v>183</v>
      </c>
      <c r="P39" s="12">
        <f t="shared" si="1"/>
        <v>10245.05928853755</v>
      </c>
      <c r="Q39" t="s">
        <v>8310</v>
      </c>
      <c r="R39" t="s">
        <v>8311</v>
      </c>
      <c r="S39" s="9">
        <f t="shared" si="2"/>
        <v>42032.693043981482</v>
      </c>
      <c r="T39" s="9">
        <f t="shared" si="3"/>
        <v>42062.693043981482</v>
      </c>
      <c r="U39">
        <f t="shared" si="4"/>
        <v>2015</v>
      </c>
      <c r="V39" t="str">
        <f t="shared" si="5"/>
        <v>Jan</v>
      </c>
    </row>
    <row r="40" spans="1:22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8">
        <f t="shared" si="0"/>
        <v>110</v>
      </c>
      <c r="P40" s="12">
        <f t="shared" si="1"/>
        <v>39272.727272727272</v>
      </c>
      <c r="Q40" t="s">
        <v>8310</v>
      </c>
      <c r="R40" t="s">
        <v>8311</v>
      </c>
      <c r="S40" s="9">
        <f t="shared" si="2"/>
        <v>41375.057222222218</v>
      </c>
      <c r="T40" s="9">
        <f t="shared" si="3"/>
        <v>41405.057222222218</v>
      </c>
      <c r="U40">
        <f t="shared" si="4"/>
        <v>2013</v>
      </c>
      <c r="V40" t="str">
        <f t="shared" si="5"/>
        <v>Apr</v>
      </c>
    </row>
    <row r="41" spans="1:22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8">
        <f t="shared" si="0"/>
        <v>131</v>
      </c>
      <c r="P41" s="12">
        <f t="shared" si="1"/>
        <v>12307.244239631336</v>
      </c>
      <c r="Q41" t="s">
        <v>8310</v>
      </c>
      <c r="R41" t="s">
        <v>8311</v>
      </c>
      <c r="S41" s="9">
        <f t="shared" si="2"/>
        <v>41754.047083333331</v>
      </c>
      <c r="T41" s="9">
        <f t="shared" si="3"/>
        <v>41784.957638888889</v>
      </c>
      <c r="U41">
        <f t="shared" si="4"/>
        <v>2014</v>
      </c>
      <c r="V41" t="str">
        <f t="shared" si="5"/>
        <v>Apr</v>
      </c>
    </row>
    <row r="42" spans="1:22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8">
        <f t="shared" si="0"/>
        <v>101</v>
      </c>
      <c r="P42" s="12">
        <f t="shared" si="1"/>
        <v>107744.5</v>
      </c>
      <c r="Q42" t="s">
        <v>8310</v>
      </c>
      <c r="R42" t="s">
        <v>8311</v>
      </c>
      <c r="S42" s="9">
        <f t="shared" si="2"/>
        <v>41789.21398148148</v>
      </c>
      <c r="T42" s="9">
        <f t="shared" si="3"/>
        <v>41809.166666666664</v>
      </c>
      <c r="U42">
        <f t="shared" si="4"/>
        <v>2014</v>
      </c>
      <c r="V42" t="str">
        <f t="shared" si="5"/>
        <v>May</v>
      </c>
    </row>
    <row r="43" spans="1:22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8">
        <f t="shared" si="0"/>
        <v>100</v>
      </c>
      <c r="P43" s="12">
        <f t="shared" si="1"/>
        <v>136421.05263157896</v>
      </c>
      <c r="Q43" t="s">
        <v>8310</v>
      </c>
      <c r="R43" t="s">
        <v>8311</v>
      </c>
      <c r="S43" s="9">
        <f t="shared" si="2"/>
        <v>41887.568912037037</v>
      </c>
      <c r="T43" s="9">
        <f t="shared" si="3"/>
        <v>41917.568912037037</v>
      </c>
      <c r="U43">
        <f t="shared" si="4"/>
        <v>2014</v>
      </c>
      <c r="V43" t="str">
        <f t="shared" si="5"/>
        <v>Sep</v>
      </c>
    </row>
    <row r="44" spans="1:22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8">
        <f t="shared" si="0"/>
        <v>142</v>
      </c>
      <c r="P44" s="12">
        <f t="shared" si="1"/>
        <v>15337.278106508877</v>
      </c>
      <c r="Q44" t="s">
        <v>8310</v>
      </c>
      <c r="R44" t="s">
        <v>8311</v>
      </c>
      <c r="S44" s="9">
        <f t="shared" si="2"/>
        <v>41971.639189814814</v>
      </c>
      <c r="T44" s="9">
        <f t="shared" si="3"/>
        <v>42001.639189814814</v>
      </c>
      <c r="U44">
        <f t="shared" si="4"/>
        <v>2014</v>
      </c>
      <c r="V44" t="str">
        <f t="shared" si="5"/>
        <v>Nov</v>
      </c>
    </row>
    <row r="45" spans="1:22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8">
        <f t="shared" si="0"/>
        <v>309</v>
      </c>
      <c r="P45" s="12">
        <f t="shared" si="1"/>
        <v>9924.38783269962</v>
      </c>
      <c r="Q45" t="s">
        <v>8310</v>
      </c>
      <c r="R45" t="s">
        <v>8311</v>
      </c>
      <c r="S45" s="9">
        <f t="shared" si="2"/>
        <v>41802.790347222224</v>
      </c>
      <c r="T45" s="9">
        <f t="shared" si="3"/>
        <v>41833</v>
      </c>
      <c r="U45">
        <f t="shared" si="4"/>
        <v>2014</v>
      </c>
      <c r="V45" t="str">
        <f t="shared" si="5"/>
        <v>Jun</v>
      </c>
    </row>
    <row r="46" spans="1:22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8">
        <f t="shared" si="0"/>
        <v>100</v>
      </c>
      <c r="P46" s="12">
        <f t="shared" si="1"/>
        <v>259200</v>
      </c>
      <c r="Q46" t="s">
        <v>8310</v>
      </c>
      <c r="R46" t="s">
        <v>8311</v>
      </c>
      <c r="S46" s="9">
        <f t="shared" si="2"/>
        <v>41874.098807870374</v>
      </c>
      <c r="T46" s="9">
        <f t="shared" si="3"/>
        <v>41919.098807870374</v>
      </c>
      <c r="U46">
        <f t="shared" si="4"/>
        <v>2014</v>
      </c>
      <c r="V46" t="str">
        <f t="shared" si="5"/>
        <v>Aug</v>
      </c>
    </row>
    <row r="47" spans="1:22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8">
        <f t="shared" si="0"/>
        <v>120</v>
      </c>
      <c r="P47" s="12">
        <f t="shared" si="1"/>
        <v>42491.803278688523</v>
      </c>
      <c r="Q47" t="s">
        <v>8310</v>
      </c>
      <c r="R47" t="s">
        <v>8311</v>
      </c>
      <c r="S47" s="9">
        <f t="shared" si="2"/>
        <v>42457.623923611114</v>
      </c>
      <c r="T47" s="9">
        <f t="shared" si="3"/>
        <v>42487.623923611114</v>
      </c>
      <c r="U47">
        <f t="shared" si="4"/>
        <v>2016</v>
      </c>
      <c r="V47" t="str">
        <f t="shared" si="5"/>
        <v>Mar</v>
      </c>
    </row>
    <row r="48" spans="1:22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8">
        <f t="shared" si="0"/>
        <v>104</v>
      </c>
      <c r="P48" s="12">
        <f t="shared" si="1"/>
        <v>57600</v>
      </c>
      <c r="Q48" t="s">
        <v>8310</v>
      </c>
      <c r="R48" t="s">
        <v>8311</v>
      </c>
      <c r="S48" s="9">
        <f t="shared" si="2"/>
        <v>42323.964976851858</v>
      </c>
      <c r="T48" s="9">
        <f t="shared" si="3"/>
        <v>42353.964976851858</v>
      </c>
      <c r="U48">
        <f t="shared" si="4"/>
        <v>2015</v>
      </c>
      <c r="V48" t="str">
        <f t="shared" si="5"/>
        <v>Nov</v>
      </c>
    </row>
    <row r="49" spans="1:22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8">
        <f t="shared" si="0"/>
        <v>108</v>
      </c>
      <c r="P49" s="12">
        <f t="shared" si="1"/>
        <v>74108.571428571435</v>
      </c>
      <c r="Q49" t="s">
        <v>8310</v>
      </c>
      <c r="R49" t="s">
        <v>8311</v>
      </c>
      <c r="S49" s="9">
        <f t="shared" si="2"/>
        <v>41932.819525462961</v>
      </c>
      <c r="T49" s="9">
        <f t="shared" si="3"/>
        <v>41992.861192129625</v>
      </c>
      <c r="U49">
        <f t="shared" si="4"/>
        <v>2014</v>
      </c>
      <c r="V49" t="str">
        <f t="shared" si="5"/>
        <v>Oct</v>
      </c>
    </row>
    <row r="50" spans="1:22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8">
        <f t="shared" si="0"/>
        <v>108</v>
      </c>
      <c r="P50" s="12">
        <f t="shared" si="1"/>
        <v>70445.789473684214</v>
      </c>
      <c r="Q50" t="s">
        <v>8310</v>
      </c>
      <c r="R50" t="s">
        <v>8311</v>
      </c>
      <c r="S50" s="9">
        <f t="shared" si="2"/>
        <v>42033.516898148147</v>
      </c>
      <c r="T50" s="9">
        <f t="shared" si="3"/>
        <v>42064.5</v>
      </c>
      <c r="U50">
        <f t="shared" si="4"/>
        <v>2015</v>
      </c>
      <c r="V50" t="str">
        <f t="shared" si="5"/>
        <v>Jan</v>
      </c>
    </row>
    <row r="51" spans="1:22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8">
        <f t="shared" si="0"/>
        <v>100</v>
      </c>
      <c r="P51" s="12">
        <f t="shared" si="1"/>
        <v>29793.103448275862</v>
      </c>
      <c r="Q51" t="s">
        <v>8310</v>
      </c>
      <c r="R51" t="s">
        <v>8311</v>
      </c>
      <c r="S51" s="9">
        <f t="shared" si="2"/>
        <v>42271.176446759258</v>
      </c>
      <c r="T51" s="9">
        <f t="shared" si="3"/>
        <v>42301.176446759258</v>
      </c>
      <c r="U51">
        <f t="shared" si="4"/>
        <v>2015</v>
      </c>
      <c r="V51" t="str">
        <f t="shared" si="5"/>
        <v>Sep</v>
      </c>
    </row>
    <row r="52" spans="1:22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8">
        <f t="shared" si="0"/>
        <v>100</v>
      </c>
      <c r="P52" s="12">
        <f t="shared" si="1"/>
        <v>152988.27272727274</v>
      </c>
      <c r="Q52" t="s">
        <v>8310</v>
      </c>
      <c r="R52" t="s">
        <v>8311</v>
      </c>
      <c r="S52" s="9">
        <f t="shared" si="2"/>
        <v>41995.752986111111</v>
      </c>
      <c r="T52" s="9">
        <f t="shared" si="3"/>
        <v>42034.708333333328</v>
      </c>
      <c r="U52">
        <f t="shared" si="4"/>
        <v>2014</v>
      </c>
      <c r="V52" t="str">
        <f t="shared" si="5"/>
        <v>Dec</v>
      </c>
    </row>
    <row r="53" spans="1:22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8">
        <f t="shared" si="0"/>
        <v>128</v>
      </c>
      <c r="P53" s="12">
        <f t="shared" si="1"/>
        <v>21781.512605042019</v>
      </c>
      <c r="Q53" t="s">
        <v>8310</v>
      </c>
      <c r="R53" t="s">
        <v>8311</v>
      </c>
      <c r="S53" s="9">
        <f t="shared" si="2"/>
        <v>42196.928668981483</v>
      </c>
      <c r="T53" s="9">
        <f t="shared" si="3"/>
        <v>42226.928668981483</v>
      </c>
      <c r="U53">
        <f t="shared" si="4"/>
        <v>2015</v>
      </c>
      <c r="V53" t="str">
        <f t="shared" si="5"/>
        <v>Jul</v>
      </c>
    </row>
    <row r="54" spans="1:22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8">
        <f t="shared" si="0"/>
        <v>116</v>
      </c>
      <c r="P54" s="12">
        <f t="shared" si="1"/>
        <v>49846.153846153844</v>
      </c>
      <c r="Q54" t="s">
        <v>8310</v>
      </c>
      <c r="R54" t="s">
        <v>8311</v>
      </c>
      <c r="S54" s="9">
        <f t="shared" si="2"/>
        <v>41807.701921296299</v>
      </c>
      <c r="T54" s="9">
        <f t="shared" si="3"/>
        <v>41837.701921296299</v>
      </c>
      <c r="U54">
        <f t="shared" si="4"/>
        <v>2014</v>
      </c>
      <c r="V54" t="str">
        <f t="shared" si="5"/>
        <v>Jun</v>
      </c>
    </row>
    <row r="55" spans="1:22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8">
        <f t="shared" si="0"/>
        <v>110</v>
      </c>
      <c r="P55" s="12">
        <f t="shared" si="1"/>
        <v>10609.871794871795</v>
      </c>
      <c r="Q55" t="s">
        <v>8310</v>
      </c>
      <c r="R55" t="s">
        <v>8311</v>
      </c>
      <c r="S55" s="9">
        <f t="shared" si="2"/>
        <v>41719.549131944441</v>
      </c>
      <c r="T55" s="9">
        <f t="shared" si="3"/>
        <v>41733.916666666664</v>
      </c>
      <c r="U55">
        <f t="shared" si="4"/>
        <v>2014</v>
      </c>
      <c r="V55" t="str">
        <f t="shared" si="5"/>
        <v>Mar</v>
      </c>
    </row>
    <row r="56" spans="1:22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8">
        <f t="shared" si="0"/>
        <v>101</v>
      </c>
      <c r="P56" s="12">
        <f t="shared" si="1"/>
        <v>49846.153846153844</v>
      </c>
      <c r="Q56" t="s">
        <v>8310</v>
      </c>
      <c r="R56" t="s">
        <v>8311</v>
      </c>
      <c r="S56" s="9">
        <f t="shared" si="2"/>
        <v>42333.713206018518</v>
      </c>
      <c r="T56" s="9">
        <f t="shared" si="3"/>
        <v>42363.713206018518</v>
      </c>
      <c r="U56">
        <f t="shared" si="4"/>
        <v>2015</v>
      </c>
      <c r="V56" t="str">
        <f t="shared" si="5"/>
        <v>Nov</v>
      </c>
    </row>
    <row r="57" spans="1:22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8">
        <f t="shared" si="0"/>
        <v>129</v>
      </c>
      <c r="P57" s="12">
        <f t="shared" si="1"/>
        <v>21097.674418604653</v>
      </c>
      <c r="Q57" t="s">
        <v>8310</v>
      </c>
      <c r="R57" t="s">
        <v>8311</v>
      </c>
      <c r="S57" s="9">
        <f t="shared" si="2"/>
        <v>42496.968935185185</v>
      </c>
      <c r="T57" s="9">
        <f t="shared" si="3"/>
        <v>42517.968935185185</v>
      </c>
      <c r="U57">
        <f t="shared" si="4"/>
        <v>2016</v>
      </c>
      <c r="V57" t="str">
        <f t="shared" si="5"/>
        <v>May</v>
      </c>
    </row>
    <row r="58" spans="1:22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8">
        <f t="shared" si="0"/>
        <v>107</v>
      </c>
      <c r="P58" s="12">
        <f t="shared" si="1"/>
        <v>7010.2068965517237</v>
      </c>
      <c r="Q58" t="s">
        <v>8310</v>
      </c>
      <c r="R58" t="s">
        <v>8311</v>
      </c>
      <c r="S58" s="9">
        <f t="shared" si="2"/>
        <v>42149.548888888887</v>
      </c>
      <c r="T58" s="9">
        <f t="shared" si="3"/>
        <v>42163.666666666672</v>
      </c>
      <c r="U58">
        <f t="shared" si="4"/>
        <v>2015</v>
      </c>
      <c r="V58" t="str">
        <f t="shared" si="5"/>
        <v>May</v>
      </c>
    </row>
    <row r="59" spans="1:22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8">
        <f t="shared" si="0"/>
        <v>102</v>
      </c>
      <c r="P59" s="12">
        <f t="shared" si="1"/>
        <v>37565.217391304344</v>
      </c>
      <c r="Q59" t="s">
        <v>8310</v>
      </c>
      <c r="R59" t="s">
        <v>8311</v>
      </c>
      <c r="S59" s="9">
        <f t="shared" si="2"/>
        <v>42089.83289351852</v>
      </c>
      <c r="T59" s="9">
        <f t="shared" si="3"/>
        <v>42119.83289351852</v>
      </c>
      <c r="U59">
        <f t="shared" si="4"/>
        <v>2015</v>
      </c>
      <c r="V59" t="str">
        <f t="shared" si="5"/>
        <v>Mar</v>
      </c>
    </row>
    <row r="60" spans="1:22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8">
        <f t="shared" si="0"/>
        <v>103</v>
      </c>
      <c r="P60" s="12">
        <f t="shared" si="1"/>
        <v>34608</v>
      </c>
      <c r="Q60" t="s">
        <v>8310</v>
      </c>
      <c r="R60" t="s">
        <v>8311</v>
      </c>
      <c r="S60" s="9">
        <f t="shared" si="2"/>
        <v>41932.745046296295</v>
      </c>
      <c r="T60" s="9">
        <f t="shared" si="3"/>
        <v>41962.786712962959</v>
      </c>
      <c r="U60">
        <f t="shared" si="4"/>
        <v>2014</v>
      </c>
      <c r="V60" t="str">
        <f t="shared" si="5"/>
        <v>Oct</v>
      </c>
    </row>
    <row r="61" spans="1:22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8">
        <f t="shared" si="0"/>
        <v>100</v>
      </c>
      <c r="P61" s="12">
        <f t="shared" si="1"/>
        <v>82837.090909090912</v>
      </c>
      <c r="Q61" t="s">
        <v>8310</v>
      </c>
      <c r="R61" t="s">
        <v>8311</v>
      </c>
      <c r="S61" s="9">
        <f t="shared" si="2"/>
        <v>42230.23583333334</v>
      </c>
      <c r="T61" s="9">
        <f t="shared" si="3"/>
        <v>42261.875</v>
      </c>
      <c r="U61">
        <f t="shared" si="4"/>
        <v>2015</v>
      </c>
      <c r="V61" t="str">
        <f t="shared" si="5"/>
        <v>Aug</v>
      </c>
    </row>
    <row r="62" spans="1:22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8">
        <f t="shared" si="0"/>
        <v>103</v>
      </c>
      <c r="P62" s="12">
        <f t="shared" si="1"/>
        <v>15278.546296296296</v>
      </c>
      <c r="Q62" t="s">
        <v>8310</v>
      </c>
      <c r="R62" t="s">
        <v>8312</v>
      </c>
      <c r="S62" s="9">
        <f t="shared" si="2"/>
        <v>41701.901817129627</v>
      </c>
      <c r="T62" s="9">
        <f t="shared" si="3"/>
        <v>41721</v>
      </c>
      <c r="U62">
        <f t="shared" si="4"/>
        <v>2014</v>
      </c>
      <c r="V62" t="str">
        <f t="shared" si="5"/>
        <v>Mar</v>
      </c>
    </row>
    <row r="63" spans="1:22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8">
        <f t="shared" si="0"/>
        <v>148</v>
      </c>
      <c r="P63" s="12">
        <f t="shared" si="1"/>
        <v>82643.478260869568</v>
      </c>
      <c r="Q63" t="s">
        <v>8310</v>
      </c>
      <c r="R63" t="s">
        <v>8312</v>
      </c>
      <c r="S63" s="9">
        <f t="shared" si="2"/>
        <v>41409.814317129632</v>
      </c>
      <c r="T63" s="9">
        <f t="shared" si="3"/>
        <v>41431.814317129632</v>
      </c>
      <c r="U63">
        <f t="shared" si="4"/>
        <v>2013</v>
      </c>
      <c r="V63" t="str">
        <f t="shared" si="5"/>
        <v>May</v>
      </c>
    </row>
    <row r="64" spans="1:22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8">
        <f t="shared" si="0"/>
        <v>155</v>
      </c>
      <c r="P64" s="12">
        <f t="shared" si="1"/>
        <v>45000</v>
      </c>
      <c r="Q64" t="s">
        <v>8310</v>
      </c>
      <c r="R64" t="s">
        <v>8312</v>
      </c>
      <c r="S64" s="9">
        <f t="shared" si="2"/>
        <v>41311.799513888887</v>
      </c>
      <c r="T64" s="9">
        <f t="shared" si="3"/>
        <v>41336.799513888887</v>
      </c>
      <c r="U64">
        <f t="shared" si="4"/>
        <v>2013</v>
      </c>
      <c r="V64" t="str">
        <f t="shared" si="5"/>
        <v>Feb</v>
      </c>
    </row>
    <row r="65" spans="1:22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8">
        <f t="shared" si="0"/>
        <v>114</v>
      </c>
      <c r="P65" s="12">
        <f t="shared" si="1"/>
        <v>31448.859375</v>
      </c>
      <c r="Q65" t="s">
        <v>8310</v>
      </c>
      <c r="R65" t="s">
        <v>8312</v>
      </c>
      <c r="S65" s="9">
        <f t="shared" si="2"/>
        <v>41612.912187499998</v>
      </c>
      <c r="T65" s="9">
        <f t="shared" si="3"/>
        <v>41636.207638888889</v>
      </c>
      <c r="U65">
        <f t="shared" si="4"/>
        <v>2013</v>
      </c>
      <c r="V65" t="str">
        <f t="shared" si="5"/>
        <v>Dec</v>
      </c>
    </row>
    <row r="66" spans="1:22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8">
        <f t="shared" si="0"/>
        <v>173</v>
      </c>
      <c r="P66" s="12">
        <f t="shared" si="1"/>
        <v>108000</v>
      </c>
      <c r="Q66" t="s">
        <v>8310</v>
      </c>
      <c r="R66" t="s">
        <v>8312</v>
      </c>
      <c r="S66" s="9">
        <f t="shared" si="2"/>
        <v>41433.01829861111</v>
      </c>
      <c r="T66" s="9">
        <f t="shared" si="3"/>
        <v>41463.01829861111</v>
      </c>
      <c r="U66">
        <f t="shared" si="4"/>
        <v>2013</v>
      </c>
      <c r="V66" t="str">
        <f t="shared" si="5"/>
        <v>Jun</v>
      </c>
    </row>
    <row r="67" spans="1:22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8">
        <f t="shared" ref="O67:O130" si="6">ROUND((E67/D67)*100,0)</f>
        <v>108</v>
      </c>
      <c r="P67" s="12">
        <f t="shared" ref="P67:P130" si="7">(I67-J67)/L67</f>
        <v>40059.403508771931</v>
      </c>
      <c r="Q67" t="s">
        <v>8310</v>
      </c>
      <c r="R67" t="s">
        <v>8312</v>
      </c>
      <c r="S67" s="9">
        <f t="shared" ref="S67:S130" si="8">(((J67/60)/60)/24)+DATE(1970,1,1)</f>
        <v>41835.821226851855</v>
      </c>
      <c r="T67" s="9">
        <f t="shared" ref="T67:T130" si="9">(((I67/60)/60)/24) + DATE(1970,1,1)</f>
        <v>41862.249305555553</v>
      </c>
      <c r="U67">
        <f t="shared" ref="U67:U130" si="10">YEAR(S67)</f>
        <v>2014</v>
      </c>
      <c r="V67" t="str">
        <f t="shared" ref="V67:V130" si="11">TEXT(MONTH(S67)*29,"mmm")</f>
        <v>Jul</v>
      </c>
    </row>
    <row r="68" spans="1:22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8">
        <f t="shared" si="6"/>
        <v>119</v>
      </c>
      <c r="P68" s="12">
        <f t="shared" si="7"/>
        <v>99692.307692307688</v>
      </c>
      <c r="Q68" t="s">
        <v>8310</v>
      </c>
      <c r="R68" t="s">
        <v>8312</v>
      </c>
      <c r="S68" s="9">
        <f t="shared" si="8"/>
        <v>42539.849768518514</v>
      </c>
      <c r="T68" s="9">
        <f t="shared" si="9"/>
        <v>42569.849768518514</v>
      </c>
      <c r="U68">
        <f t="shared" si="10"/>
        <v>2016</v>
      </c>
      <c r="V68" t="str">
        <f t="shared" si="11"/>
        <v>Jun</v>
      </c>
    </row>
    <row r="69" spans="1:22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8">
        <f t="shared" si="6"/>
        <v>116</v>
      </c>
      <c r="P69" s="12">
        <f t="shared" si="7"/>
        <v>129600</v>
      </c>
      <c r="Q69" t="s">
        <v>8310</v>
      </c>
      <c r="R69" t="s">
        <v>8312</v>
      </c>
      <c r="S69" s="9">
        <f t="shared" si="8"/>
        <v>41075.583379629628</v>
      </c>
      <c r="T69" s="9">
        <f t="shared" si="9"/>
        <v>41105.583379629628</v>
      </c>
      <c r="U69">
        <f t="shared" si="10"/>
        <v>2012</v>
      </c>
      <c r="V69" t="str">
        <f t="shared" si="11"/>
        <v>Jun</v>
      </c>
    </row>
    <row r="70" spans="1:22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8">
        <f t="shared" si="6"/>
        <v>127</v>
      </c>
      <c r="P70" s="12">
        <f t="shared" si="7"/>
        <v>72000</v>
      </c>
      <c r="Q70" t="s">
        <v>8310</v>
      </c>
      <c r="R70" t="s">
        <v>8312</v>
      </c>
      <c r="S70" s="9">
        <f t="shared" si="8"/>
        <v>41663.569340277776</v>
      </c>
      <c r="T70" s="9">
        <f t="shared" si="9"/>
        <v>41693.569340277776</v>
      </c>
      <c r="U70">
        <f t="shared" si="10"/>
        <v>2014</v>
      </c>
      <c r="V70" t="str">
        <f t="shared" si="11"/>
        <v>Jan</v>
      </c>
    </row>
    <row r="71" spans="1:22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8">
        <f t="shared" si="6"/>
        <v>111</v>
      </c>
      <c r="P71" s="12">
        <f t="shared" si="7"/>
        <v>15582.668539325843</v>
      </c>
      <c r="Q71" t="s">
        <v>8310</v>
      </c>
      <c r="R71" t="s">
        <v>8312</v>
      </c>
      <c r="S71" s="9">
        <f t="shared" si="8"/>
        <v>40786.187789351854</v>
      </c>
      <c r="T71" s="9">
        <f t="shared" si="9"/>
        <v>40818.290972222225</v>
      </c>
      <c r="U71">
        <f t="shared" si="10"/>
        <v>2011</v>
      </c>
      <c r="V71" t="str">
        <f t="shared" si="11"/>
        <v>Aug</v>
      </c>
    </row>
    <row r="72" spans="1:22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8">
        <f t="shared" si="6"/>
        <v>127</v>
      </c>
      <c r="P72" s="12">
        <f t="shared" si="7"/>
        <v>304941.17647058825</v>
      </c>
      <c r="Q72" t="s">
        <v>8310</v>
      </c>
      <c r="R72" t="s">
        <v>8312</v>
      </c>
      <c r="S72" s="9">
        <f t="shared" si="8"/>
        <v>40730.896354166667</v>
      </c>
      <c r="T72" s="9">
        <f t="shared" si="9"/>
        <v>40790.896354166667</v>
      </c>
      <c r="U72">
        <f t="shared" si="10"/>
        <v>2011</v>
      </c>
      <c r="V72" t="str">
        <f t="shared" si="11"/>
        <v>Jul</v>
      </c>
    </row>
    <row r="73" spans="1:22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8">
        <f t="shared" si="6"/>
        <v>124</v>
      </c>
      <c r="P73" s="12">
        <f t="shared" si="7"/>
        <v>162000</v>
      </c>
      <c r="Q73" t="s">
        <v>8310</v>
      </c>
      <c r="R73" t="s">
        <v>8312</v>
      </c>
      <c r="S73" s="9">
        <f t="shared" si="8"/>
        <v>40997.271493055552</v>
      </c>
      <c r="T73" s="9">
        <f t="shared" si="9"/>
        <v>41057.271493055552</v>
      </c>
      <c r="U73">
        <f t="shared" si="10"/>
        <v>2012</v>
      </c>
      <c r="V73" t="str">
        <f t="shared" si="11"/>
        <v>Mar</v>
      </c>
    </row>
    <row r="74" spans="1:22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8">
        <f t="shared" si="6"/>
        <v>108</v>
      </c>
      <c r="P74" s="12">
        <f t="shared" si="7"/>
        <v>42124.853658536587</v>
      </c>
      <c r="Q74" t="s">
        <v>8310</v>
      </c>
      <c r="R74" t="s">
        <v>8312</v>
      </c>
      <c r="S74" s="9">
        <f t="shared" si="8"/>
        <v>41208.010196759256</v>
      </c>
      <c r="T74" s="9">
        <f t="shared" si="9"/>
        <v>41228</v>
      </c>
      <c r="U74">
        <f t="shared" si="10"/>
        <v>2012</v>
      </c>
      <c r="V74" t="str">
        <f t="shared" si="11"/>
        <v>Oct</v>
      </c>
    </row>
    <row r="75" spans="1:22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8">
        <f t="shared" si="6"/>
        <v>100</v>
      </c>
      <c r="P75" s="12">
        <f t="shared" si="7"/>
        <v>376364.22222222225</v>
      </c>
      <c r="Q75" t="s">
        <v>8310</v>
      </c>
      <c r="R75" t="s">
        <v>8312</v>
      </c>
      <c r="S75" s="9">
        <f t="shared" si="8"/>
        <v>40587.75675925926</v>
      </c>
      <c r="T75" s="9">
        <f t="shared" si="9"/>
        <v>40666.165972222225</v>
      </c>
      <c r="U75">
        <f t="shared" si="10"/>
        <v>2011</v>
      </c>
      <c r="V75" t="str">
        <f t="shared" si="11"/>
        <v>Feb</v>
      </c>
    </row>
    <row r="76" spans="1:22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8">
        <f t="shared" si="6"/>
        <v>113</v>
      </c>
      <c r="P76" s="12">
        <f t="shared" si="7"/>
        <v>89379.31034482758</v>
      </c>
      <c r="Q76" t="s">
        <v>8310</v>
      </c>
      <c r="R76" t="s">
        <v>8312</v>
      </c>
      <c r="S76" s="9">
        <f t="shared" si="8"/>
        <v>42360.487210648149</v>
      </c>
      <c r="T76" s="9">
        <f t="shared" si="9"/>
        <v>42390.487210648149</v>
      </c>
      <c r="U76">
        <f t="shared" si="10"/>
        <v>2015</v>
      </c>
      <c r="V76" t="str">
        <f t="shared" si="11"/>
        <v>Dec</v>
      </c>
    </row>
    <row r="77" spans="1:22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8">
        <f t="shared" si="6"/>
        <v>115</v>
      </c>
      <c r="P77" s="12">
        <f t="shared" si="7"/>
        <v>55148.936170212764</v>
      </c>
      <c r="Q77" t="s">
        <v>8310</v>
      </c>
      <c r="R77" t="s">
        <v>8312</v>
      </c>
      <c r="S77" s="9">
        <f t="shared" si="8"/>
        <v>41357.209166666667</v>
      </c>
      <c r="T77" s="9">
        <f t="shared" si="9"/>
        <v>41387.209166666667</v>
      </c>
      <c r="U77">
        <f t="shared" si="10"/>
        <v>2013</v>
      </c>
      <c r="V77" t="str">
        <f t="shared" si="11"/>
        <v>Mar</v>
      </c>
    </row>
    <row r="78" spans="1:22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8">
        <f t="shared" si="6"/>
        <v>153</v>
      </c>
      <c r="P78" s="12">
        <f t="shared" si="7"/>
        <v>345840</v>
      </c>
      <c r="Q78" t="s">
        <v>8310</v>
      </c>
      <c r="R78" t="s">
        <v>8312</v>
      </c>
      <c r="S78" s="9">
        <f t="shared" si="8"/>
        <v>40844.691643518519</v>
      </c>
      <c r="T78" s="9">
        <f t="shared" si="9"/>
        <v>40904.733310185184</v>
      </c>
      <c r="U78">
        <f t="shared" si="10"/>
        <v>2011</v>
      </c>
      <c r="V78" t="str">
        <f t="shared" si="11"/>
        <v>Oct</v>
      </c>
    </row>
    <row r="79" spans="1:22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8">
        <f t="shared" si="6"/>
        <v>393</v>
      </c>
      <c r="P79" s="12">
        <f t="shared" si="7"/>
        <v>176054.73076923078</v>
      </c>
      <c r="Q79" t="s">
        <v>8310</v>
      </c>
      <c r="R79" t="s">
        <v>8312</v>
      </c>
      <c r="S79" s="9">
        <f t="shared" si="8"/>
        <v>40997.144872685189</v>
      </c>
      <c r="T79" s="9">
        <f t="shared" si="9"/>
        <v>41050.124305555553</v>
      </c>
      <c r="U79">
        <f t="shared" si="10"/>
        <v>2012</v>
      </c>
      <c r="V79" t="str">
        <f t="shared" si="11"/>
        <v>Mar</v>
      </c>
    </row>
    <row r="80" spans="1:22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8">
        <f t="shared" si="6"/>
        <v>2702</v>
      </c>
      <c r="P80" s="12">
        <f t="shared" si="7"/>
        <v>24685.714285714286</v>
      </c>
      <c r="Q80" t="s">
        <v>8310</v>
      </c>
      <c r="R80" t="s">
        <v>8312</v>
      </c>
      <c r="S80" s="9">
        <f t="shared" si="8"/>
        <v>42604.730567129634</v>
      </c>
      <c r="T80" s="9">
        <f t="shared" si="9"/>
        <v>42614.730567129634</v>
      </c>
      <c r="U80">
        <f t="shared" si="10"/>
        <v>2016</v>
      </c>
      <c r="V80" t="str">
        <f t="shared" si="11"/>
        <v>Aug</v>
      </c>
    </row>
    <row r="81" spans="1:22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8">
        <f t="shared" si="6"/>
        <v>127</v>
      </c>
      <c r="P81" s="12">
        <f t="shared" si="7"/>
        <v>63219.512195121948</v>
      </c>
      <c r="Q81" t="s">
        <v>8310</v>
      </c>
      <c r="R81" t="s">
        <v>8312</v>
      </c>
      <c r="S81" s="9">
        <f t="shared" si="8"/>
        <v>41724.776539351849</v>
      </c>
      <c r="T81" s="9">
        <f t="shared" si="9"/>
        <v>41754.776539351849</v>
      </c>
      <c r="U81">
        <f t="shared" si="10"/>
        <v>2014</v>
      </c>
      <c r="V81" t="str">
        <f t="shared" si="11"/>
        <v>Mar</v>
      </c>
    </row>
    <row r="82" spans="1:22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8">
        <f t="shared" si="6"/>
        <v>107</v>
      </c>
      <c r="P82" s="12">
        <f t="shared" si="7"/>
        <v>64340.425531914894</v>
      </c>
      <c r="Q82" t="s">
        <v>8310</v>
      </c>
      <c r="R82" t="s">
        <v>8312</v>
      </c>
      <c r="S82" s="9">
        <f t="shared" si="8"/>
        <v>41583.083981481483</v>
      </c>
      <c r="T82" s="9">
        <f t="shared" si="9"/>
        <v>41618.083981481483</v>
      </c>
      <c r="U82">
        <f t="shared" si="10"/>
        <v>2013</v>
      </c>
      <c r="V82" t="str">
        <f t="shared" si="11"/>
        <v>Nov</v>
      </c>
    </row>
    <row r="83" spans="1:22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8">
        <f t="shared" si="6"/>
        <v>198</v>
      </c>
      <c r="P83" s="12">
        <f t="shared" si="7"/>
        <v>12242.607142857143</v>
      </c>
      <c r="Q83" t="s">
        <v>8310</v>
      </c>
      <c r="R83" t="s">
        <v>8312</v>
      </c>
      <c r="S83" s="9">
        <f t="shared" si="8"/>
        <v>41100.158877314818</v>
      </c>
      <c r="T83" s="9">
        <f t="shared" si="9"/>
        <v>41104.126388888886</v>
      </c>
      <c r="U83">
        <f t="shared" si="10"/>
        <v>2012</v>
      </c>
      <c r="V83" t="str">
        <f t="shared" si="11"/>
        <v>Jul</v>
      </c>
    </row>
    <row r="84" spans="1:22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8">
        <f t="shared" si="6"/>
        <v>100</v>
      </c>
      <c r="P84" s="12">
        <f t="shared" si="7"/>
        <v>25920</v>
      </c>
      <c r="Q84" t="s">
        <v>8310</v>
      </c>
      <c r="R84" t="s">
        <v>8312</v>
      </c>
      <c r="S84" s="9">
        <f t="shared" si="8"/>
        <v>40795.820150462961</v>
      </c>
      <c r="T84" s="9">
        <f t="shared" si="9"/>
        <v>40825.820150462961</v>
      </c>
      <c r="U84">
        <f t="shared" si="10"/>
        <v>2011</v>
      </c>
      <c r="V84" t="str">
        <f t="shared" si="11"/>
        <v>Sep</v>
      </c>
    </row>
    <row r="85" spans="1:22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8">
        <f t="shared" si="6"/>
        <v>103</v>
      </c>
      <c r="P85" s="12">
        <f t="shared" si="7"/>
        <v>98785.461538461532</v>
      </c>
      <c r="Q85" t="s">
        <v>8310</v>
      </c>
      <c r="R85" t="s">
        <v>8312</v>
      </c>
      <c r="S85" s="9">
        <f t="shared" si="8"/>
        <v>42042.615613425922</v>
      </c>
      <c r="T85" s="9">
        <f t="shared" si="9"/>
        <v>42057.479166666672</v>
      </c>
      <c r="U85">
        <f t="shared" si="10"/>
        <v>2015</v>
      </c>
      <c r="V85" t="str">
        <f t="shared" si="11"/>
        <v>Feb</v>
      </c>
    </row>
    <row r="86" spans="1:22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8">
        <f t="shared" si="6"/>
        <v>100</v>
      </c>
      <c r="P86" s="12">
        <f t="shared" si="7"/>
        <v>370285.71428571426</v>
      </c>
      <c r="Q86" t="s">
        <v>8310</v>
      </c>
      <c r="R86" t="s">
        <v>8312</v>
      </c>
      <c r="S86" s="9">
        <f t="shared" si="8"/>
        <v>40648.757939814815</v>
      </c>
      <c r="T86" s="9">
        <f t="shared" si="9"/>
        <v>40678.757939814815</v>
      </c>
      <c r="U86">
        <f t="shared" si="10"/>
        <v>2011</v>
      </c>
      <c r="V86" t="str">
        <f t="shared" si="11"/>
        <v>Apr</v>
      </c>
    </row>
    <row r="87" spans="1:22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8">
        <f t="shared" si="6"/>
        <v>126</v>
      </c>
      <c r="P87" s="12">
        <f t="shared" si="7"/>
        <v>123428.57142857143</v>
      </c>
      <c r="Q87" t="s">
        <v>8310</v>
      </c>
      <c r="R87" t="s">
        <v>8312</v>
      </c>
      <c r="S87" s="9">
        <f t="shared" si="8"/>
        <v>40779.125428240739</v>
      </c>
      <c r="T87" s="9">
        <f t="shared" si="9"/>
        <v>40809.125428240739</v>
      </c>
      <c r="U87">
        <f t="shared" si="10"/>
        <v>2011</v>
      </c>
      <c r="V87" t="str">
        <f t="shared" si="11"/>
        <v>Aug</v>
      </c>
    </row>
    <row r="88" spans="1:22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8">
        <f t="shared" si="6"/>
        <v>106</v>
      </c>
      <c r="P88" s="12">
        <f t="shared" si="7"/>
        <v>376305.8823529412</v>
      </c>
      <c r="Q88" t="s">
        <v>8310</v>
      </c>
      <c r="R88" t="s">
        <v>8312</v>
      </c>
      <c r="S88" s="9">
        <f t="shared" si="8"/>
        <v>42291.556076388893</v>
      </c>
      <c r="T88" s="9">
        <f t="shared" si="9"/>
        <v>42365.59774305555</v>
      </c>
      <c r="U88">
        <f t="shared" si="10"/>
        <v>2015</v>
      </c>
      <c r="V88" t="str">
        <f t="shared" si="11"/>
        <v>Oct</v>
      </c>
    </row>
    <row r="89" spans="1:22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8">
        <f t="shared" si="6"/>
        <v>105</v>
      </c>
      <c r="P89" s="12">
        <f t="shared" si="7"/>
        <v>32938.28</v>
      </c>
      <c r="Q89" t="s">
        <v>8310</v>
      </c>
      <c r="R89" t="s">
        <v>8312</v>
      </c>
      <c r="S89" s="9">
        <f t="shared" si="8"/>
        <v>40322.53938657407</v>
      </c>
      <c r="T89" s="9">
        <f t="shared" si="9"/>
        <v>40332.070138888892</v>
      </c>
      <c r="U89">
        <f t="shared" si="10"/>
        <v>2010</v>
      </c>
      <c r="V89" t="str">
        <f t="shared" si="11"/>
        <v>May</v>
      </c>
    </row>
    <row r="90" spans="1:22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8">
        <f t="shared" si="6"/>
        <v>103</v>
      </c>
      <c r="P90" s="12">
        <f t="shared" si="7"/>
        <v>37440</v>
      </c>
      <c r="Q90" t="s">
        <v>8310</v>
      </c>
      <c r="R90" t="s">
        <v>8312</v>
      </c>
      <c r="S90" s="9">
        <f t="shared" si="8"/>
        <v>41786.65892361111</v>
      </c>
      <c r="T90" s="9">
        <f t="shared" si="9"/>
        <v>41812.65892361111</v>
      </c>
      <c r="U90">
        <f t="shared" si="10"/>
        <v>2014</v>
      </c>
      <c r="V90" t="str">
        <f t="shared" si="11"/>
        <v>May</v>
      </c>
    </row>
    <row r="91" spans="1:22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8">
        <f t="shared" si="6"/>
        <v>115</v>
      </c>
      <c r="P91" s="12">
        <f t="shared" si="7"/>
        <v>38571.428571428572</v>
      </c>
      <c r="Q91" t="s">
        <v>8310</v>
      </c>
      <c r="R91" t="s">
        <v>8312</v>
      </c>
      <c r="S91" s="9">
        <f t="shared" si="8"/>
        <v>41402.752222222225</v>
      </c>
      <c r="T91" s="9">
        <f t="shared" si="9"/>
        <v>41427.752222222225</v>
      </c>
      <c r="U91">
        <f t="shared" si="10"/>
        <v>2013</v>
      </c>
      <c r="V91" t="str">
        <f t="shared" si="11"/>
        <v>May</v>
      </c>
    </row>
    <row r="92" spans="1:22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8">
        <f t="shared" si="6"/>
        <v>100</v>
      </c>
      <c r="P92" s="12">
        <f t="shared" si="7"/>
        <v>162000</v>
      </c>
      <c r="Q92" t="s">
        <v>8310</v>
      </c>
      <c r="R92" t="s">
        <v>8312</v>
      </c>
      <c r="S92" s="9">
        <f t="shared" si="8"/>
        <v>40706.297442129631</v>
      </c>
      <c r="T92" s="9">
        <f t="shared" si="9"/>
        <v>40736.297442129631</v>
      </c>
      <c r="U92">
        <f t="shared" si="10"/>
        <v>2011</v>
      </c>
      <c r="V92" t="str">
        <f t="shared" si="11"/>
        <v>Jun</v>
      </c>
    </row>
    <row r="93" spans="1:22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8">
        <f t="shared" si="6"/>
        <v>120</v>
      </c>
      <c r="P93" s="12">
        <f t="shared" si="7"/>
        <v>114573.91304347826</v>
      </c>
      <c r="Q93" t="s">
        <v>8310</v>
      </c>
      <c r="R93" t="s">
        <v>8312</v>
      </c>
      <c r="S93" s="9">
        <f t="shared" si="8"/>
        <v>40619.402361111112</v>
      </c>
      <c r="T93" s="9">
        <f t="shared" si="9"/>
        <v>40680.402361111112</v>
      </c>
      <c r="U93">
        <f t="shared" si="10"/>
        <v>2011</v>
      </c>
      <c r="V93" t="str">
        <f t="shared" si="11"/>
        <v>Mar</v>
      </c>
    </row>
    <row r="94" spans="1:22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8">
        <f t="shared" si="6"/>
        <v>105</v>
      </c>
      <c r="P94" s="12">
        <f t="shared" si="7"/>
        <v>92698.069767441862</v>
      </c>
      <c r="Q94" t="s">
        <v>8310</v>
      </c>
      <c r="R94" t="s">
        <v>8312</v>
      </c>
      <c r="S94" s="9">
        <f t="shared" si="8"/>
        <v>42721.198877314819</v>
      </c>
      <c r="T94" s="9">
        <f t="shared" si="9"/>
        <v>42767.333333333328</v>
      </c>
      <c r="U94">
        <f t="shared" si="10"/>
        <v>2016</v>
      </c>
      <c r="V94" t="str">
        <f t="shared" si="11"/>
        <v>Dec</v>
      </c>
    </row>
    <row r="95" spans="1:22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8">
        <f t="shared" si="6"/>
        <v>111</v>
      </c>
      <c r="P95" s="12">
        <f t="shared" si="7"/>
        <v>161377.53333333333</v>
      </c>
      <c r="Q95" t="s">
        <v>8310</v>
      </c>
      <c r="R95" t="s">
        <v>8312</v>
      </c>
      <c r="S95" s="9">
        <f t="shared" si="8"/>
        <v>41065.858067129629</v>
      </c>
      <c r="T95" s="9">
        <f t="shared" si="9"/>
        <v>41093.875</v>
      </c>
      <c r="U95">
        <f t="shared" si="10"/>
        <v>2012</v>
      </c>
      <c r="V95" t="str">
        <f t="shared" si="11"/>
        <v>Jun</v>
      </c>
    </row>
    <row r="96" spans="1:22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8">
        <f t="shared" si="6"/>
        <v>104</v>
      </c>
      <c r="P96" s="12">
        <f t="shared" si="7"/>
        <v>144000</v>
      </c>
      <c r="Q96" t="s">
        <v>8310</v>
      </c>
      <c r="R96" t="s">
        <v>8312</v>
      </c>
      <c r="S96" s="9">
        <f t="shared" si="8"/>
        <v>41716.717847222222</v>
      </c>
      <c r="T96" s="9">
        <f t="shared" si="9"/>
        <v>41736.717847222222</v>
      </c>
      <c r="U96">
        <f t="shared" si="10"/>
        <v>2014</v>
      </c>
      <c r="V96" t="str">
        <f t="shared" si="11"/>
        <v>Mar</v>
      </c>
    </row>
    <row r="97" spans="1:22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8">
        <f t="shared" si="6"/>
        <v>131</v>
      </c>
      <c r="P97" s="12">
        <f t="shared" si="7"/>
        <v>123428.57142857143</v>
      </c>
      <c r="Q97" t="s">
        <v>8310</v>
      </c>
      <c r="R97" t="s">
        <v>8312</v>
      </c>
      <c r="S97" s="9">
        <f t="shared" si="8"/>
        <v>40935.005104166667</v>
      </c>
      <c r="T97" s="9">
        <f t="shared" si="9"/>
        <v>40965.005104166667</v>
      </c>
      <c r="U97">
        <f t="shared" si="10"/>
        <v>2012</v>
      </c>
      <c r="V97" t="str">
        <f t="shared" si="11"/>
        <v>Jan</v>
      </c>
    </row>
    <row r="98" spans="1:22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8">
        <f t="shared" si="6"/>
        <v>115</v>
      </c>
      <c r="P98" s="12">
        <f t="shared" si="7"/>
        <v>168892.91176470587</v>
      </c>
      <c r="Q98" t="s">
        <v>8310</v>
      </c>
      <c r="R98" t="s">
        <v>8312</v>
      </c>
      <c r="S98" s="9">
        <f t="shared" si="8"/>
        <v>40324.662511574075</v>
      </c>
      <c r="T98" s="9">
        <f t="shared" si="9"/>
        <v>40391.125</v>
      </c>
      <c r="U98">
        <f t="shared" si="10"/>
        <v>2010</v>
      </c>
      <c r="V98" t="str">
        <f t="shared" si="11"/>
        <v>May</v>
      </c>
    </row>
    <row r="99" spans="1:22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8">
        <f t="shared" si="6"/>
        <v>106</v>
      </c>
      <c r="P99" s="12">
        <f t="shared" si="7"/>
        <v>324000</v>
      </c>
      <c r="Q99" t="s">
        <v>8310</v>
      </c>
      <c r="R99" t="s">
        <v>8312</v>
      </c>
      <c r="S99" s="9">
        <f t="shared" si="8"/>
        <v>40706.135208333333</v>
      </c>
      <c r="T99" s="9">
        <f t="shared" si="9"/>
        <v>40736.135208333333</v>
      </c>
      <c r="U99">
        <f t="shared" si="10"/>
        <v>2011</v>
      </c>
      <c r="V99" t="str">
        <f t="shared" si="11"/>
        <v>Jun</v>
      </c>
    </row>
    <row r="100" spans="1:22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8">
        <f t="shared" si="6"/>
        <v>106</v>
      </c>
      <c r="P100" s="12">
        <f t="shared" si="7"/>
        <v>52105.433333333334</v>
      </c>
      <c r="Q100" t="s">
        <v>8310</v>
      </c>
      <c r="R100" t="s">
        <v>8312</v>
      </c>
      <c r="S100" s="9">
        <f t="shared" si="8"/>
        <v>41214.79483796296</v>
      </c>
      <c r="T100" s="9">
        <f t="shared" si="9"/>
        <v>41250.979166666664</v>
      </c>
      <c r="U100">
        <f t="shared" si="10"/>
        <v>2012</v>
      </c>
      <c r="V100" t="str">
        <f t="shared" si="11"/>
        <v>Nov</v>
      </c>
    </row>
    <row r="101" spans="1:22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8">
        <f t="shared" si="6"/>
        <v>106</v>
      </c>
      <c r="P101" s="12">
        <f t="shared" si="7"/>
        <v>66461.538461538468</v>
      </c>
      <c r="Q101" t="s">
        <v>8310</v>
      </c>
      <c r="R101" t="s">
        <v>8312</v>
      </c>
      <c r="S101" s="9">
        <f t="shared" si="8"/>
        <v>41631.902766203704</v>
      </c>
      <c r="T101" s="9">
        <f t="shared" si="9"/>
        <v>41661.902766203704</v>
      </c>
      <c r="U101">
        <f t="shared" si="10"/>
        <v>2013</v>
      </c>
      <c r="V101" t="str">
        <f t="shared" si="11"/>
        <v>Dec</v>
      </c>
    </row>
    <row r="102" spans="1:22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8">
        <f t="shared" si="6"/>
        <v>100</v>
      </c>
      <c r="P102" s="12">
        <f t="shared" si="7"/>
        <v>66600</v>
      </c>
      <c r="Q102" t="s">
        <v>8310</v>
      </c>
      <c r="R102" t="s">
        <v>8312</v>
      </c>
      <c r="S102" s="9">
        <f t="shared" si="8"/>
        <v>41197.753310185188</v>
      </c>
      <c r="T102" s="9">
        <f t="shared" si="9"/>
        <v>41217.794976851852</v>
      </c>
      <c r="U102">
        <f t="shared" si="10"/>
        <v>2012</v>
      </c>
      <c r="V102" t="str">
        <f t="shared" si="11"/>
        <v>Oct</v>
      </c>
    </row>
    <row r="103" spans="1:22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8">
        <f t="shared" si="6"/>
        <v>100</v>
      </c>
      <c r="P103" s="12">
        <f t="shared" si="7"/>
        <v>59245.714285714283</v>
      </c>
      <c r="Q103" t="s">
        <v>8310</v>
      </c>
      <c r="R103" t="s">
        <v>8312</v>
      </c>
      <c r="S103" s="9">
        <f t="shared" si="8"/>
        <v>41274.776736111111</v>
      </c>
      <c r="T103" s="9">
        <f t="shared" si="9"/>
        <v>41298.776736111111</v>
      </c>
      <c r="U103">
        <f t="shared" si="10"/>
        <v>2012</v>
      </c>
      <c r="V103" t="str">
        <f t="shared" si="11"/>
        <v>Dec</v>
      </c>
    </row>
    <row r="104" spans="1:22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8">
        <f t="shared" si="6"/>
        <v>128</v>
      </c>
      <c r="P104" s="12">
        <f t="shared" si="7"/>
        <v>39876.923076923078</v>
      </c>
      <c r="Q104" t="s">
        <v>8310</v>
      </c>
      <c r="R104" t="s">
        <v>8312</v>
      </c>
      <c r="S104" s="9">
        <f t="shared" si="8"/>
        <v>40505.131168981483</v>
      </c>
      <c r="T104" s="9">
        <f t="shared" si="9"/>
        <v>40535.131168981483</v>
      </c>
      <c r="U104">
        <f t="shared" si="10"/>
        <v>2010</v>
      </c>
      <c r="V104" t="str">
        <f t="shared" si="11"/>
        <v>Nov</v>
      </c>
    </row>
    <row r="105" spans="1:22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8">
        <f t="shared" si="6"/>
        <v>105</v>
      </c>
      <c r="P105" s="12">
        <f t="shared" si="7"/>
        <v>40555.102040816324</v>
      </c>
      <c r="Q105" t="s">
        <v>8310</v>
      </c>
      <c r="R105" t="s">
        <v>8312</v>
      </c>
      <c r="S105" s="9">
        <f t="shared" si="8"/>
        <v>41682.805902777778</v>
      </c>
      <c r="T105" s="9">
        <f t="shared" si="9"/>
        <v>41705.805902777778</v>
      </c>
      <c r="U105">
        <f t="shared" si="10"/>
        <v>2014</v>
      </c>
      <c r="V105" t="str">
        <f t="shared" si="11"/>
        <v>Feb</v>
      </c>
    </row>
    <row r="106" spans="1:22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8">
        <f t="shared" si="6"/>
        <v>120</v>
      </c>
      <c r="P106" s="12">
        <f t="shared" si="7"/>
        <v>201713.4</v>
      </c>
      <c r="Q106" t="s">
        <v>8310</v>
      </c>
      <c r="R106" t="s">
        <v>8312</v>
      </c>
      <c r="S106" s="9">
        <f t="shared" si="8"/>
        <v>40612.695208333331</v>
      </c>
      <c r="T106" s="9">
        <f t="shared" si="9"/>
        <v>40636.041666666664</v>
      </c>
      <c r="U106">
        <f t="shared" si="10"/>
        <v>2011</v>
      </c>
      <c r="V106" t="str">
        <f t="shared" si="11"/>
        <v>Mar</v>
      </c>
    </row>
    <row r="107" spans="1:22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8">
        <f t="shared" si="6"/>
        <v>107</v>
      </c>
      <c r="P107" s="12">
        <f t="shared" si="7"/>
        <v>26316.333333333332</v>
      </c>
      <c r="Q107" t="s">
        <v>8310</v>
      </c>
      <c r="R107" t="s">
        <v>8312</v>
      </c>
      <c r="S107" s="9">
        <f t="shared" si="8"/>
        <v>42485.724768518514</v>
      </c>
      <c r="T107" s="9">
        <f t="shared" si="9"/>
        <v>42504</v>
      </c>
      <c r="U107">
        <f t="shared" si="10"/>
        <v>2016</v>
      </c>
      <c r="V107" t="str">
        <f t="shared" si="11"/>
        <v>Apr</v>
      </c>
    </row>
    <row r="108" spans="1:22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8">
        <f t="shared" si="6"/>
        <v>101</v>
      </c>
      <c r="P108" s="12">
        <f t="shared" si="7"/>
        <v>44800</v>
      </c>
      <c r="Q108" t="s">
        <v>8310</v>
      </c>
      <c r="R108" t="s">
        <v>8312</v>
      </c>
      <c r="S108" s="9">
        <f t="shared" si="8"/>
        <v>40987.776631944449</v>
      </c>
      <c r="T108" s="9">
        <f t="shared" si="9"/>
        <v>41001.776631944449</v>
      </c>
      <c r="U108">
        <f t="shared" si="10"/>
        <v>2012</v>
      </c>
      <c r="V108" t="str">
        <f t="shared" si="11"/>
        <v>Mar</v>
      </c>
    </row>
    <row r="109" spans="1:22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8">
        <f t="shared" si="6"/>
        <v>102</v>
      </c>
      <c r="P109" s="12">
        <f t="shared" si="7"/>
        <v>27547.82608695652</v>
      </c>
      <c r="Q109" t="s">
        <v>8310</v>
      </c>
      <c r="R109" t="s">
        <v>8312</v>
      </c>
      <c r="S109" s="9">
        <f t="shared" si="8"/>
        <v>40635.982488425929</v>
      </c>
      <c r="T109" s="9">
        <f t="shared" si="9"/>
        <v>40657.982488425929</v>
      </c>
      <c r="U109">
        <f t="shared" si="10"/>
        <v>2011</v>
      </c>
      <c r="V109" t="str">
        <f t="shared" si="11"/>
        <v>Apr</v>
      </c>
    </row>
    <row r="110" spans="1:22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8">
        <f t="shared" si="6"/>
        <v>247</v>
      </c>
      <c r="P110" s="12">
        <f t="shared" si="7"/>
        <v>110297.87234042553</v>
      </c>
      <c r="Q110" t="s">
        <v>8310</v>
      </c>
      <c r="R110" t="s">
        <v>8312</v>
      </c>
      <c r="S110" s="9">
        <f t="shared" si="8"/>
        <v>41365.613078703704</v>
      </c>
      <c r="T110" s="9">
        <f t="shared" si="9"/>
        <v>41425.613078703704</v>
      </c>
      <c r="U110">
        <f t="shared" si="10"/>
        <v>2013</v>
      </c>
      <c r="V110" t="str">
        <f t="shared" si="11"/>
        <v>Apr</v>
      </c>
    </row>
    <row r="111" spans="1:22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8">
        <f t="shared" si="6"/>
        <v>220</v>
      </c>
      <c r="P111" s="12">
        <f t="shared" si="7"/>
        <v>55148.936170212764</v>
      </c>
      <c r="Q111" t="s">
        <v>8310</v>
      </c>
      <c r="R111" t="s">
        <v>8312</v>
      </c>
      <c r="S111" s="9">
        <f t="shared" si="8"/>
        <v>40570.025810185187</v>
      </c>
      <c r="T111" s="9">
        <f t="shared" si="9"/>
        <v>40600.025810185187</v>
      </c>
      <c r="U111">
        <f t="shared" si="10"/>
        <v>2011</v>
      </c>
      <c r="V111" t="str">
        <f t="shared" si="11"/>
        <v>Jan</v>
      </c>
    </row>
    <row r="112" spans="1:22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8">
        <f t="shared" si="6"/>
        <v>131</v>
      </c>
      <c r="P112" s="12">
        <f t="shared" si="7"/>
        <v>113980.26923076923</v>
      </c>
      <c r="Q112" t="s">
        <v>8310</v>
      </c>
      <c r="R112" t="s">
        <v>8312</v>
      </c>
      <c r="S112" s="9">
        <f t="shared" si="8"/>
        <v>41557.949687500004</v>
      </c>
      <c r="T112" s="9">
        <f t="shared" si="9"/>
        <v>41592.249305555553</v>
      </c>
      <c r="U112">
        <f t="shared" si="10"/>
        <v>2013</v>
      </c>
      <c r="V112" t="str">
        <f t="shared" si="11"/>
        <v>Oct</v>
      </c>
    </row>
    <row r="113" spans="1:22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8">
        <f t="shared" si="6"/>
        <v>155</v>
      </c>
      <c r="P113" s="12">
        <f t="shared" si="7"/>
        <v>48905.660377358494</v>
      </c>
      <c r="Q113" t="s">
        <v>8310</v>
      </c>
      <c r="R113" t="s">
        <v>8312</v>
      </c>
      <c r="S113" s="9">
        <f t="shared" si="8"/>
        <v>42125.333182870367</v>
      </c>
      <c r="T113" s="9">
        <f t="shared" si="9"/>
        <v>42155.333182870367</v>
      </c>
      <c r="U113">
        <f t="shared" si="10"/>
        <v>2015</v>
      </c>
      <c r="V113" t="str">
        <f t="shared" si="11"/>
        <v>May</v>
      </c>
    </row>
    <row r="114" spans="1:22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8">
        <f t="shared" si="6"/>
        <v>104</v>
      </c>
      <c r="P114" s="12">
        <f t="shared" si="7"/>
        <v>25642.987654320987</v>
      </c>
      <c r="Q114" t="s">
        <v>8310</v>
      </c>
      <c r="R114" t="s">
        <v>8312</v>
      </c>
      <c r="S114" s="9">
        <f t="shared" si="8"/>
        <v>41718.043032407404</v>
      </c>
      <c r="T114" s="9">
        <f t="shared" si="9"/>
        <v>41742.083333333336</v>
      </c>
      <c r="U114">
        <f t="shared" si="10"/>
        <v>2014</v>
      </c>
      <c r="V114" t="str">
        <f t="shared" si="11"/>
        <v>Mar</v>
      </c>
    </row>
    <row r="115" spans="1:22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8">
        <f t="shared" si="6"/>
        <v>141</v>
      </c>
      <c r="P115" s="12">
        <f t="shared" si="7"/>
        <v>8713.7435897435898</v>
      </c>
      <c r="Q115" t="s">
        <v>8310</v>
      </c>
      <c r="R115" t="s">
        <v>8312</v>
      </c>
      <c r="S115" s="9">
        <f t="shared" si="8"/>
        <v>40753.758425925924</v>
      </c>
      <c r="T115" s="9">
        <f t="shared" si="9"/>
        <v>40761.625</v>
      </c>
      <c r="U115">
        <f t="shared" si="10"/>
        <v>2011</v>
      </c>
      <c r="V115" t="str">
        <f t="shared" si="11"/>
        <v>Jul</v>
      </c>
    </row>
    <row r="116" spans="1:22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8">
        <f t="shared" si="6"/>
        <v>103</v>
      </c>
      <c r="P116" s="12">
        <f t="shared" si="7"/>
        <v>148114.28571428571</v>
      </c>
      <c r="Q116" t="s">
        <v>8310</v>
      </c>
      <c r="R116" t="s">
        <v>8312</v>
      </c>
      <c r="S116" s="9">
        <f t="shared" si="8"/>
        <v>40861.27416666667</v>
      </c>
      <c r="T116" s="9">
        <f t="shared" si="9"/>
        <v>40921.27416666667</v>
      </c>
      <c r="U116">
        <f t="shared" si="10"/>
        <v>2011</v>
      </c>
      <c r="V116" t="str">
        <f t="shared" si="11"/>
        <v>Nov</v>
      </c>
    </row>
    <row r="117" spans="1:22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8">
        <f t="shared" si="6"/>
        <v>140</v>
      </c>
      <c r="P117" s="12">
        <f t="shared" si="7"/>
        <v>98181.818181818177</v>
      </c>
      <c r="Q117" t="s">
        <v>8310</v>
      </c>
      <c r="R117" t="s">
        <v>8312</v>
      </c>
      <c r="S117" s="9">
        <f t="shared" si="8"/>
        <v>40918.738935185182</v>
      </c>
      <c r="T117" s="9">
        <f t="shared" si="9"/>
        <v>40943.738935185182</v>
      </c>
      <c r="U117">
        <f t="shared" si="10"/>
        <v>2012</v>
      </c>
      <c r="V117" t="str">
        <f t="shared" si="11"/>
        <v>Jan</v>
      </c>
    </row>
    <row r="118" spans="1:22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8">
        <f t="shared" si="6"/>
        <v>114</v>
      </c>
      <c r="P118" s="12">
        <f t="shared" si="7"/>
        <v>69663.15789473684</v>
      </c>
      <c r="Q118" t="s">
        <v>8310</v>
      </c>
      <c r="R118" t="s">
        <v>8312</v>
      </c>
      <c r="S118" s="9">
        <f t="shared" si="8"/>
        <v>40595.497164351851</v>
      </c>
      <c r="T118" s="9">
        <f t="shared" si="9"/>
        <v>40641.455497685187</v>
      </c>
      <c r="U118">
        <f t="shared" si="10"/>
        <v>2011</v>
      </c>
      <c r="V118" t="str">
        <f t="shared" si="11"/>
        <v>Feb</v>
      </c>
    </row>
    <row r="119" spans="1:22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8">
        <f t="shared" si="6"/>
        <v>100</v>
      </c>
      <c r="P119" s="12">
        <f t="shared" si="7"/>
        <v>287861.33333333331</v>
      </c>
      <c r="Q119" t="s">
        <v>8310</v>
      </c>
      <c r="R119" t="s">
        <v>8312</v>
      </c>
      <c r="S119" s="9">
        <f t="shared" si="8"/>
        <v>40248.834999999999</v>
      </c>
      <c r="T119" s="9">
        <f t="shared" si="9"/>
        <v>40338.791666666664</v>
      </c>
      <c r="U119">
        <f t="shared" si="10"/>
        <v>2010</v>
      </c>
      <c r="V119" t="str">
        <f t="shared" si="11"/>
        <v>Mar</v>
      </c>
    </row>
    <row r="120" spans="1:22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8">
        <f t="shared" si="6"/>
        <v>113</v>
      </c>
      <c r="P120" s="12">
        <f t="shared" si="7"/>
        <v>66461.538461538468</v>
      </c>
      <c r="Q120" t="s">
        <v>8310</v>
      </c>
      <c r="R120" t="s">
        <v>8312</v>
      </c>
      <c r="S120" s="9">
        <f t="shared" si="8"/>
        <v>40723.053657407407</v>
      </c>
      <c r="T120" s="9">
        <f t="shared" si="9"/>
        <v>40753.053657407407</v>
      </c>
      <c r="U120">
        <f t="shared" si="10"/>
        <v>2011</v>
      </c>
      <c r="V120" t="str">
        <f t="shared" si="11"/>
        <v>Jun</v>
      </c>
    </row>
    <row r="121" spans="1:22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8">
        <f t="shared" si="6"/>
        <v>105</v>
      </c>
      <c r="P121" s="12">
        <f t="shared" si="7"/>
        <v>69794.972972972973</v>
      </c>
      <c r="Q121" t="s">
        <v>8310</v>
      </c>
      <c r="R121" t="s">
        <v>8312</v>
      </c>
      <c r="S121" s="9">
        <f t="shared" si="8"/>
        <v>40739.069282407407</v>
      </c>
      <c r="T121" s="9">
        <f t="shared" si="9"/>
        <v>40768.958333333336</v>
      </c>
      <c r="U121">
        <f t="shared" si="10"/>
        <v>2011</v>
      </c>
      <c r="V121" t="str">
        <f t="shared" si="11"/>
        <v>Jul</v>
      </c>
    </row>
    <row r="122" spans="1:22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8">
        <f t="shared" si="6"/>
        <v>0</v>
      </c>
      <c r="P122" s="12">
        <f t="shared" si="7"/>
        <v>2592000</v>
      </c>
      <c r="Q122" t="s">
        <v>8310</v>
      </c>
      <c r="R122" t="s">
        <v>8313</v>
      </c>
      <c r="S122" s="9">
        <f t="shared" si="8"/>
        <v>42616.049849537041</v>
      </c>
      <c r="T122" s="9">
        <f t="shared" si="9"/>
        <v>42646.049849537041</v>
      </c>
      <c r="U122">
        <f t="shared" si="10"/>
        <v>2016</v>
      </c>
      <c r="V122" t="str">
        <f t="shared" si="11"/>
        <v>Sep</v>
      </c>
    </row>
    <row r="123" spans="1:22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8">
        <f t="shared" si="6"/>
        <v>0</v>
      </c>
      <c r="P123" s="12">
        <f t="shared" si="7"/>
        <v>1358450</v>
      </c>
      <c r="Q123" t="s">
        <v>8310</v>
      </c>
      <c r="R123" t="s">
        <v>8313</v>
      </c>
      <c r="S123" s="9">
        <f t="shared" si="8"/>
        <v>42096.704976851848</v>
      </c>
      <c r="T123" s="9">
        <f t="shared" si="9"/>
        <v>42112.427777777775</v>
      </c>
      <c r="U123">
        <f t="shared" si="10"/>
        <v>2015</v>
      </c>
      <c r="V123" t="str">
        <f t="shared" si="11"/>
        <v>Apr</v>
      </c>
    </row>
    <row r="124" spans="1:22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8">
        <f t="shared" si="6"/>
        <v>0</v>
      </c>
      <c r="P124" s="12" t="e">
        <f t="shared" si="7"/>
        <v>#DIV/0!</v>
      </c>
      <c r="Q124" t="s">
        <v>8310</v>
      </c>
      <c r="R124" t="s">
        <v>8313</v>
      </c>
      <c r="S124" s="9">
        <f t="shared" si="8"/>
        <v>42593.431793981479</v>
      </c>
      <c r="T124" s="9">
        <f t="shared" si="9"/>
        <v>42653.431793981479</v>
      </c>
      <c r="U124">
        <f t="shared" si="10"/>
        <v>2016</v>
      </c>
      <c r="V124" t="str">
        <f t="shared" si="11"/>
        <v>Aug</v>
      </c>
    </row>
    <row r="125" spans="1:22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8">
        <f t="shared" si="6"/>
        <v>0</v>
      </c>
      <c r="P125" s="12">
        <f t="shared" si="7"/>
        <v>520339.33333333331</v>
      </c>
      <c r="Q125" t="s">
        <v>8310</v>
      </c>
      <c r="R125" t="s">
        <v>8313</v>
      </c>
      <c r="S125" s="9">
        <f t="shared" si="8"/>
        <v>41904.781990740739</v>
      </c>
      <c r="T125" s="9">
        <f t="shared" si="9"/>
        <v>41940.916666666664</v>
      </c>
      <c r="U125">
        <f t="shared" si="10"/>
        <v>2014</v>
      </c>
      <c r="V125" t="str">
        <f t="shared" si="11"/>
        <v>Sep</v>
      </c>
    </row>
    <row r="126" spans="1:22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8">
        <f t="shared" si="6"/>
        <v>0</v>
      </c>
      <c r="P126" s="12" t="e">
        <f t="shared" si="7"/>
        <v>#DIV/0!</v>
      </c>
      <c r="Q126" t="s">
        <v>8310</v>
      </c>
      <c r="R126" t="s">
        <v>8313</v>
      </c>
      <c r="S126" s="9">
        <f t="shared" si="8"/>
        <v>42114.928726851853</v>
      </c>
      <c r="T126" s="9">
        <f t="shared" si="9"/>
        <v>42139.928726851853</v>
      </c>
      <c r="U126">
        <f t="shared" si="10"/>
        <v>2015</v>
      </c>
      <c r="V126" t="str">
        <f t="shared" si="11"/>
        <v>Apr</v>
      </c>
    </row>
    <row r="127" spans="1:22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8">
        <f t="shared" si="6"/>
        <v>14</v>
      </c>
      <c r="P127" s="12">
        <f t="shared" si="7"/>
        <v>864000</v>
      </c>
      <c r="Q127" t="s">
        <v>8310</v>
      </c>
      <c r="R127" t="s">
        <v>8313</v>
      </c>
      <c r="S127" s="9">
        <f t="shared" si="8"/>
        <v>42709.993981481486</v>
      </c>
      <c r="T127" s="9">
        <f t="shared" si="9"/>
        <v>42769.993981481486</v>
      </c>
      <c r="U127">
        <f t="shared" si="10"/>
        <v>2016</v>
      </c>
      <c r="V127" t="str">
        <f t="shared" si="11"/>
        <v>Dec</v>
      </c>
    </row>
    <row r="128" spans="1:22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8">
        <f t="shared" si="6"/>
        <v>6</v>
      </c>
      <c r="P128" s="12">
        <f t="shared" si="7"/>
        <v>202666.38461538462</v>
      </c>
      <c r="Q128" t="s">
        <v>8310</v>
      </c>
      <c r="R128" t="s">
        <v>8313</v>
      </c>
      <c r="S128" s="9">
        <f t="shared" si="8"/>
        <v>42135.589548611111</v>
      </c>
      <c r="T128" s="9">
        <f t="shared" si="9"/>
        <v>42166.083333333328</v>
      </c>
      <c r="U128">
        <f t="shared" si="10"/>
        <v>2015</v>
      </c>
      <c r="V128" t="str">
        <f t="shared" si="11"/>
        <v>May</v>
      </c>
    </row>
    <row r="129" spans="1:22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8">
        <f t="shared" si="6"/>
        <v>2</v>
      </c>
      <c r="P129" s="12">
        <f t="shared" si="7"/>
        <v>647100</v>
      </c>
      <c r="Q129" t="s">
        <v>8310</v>
      </c>
      <c r="R129" t="s">
        <v>8313</v>
      </c>
      <c r="S129" s="9">
        <f t="shared" si="8"/>
        <v>42067.62431712963</v>
      </c>
      <c r="T129" s="9">
        <f t="shared" si="9"/>
        <v>42097.582650462966</v>
      </c>
      <c r="U129">
        <f t="shared" si="10"/>
        <v>2015</v>
      </c>
      <c r="V129" t="str">
        <f t="shared" si="11"/>
        <v>Mar</v>
      </c>
    </row>
    <row r="130" spans="1:22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8">
        <f t="shared" si="6"/>
        <v>2</v>
      </c>
      <c r="P130" s="12">
        <f t="shared" si="7"/>
        <v>504000</v>
      </c>
      <c r="Q130" t="s">
        <v>8310</v>
      </c>
      <c r="R130" t="s">
        <v>8313</v>
      </c>
      <c r="S130" s="9">
        <f t="shared" si="8"/>
        <v>42628.22792824074</v>
      </c>
      <c r="T130" s="9">
        <f t="shared" si="9"/>
        <v>42663.22792824074</v>
      </c>
      <c r="U130">
        <f t="shared" si="10"/>
        <v>2016</v>
      </c>
      <c r="V130" t="str">
        <f t="shared" si="11"/>
        <v>Sep</v>
      </c>
    </row>
    <row r="131" spans="1:22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8">
        <f t="shared" ref="O131:O194" si="12">ROUND((E131/D131)*100,0)</f>
        <v>0</v>
      </c>
      <c r="P131" s="12" t="e">
        <f t="shared" ref="P131:P194" si="13">(I131-J131)/L131</f>
        <v>#DIV/0!</v>
      </c>
      <c r="Q131" t="s">
        <v>8310</v>
      </c>
      <c r="R131" t="s">
        <v>8313</v>
      </c>
      <c r="S131" s="9">
        <f t="shared" ref="S131:S194" si="14">(((J131/60)/60)/24)+DATE(1970,1,1)</f>
        <v>41882.937303240738</v>
      </c>
      <c r="T131" s="9">
        <f t="shared" ref="T131:T194" si="15">(((I131/60)/60)/24) + DATE(1970,1,1)</f>
        <v>41942.937303240738</v>
      </c>
      <c r="U131">
        <f t="shared" ref="U131:U194" si="16">YEAR(S131)</f>
        <v>2014</v>
      </c>
      <c r="V131" t="str">
        <f t="shared" ref="V131:V194" si="17">TEXT(MONTH(S131)*29,"mmm")</f>
        <v>Aug</v>
      </c>
    </row>
    <row r="132" spans="1:22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8">
        <f t="shared" si="12"/>
        <v>0</v>
      </c>
      <c r="P132" s="12" t="e">
        <f t="shared" si="13"/>
        <v>#DIV/0!</v>
      </c>
      <c r="Q132" t="s">
        <v>8310</v>
      </c>
      <c r="R132" t="s">
        <v>8313</v>
      </c>
      <c r="S132" s="9">
        <f t="shared" si="14"/>
        <v>41778.915416666663</v>
      </c>
      <c r="T132" s="9">
        <f t="shared" si="15"/>
        <v>41806.844444444447</v>
      </c>
      <c r="U132">
        <f t="shared" si="16"/>
        <v>2014</v>
      </c>
      <c r="V132" t="str">
        <f t="shared" si="17"/>
        <v>May</v>
      </c>
    </row>
    <row r="133" spans="1:22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8">
        <f t="shared" si="12"/>
        <v>0</v>
      </c>
      <c r="P133" s="12" t="e">
        <f t="shared" si="13"/>
        <v>#DIV/0!</v>
      </c>
      <c r="Q133" t="s">
        <v>8310</v>
      </c>
      <c r="R133" t="s">
        <v>8313</v>
      </c>
      <c r="S133" s="9">
        <f t="shared" si="14"/>
        <v>42541.837511574078</v>
      </c>
      <c r="T133" s="9">
        <f t="shared" si="15"/>
        <v>42557</v>
      </c>
      <c r="U133">
        <f t="shared" si="16"/>
        <v>2016</v>
      </c>
      <c r="V133" t="str">
        <f t="shared" si="17"/>
        <v>Jun</v>
      </c>
    </row>
    <row r="134" spans="1:22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8">
        <f t="shared" si="12"/>
        <v>10</v>
      </c>
      <c r="P134" s="12">
        <f t="shared" si="13"/>
        <v>48044.444444444445</v>
      </c>
      <c r="Q134" t="s">
        <v>8310</v>
      </c>
      <c r="R134" t="s">
        <v>8313</v>
      </c>
      <c r="S134" s="9">
        <f t="shared" si="14"/>
        <v>41905.812581018516</v>
      </c>
      <c r="T134" s="9">
        <f t="shared" si="15"/>
        <v>41950.854247685187</v>
      </c>
      <c r="U134">
        <f t="shared" si="16"/>
        <v>2014</v>
      </c>
      <c r="V134" t="str">
        <f t="shared" si="17"/>
        <v>Sep</v>
      </c>
    </row>
    <row r="135" spans="1:22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8">
        <f t="shared" si="12"/>
        <v>0</v>
      </c>
      <c r="P135" s="12" t="e">
        <f t="shared" si="13"/>
        <v>#DIV/0!</v>
      </c>
      <c r="Q135" t="s">
        <v>8310</v>
      </c>
      <c r="R135" t="s">
        <v>8313</v>
      </c>
      <c r="S135" s="9">
        <f t="shared" si="14"/>
        <v>42491.80768518518</v>
      </c>
      <c r="T135" s="9">
        <f t="shared" si="15"/>
        <v>42521.729861111111</v>
      </c>
      <c r="U135">
        <f t="shared" si="16"/>
        <v>2016</v>
      </c>
      <c r="V135" t="str">
        <f t="shared" si="17"/>
        <v>May</v>
      </c>
    </row>
    <row r="136" spans="1:22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8">
        <f t="shared" si="12"/>
        <v>0</v>
      </c>
      <c r="P136" s="12" t="e">
        <f t="shared" si="13"/>
        <v>#DIV/0!</v>
      </c>
      <c r="Q136" t="s">
        <v>8310</v>
      </c>
      <c r="R136" t="s">
        <v>8313</v>
      </c>
      <c r="S136" s="9">
        <f t="shared" si="14"/>
        <v>42221.909930555557</v>
      </c>
      <c r="T136" s="9">
        <f t="shared" si="15"/>
        <v>42251.708333333328</v>
      </c>
      <c r="U136">
        <f t="shared" si="16"/>
        <v>2015</v>
      </c>
      <c r="V136" t="str">
        <f t="shared" si="17"/>
        <v>Aug</v>
      </c>
    </row>
    <row r="137" spans="1:22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8">
        <f t="shared" si="12"/>
        <v>13</v>
      </c>
      <c r="P137" s="12">
        <f t="shared" si="13"/>
        <v>577320.6</v>
      </c>
      <c r="Q137" t="s">
        <v>8310</v>
      </c>
      <c r="R137" t="s">
        <v>8313</v>
      </c>
      <c r="S137" s="9">
        <f t="shared" si="14"/>
        <v>41788.381909722222</v>
      </c>
      <c r="T137" s="9">
        <f t="shared" si="15"/>
        <v>41821.791666666664</v>
      </c>
      <c r="U137">
        <f t="shared" si="16"/>
        <v>2014</v>
      </c>
      <c r="V137" t="str">
        <f t="shared" si="17"/>
        <v>May</v>
      </c>
    </row>
    <row r="138" spans="1:22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8">
        <f t="shared" si="12"/>
        <v>0</v>
      </c>
      <c r="P138" s="12" t="e">
        <f t="shared" si="13"/>
        <v>#DIV/0!</v>
      </c>
      <c r="Q138" t="s">
        <v>8310</v>
      </c>
      <c r="R138" t="s">
        <v>8313</v>
      </c>
      <c r="S138" s="9">
        <f t="shared" si="14"/>
        <v>42096.410115740742</v>
      </c>
      <c r="T138" s="9">
        <f t="shared" si="15"/>
        <v>42140.427777777775</v>
      </c>
      <c r="U138">
        <f t="shared" si="16"/>
        <v>2015</v>
      </c>
      <c r="V138" t="str">
        <f t="shared" si="17"/>
        <v>Apr</v>
      </c>
    </row>
    <row r="139" spans="1:22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8">
        <f t="shared" si="12"/>
        <v>0</v>
      </c>
      <c r="P139" s="12" t="e">
        <f t="shared" si="13"/>
        <v>#DIV/0!</v>
      </c>
      <c r="Q139" t="s">
        <v>8310</v>
      </c>
      <c r="R139" t="s">
        <v>8313</v>
      </c>
      <c r="S139" s="9">
        <f t="shared" si="14"/>
        <v>42239.573993055557</v>
      </c>
      <c r="T139" s="9">
        <f t="shared" si="15"/>
        <v>42289.573993055557</v>
      </c>
      <c r="U139">
        <f t="shared" si="16"/>
        <v>2015</v>
      </c>
      <c r="V139" t="str">
        <f t="shared" si="17"/>
        <v>Aug</v>
      </c>
    </row>
    <row r="140" spans="1:22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8">
        <f t="shared" si="12"/>
        <v>3</v>
      </c>
      <c r="P140" s="12">
        <f t="shared" si="13"/>
        <v>46105.15517241379</v>
      </c>
      <c r="Q140" t="s">
        <v>8310</v>
      </c>
      <c r="R140" t="s">
        <v>8313</v>
      </c>
      <c r="S140" s="9">
        <f t="shared" si="14"/>
        <v>42186.257418981477</v>
      </c>
      <c r="T140" s="9">
        <f t="shared" si="15"/>
        <v>42217.207638888889</v>
      </c>
      <c r="U140">
        <f t="shared" si="16"/>
        <v>2015</v>
      </c>
      <c r="V140" t="str">
        <f t="shared" si="17"/>
        <v>Jul</v>
      </c>
    </row>
    <row r="141" spans="1:22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8">
        <f t="shared" si="12"/>
        <v>100</v>
      </c>
      <c r="P141" s="12">
        <f t="shared" si="13"/>
        <v>864000</v>
      </c>
      <c r="Q141" t="s">
        <v>8310</v>
      </c>
      <c r="R141" t="s">
        <v>8313</v>
      </c>
      <c r="S141" s="9">
        <f t="shared" si="14"/>
        <v>42187.920972222222</v>
      </c>
      <c r="T141" s="9">
        <f t="shared" si="15"/>
        <v>42197.920972222222</v>
      </c>
      <c r="U141">
        <f t="shared" si="16"/>
        <v>2015</v>
      </c>
      <c r="V141" t="str">
        <f t="shared" si="17"/>
        <v>Jul</v>
      </c>
    </row>
    <row r="142" spans="1:22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8">
        <f t="shared" si="12"/>
        <v>0</v>
      </c>
      <c r="P142" s="12" t="e">
        <f t="shared" si="13"/>
        <v>#DIV/0!</v>
      </c>
      <c r="Q142" t="s">
        <v>8310</v>
      </c>
      <c r="R142" t="s">
        <v>8313</v>
      </c>
      <c r="S142" s="9">
        <f t="shared" si="14"/>
        <v>42053.198287037041</v>
      </c>
      <c r="T142" s="9">
        <f t="shared" si="15"/>
        <v>42083.15662037037</v>
      </c>
      <c r="U142">
        <f t="shared" si="16"/>
        <v>2015</v>
      </c>
      <c r="V142" t="str">
        <f t="shared" si="17"/>
        <v>Feb</v>
      </c>
    </row>
    <row r="143" spans="1:22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8">
        <f t="shared" si="12"/>
        <v>11</v>
      </c>
      <c r="P143" s="12">
        <f t="shared" si="13"/>
        <v>138857.14285714287</v>
      </c>
      <c r="Q143" t="s">
        <v>8310</v>
      </c>
      <c r="R143" t="s">
        <v>8313</v>
      </c>
      <c r="S143" s="9">
        <f t="shared" si="14"/>
        <v>42110.153043981481</v>
      </c>
      <c r="T143" s="9">
        <f t="shared" si="15"/>
        <v>42155.153043981481</v>
      </c>
      <c r="U143">
        <f t="shared" si="16"/>
        <v>2015</v>
      </c>
      <c r="V143" t="str">
        <f t="shared" si="17"/>
        <v>Apr</v>
      </c>
    </row>
    <row r="144" spans="1:22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8">
        <f t="shared" si="12"/>
        <v>0</v>
      </c>
      <c r="P144" s="12">
        <f t="shared" si="13"/>
        <v>1818000</v>
      </c>
      <c r="Q144" t="s">
        <v>8310</v>
      </c>
      <c r="R144" t="s">
        <v>8313</v>
      </c>
      <c r="S144" s="9">
        <f t="shared" si="14"/>
        <v>41938.893263888887</v>
      </c>
      <c r="T144" s="9">
        <f t="shared" si="15"/>
        <v>41959.934930555552</v>
      </c>
      <c r="U144">
        <f t="shared" si="16"/>
        <v>2014</v>
      </c>
      <c r="V144" t="str">
        <f t="shared" si="17"/>
        <v>Oct</v>
      </c>
    </row>
    <row r="145" spans="1:22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8">
        <f t="shared" si="12"/>
        <v>0</v>
      </c>
      <c r="P145" s="12" t="e">
        <f t="shared" si="13"/>
        <v>#DIV/0!</v>
      </c>
      <c r="Q145" t="s">
        <v>8310</v>
      </c>
      <c r="R145" t="s">
        <v>8313</v>
      </c>
      <c r="S145" s="9">
        <f t="shared" si="14"/>
        <v>42559.064143518524</v>
      </c>
      <c r="T145" s="9">
        <f t="shared" si="15"/>
        <v>42616.246527777781</v>
      </c>
      <c r="U145">
        <f t="shared" si="16"/>
        <v>2016</v>
      </c>
      <c r="V145" t="str">
        <f t="shared" si="17"/>
        <v>Jul</v>
      </c>
    </row>
    <row r="146" spans="1:22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8">
        <f t="shared" si="12"/>
        <v>28</v>
      </c>
      <c r="P146" s="12">
        <f t="shared" si="13"/>
        <v>140010.8108108108</v>
      </c>
      <c r="Q146" t="s">
        <v>8310</v>
      </c>
      <c r="R146" t="s">
        <v>8313</v>
      </c>
      <c r="S146" s="9">
        <f t="shared" si="14"/>
        <v>42047.762407407412</v>
      </c>
      <c r="T146" s="9">
        <f t="shared" si="15"/>
        <v>42107.72074074074</v>
      </c>
      <c r="U146">
        <f t="shared" si="16"/>
        <v>2015</v>
      </c>
      <c r="V146" t="str">
        <f t="shared" si="17"/>
        <v>Feb</v>
      </c>
    </row>
    <row r="147" spans="1:22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8">
        <f t="shared" si="12"/>
        <v>8</v>
      </c>
      <c r="P147" s="12">
        <f t="shared" si="13"/>
        <v>259200</v>
      </c>
      <c r="Q147" t="s">
        <v>8310</v>
      </c>
      <c r="R147" t="s">
        <v>8313</v>
      </c>
      <c r="S147" s="9">
        <f t="shared" si="14"/>
        <v>42200.542268518519</v>
      </c>
      <c r="T147" s="9">
        <f t="shared" si="15"/>
        <v>42227.542268518519</v>
      </c>
      <c r="U147">
        <f t="shared" si="16"/>
        <v>2015</v>
      </c>
      <c r="V147" t="str">
        <f t="shared" si="17"/>
        <v>Jul</v>
      </c>
    </row>
    <row r="148" spans="1:22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8">
        <f t="shared" si="12"/>
        <v>1</v>
      </c>
      <c r="P148" s="12">
        <f t="shared" si="13"/>
        <v>1728000</v>
      </c>
      <c r="Q148" t="s">
        <v>8310</v>
      </c>
      <c r="R148" t="s">
        <v>8313</v>
      </c>
      <c r="S148" s="9">
        <f t="shared" si="14"/>
        <v>42693.016180555554</v>
      </c>
      <c r="T148" s="9">
        <f t="shared" si="15"/>
        <v>42753.016180555554</v>
      </c>
      <c r="U148">
        <f t="shared" si="16"/>
        <v>2016</v>
      </c>
      <c r="V148" t="str">
        <f t="shared" si="17"/>
        <v>Nov</v>
      </c>
    </row>
    <row r="149" spans="1:22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8">
        <f t="shared" si="12"/>
        <v>0</v>
      </c>
      <c r="P149" s="12" t="e">
        <f t="shared" si="13"/>
        <v>#DIV/0!</v>
      </c>
      <c r="Q149" t="s">
        <v>8310</v>
      </c>
      <c r="R149" t="s">
        <v>8313</v>
      </c>
      <c r="S149" s="9">
        <f t="shared" si="14"/>
        <v>41969.767824074079</v>
      </c>
      <c r="T149" s="9">
        <f t="shared" si="15"/>
        <v>42012.762499999997</v>
      </c>
      <c r="U149">
        <f t="shared" si="16"/>
        <v>2014</v>
      </c>
      <c r="V149" t="str">
        <f t="shared" si="17"/>
        <v>Nov</v>
      </c>
    </row>
    <row r="150" spans="1:22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8">
        <f t="shared" si="12"/>
        <v>0</v>
      </c>
      <c r="P150" s="12">
        <f t="shared" si="13"/>
        <v>1296000</v>
      </c>
      <c r="Q150" t="s">
        <v>8310</v>
      </c>
      <c r="R150" t="s">
        <v>8313</v>
      </c>
      <c r="S150" s="9">
        <f t="shared" si="14"/>
        <v>42397.281666666662</v>
      </c>
      <c r="T150" s="9">
        <f t="shared" si="15"/>
        <v>42427.281666666662</v>
      </c>
      <c r="U150">
        <f t="shared" si="16"/>
        <v>2016</v>
      </c>
      <c r="V150" t="str">
        <f t="shared" si="17"/>
        <v>Jan</v>
      </c>
    </row>
    <row r="151" spans="1:22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8">
        <f t="shared" si="12"/>
        <v>1</v>
      </c>
      <c r="P151" s="12">
        <f t="shared" si="13"/>
        <v>434321.66666666669</v>
      </c>
      <c r="Q151" t="s">
        <v>8310</v>
      </c>
      <c r="R151" t="s">
        <v>8313</v>
      </c>
      <c r="S151" s="9">
        <f t="shared" si="14"/>
        <v>41968.172106481477</v>
      </c>
      <c r="T151" s="9">
        <f t="shared" si="15"/>
        <v>41998.333333333328</v>
      </c>
      <c r="U151">
        <f t="shared" si="16"/>
        <v>2014</v>
      </c>
      <c r="V151" t="str">
        <f t="shared" si="17"/>
        <v>Nov</v>
      </c>
    </row>
    <row r="152" spans="1:22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8">
        <f t="shared" si="12"/>
        <v>23</v>
      </c>
      <c r="P152" s="12">
        <f t="shared" si="13"/>
        <v>77373.13432835821</v>
      </c>
      <c r="Q152" t="s">
        <v>8310</v>
      </c>
      <c r="R152" t="s">
        <v>8313</v>
      </c>
      <c r="S152" s="9">
        <f t="shared" si="14"/>
        <v>42090.161828703705</v>
      </c>
      <c r="T152" s="9">
        <f t="shared" si="15"/>
        <v>42150.161828703705</v>
      </c>
      <c r="U152">
        <f t="shared" si="16"/>
        <v>2015</v>
      </c>
      <c r="V152" t="str">
        <f t="shared" si="17"/>
        <v>Mar</v>
      </c>
    </row>
    <row r="153" spans="1:22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8">
        <f t="shared" si="12"/>
        <v>0</v>
      </c>
      <c r="P153" s="12">
        <f t="shared" si="13"/>
        <v>1036800</v>
      </c>
      <c r="Q153" t="s">
        <v>8310</v>
      </c>
      <c r="R153" t="s">
        <v>8313</v>
      </c>
      <c r="S153" s="9">
        <f t="shared" si="14"/>
        <v>42113.550821759258</v>
      </c>
      <c r="T153" s="9">
        <f t="shared" si="15"/>
        <v>42173.550821759258</v>
      </c>
      <c r="U153">
        <f t="shared" si="16"/>
        <v>2015</v>
      </c>
      <c r="V153" t="str">
        <f t="shared" si="17"/>
        <v>Apr</v>
      </c>
    </row>
    <row r="154" spans="1:22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8">
        <f t="shared" si="12"/>
        <v>0</v>
      </c>
      <c r="P154" s="12">
        <f t="shared" si="13"/>
        <v>1296000</v>
      </c>
      <c r="Q154" t="s">
        <v>8310</v>
      </c>
      <c r="R154" t="s">
        <v>8313</v>
      </c>
      <c r="S154" s="9">
        <f t="shared" si="14"/>
        <v>41875.077546296299</v>
      </c>
      <c r="T154" s="9">
        <f t="shared" si="15"/>
        <v>41905.077546296299</v>
      </c>
      <c r="U154">
        <f t="shared" si="16"/>
        <v>2014</v>
      </c>
      <c r="V154" t="str">
        <f t="shared" si="17"/>
        <v>Aug</v>
      </c>
    </row>
    <row r="155" spans="1:22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8">
        <f t="shared" si="12"/>
        <v>1</v>
      </c>
      <c r="P155" s="12">
        <f t="shared" si="13"/>
        <v>363240</v>
      </c>
      <c r="Q155" t="s">
        <v>8310</v>
      </c>
      <c r="R155" t="s">
        <v>8313</v>
      </c>
      <c r="S155" s="9">
        <f t="shared" si="14"/>
        <v>41933.586157407408</v>
      </c>
      <c r="T155" s="9">
        <f t="shared" si="15"/>
        <v>41975.627824074079</v>
      </c>
      <c r="U155">
        <f t="shared" si="16"/>
        <v>2014</v>
      </c>
      <c r="V155" t="str">
        <f t="shared" si="17"/>
        <v>Oct</v>
      </c>
    </row>
    <row r="156" spans="1:22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8">
        <f t="shared" si="12"/>
        <v>3</v>
      </c>
      <c r="P156" s="12">
        <f t="shared" si="13"/>
        <v>1238400</v>
      </c>
      <c r="Q156" t="s">
        <v>8310</v>
      </c>
      <c r="R156" t="s">
        <v>8313</v>
      </c>
      <c r="S156" s="9">
        <f t="shared" si="14"/>
        <v>42115.547395833331</v>
      </c>
      <c r="T156" s="9">
        <f t="shared" si="15"/>
        <v>42158.547395833331</v>
      </c>
      <c r="U156">
        <f t="shared" si="16"/>
        <v>2015</v>
      </c>
      <c r="V156" t="str">
        <f t="shared" si="17"/>
        <v>Apr</v>
      </c>
    </row>
    <row r="157" spans="1:22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8">
        <f t="shared" si="12"/>
        <v>0</v>
      </c>
      <c r="P157" s="12">
        <f t="shared" si="13"/>
        <v>864000</v>
      </c>
      <c r="Q157" t="s">
        <v>8310</v>
      </c>
      <c r="R157" t="s">
        <v>8313</v>
      </c>
      <c r="S157" s="9">
        <f t="shared" si="14"/>
        <v>42168.559432870374</v>
      </c>
      <c r="T157" s="9">
        <f t="shared" si="15"/>
        <v>42208.559432870374</v>
      </c>
      <c r="U157">
        <f t="shared" si="16"/>
        <v>2015</v>
      </c>
      <c r="V157" t="str">
        <f t="shared" si="17"/>
        <v>Jun</v>
      </c>
    </row>
    <row r="158" spans="1:22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8">
        <f t="shared" si="12"/>
        <v>5</v>
      </c>
      <c r="P158" s="12">
        <f t="shared" si="13"/>
        <v>345600</v>
      </c>
      <c r="Q158" t="s">
        <v>8310</v>
      </c>
      <c r="R158" t="s">
        <v>8313</v>
      </c>
      <c r="S158" s="9">
        <f t="shared" si="14"/>
        <v>41794.124953703707</v>
      </c>
      <c r="T158" s="9">
        <f t="shared" si="15"/>
        <v>41854.124953703707</v>
      </c>
      <c r="U158">
        <f t="shared" si="16"/>
        <v>2014</v>
      </c>
      <c r="V158" t="str">
        <f t="shared" si="17"/>
        <v>Jun</v>
      </c>
    </row>
    <row r="159" spans="1:22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8">
        <f t="shared" si="12"/>
        <v>0</v>
      </c>
      <c r="P159" s="12">
        <f t="shared" si="13"/>
        <v>1296000</v>
      </c>
      <c r="Q159" t="s">
        <v>8310</v>
      </c>
      <c r="R159" t="s">
        <v>8313</v>
      </c>
      <c r="S159" s="9">
        <f t="shared" si="14"/>
        <v>42396.911712962959</v>
      </c>
      <c r="T159" s="9">
        <f t="shared" si="15"/>
        <v>42426.911712962959</v>
      </c>
      <c r="U159">
        <f t="shared" si="16"/>
        <v>2016</v>
      </c>
      <c r="V159" t="str">
        <f t="shared" si="17"/>
        <v>Jan</v>
      </c>
    </row>
    <row r="160" spans="1:22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8">
        <f t="shared" si="12"/>
        <v>0</v>
      </c>
      <c r="P160" s="12" t="e">
        <f t="shared" si="13"/>
        <v>#DIV/0!</v>
      </c>
      <c r="Q160" t="s">
        <v>8310</v>
      </c>
      <c r="R160" t="s">
        <v>8313</v>
      </c>
      <c r="S160" s="9">
        <f t="shared" si="14"/>
        <v>41904.07671296296</v>
      </c>
      <c r="T160" s="9">
        <f t="shared" si="15"/>
        <v>41934.07671296296</v>
      </c>
      <c r="U160">
        <f t="shared" si="16"/>
        <v>2014</v>
      </c>
      <c r="V160" t="str">
        <f t="shared" si="17"/>
        <v>Sep</v>
      </c>
    </row>
    <row r="161" spans="1:22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8">
        <f t="shared" si="12"/>
        <v>0</v>
      </c>
      <c r="P161" s="12">
        <f t="shared" si="13"/>
        <v>3456000</v>
      </c>
      <c r="Q161" t="s">
        <v>8310</v>
      </c>
      <c r="R161" t="s">
        <v>8313</v>
      </c>
      <c r="S161" s="9">
        <f t="shared" si="14"/>
        <v>42514.434548611112</v>
      </c>
      <c r="T161" s="9">
        <f t="shared" si="15"/>
        <v>42554.434548611112</v>
      </c>
      <c r="U161">
        <f t="shared" si="16"/>
        <v>2016</v>
      </c>
      <c r="V161" t="str">
        <f t="shared" si="17"/>
        <v>May</v>
      </c>
    </row>
    <row r="162" spans="1:22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8">
        <f t="shared" si="12"/>
        <v>0</v>
      </c>
      <c r="P162" s="12" t="e">
        <f t="shared" si="13"/>
        <v>#DIV/0!</v>
      </c>
      <c r="Q162" t="s">
        <v>8310</v>
      </c>
      <c r="R162" t="s">
        <v>8314</v>
      </c>
      <c r="S162" s="9">
        <f t="shared" si="14"/>
        <v>42171.913090277783</v>
      </c>
      <c r="T162" s="9">
        <f t="shared" si="15"/>
        <v>42231.913090277783</v>
      </c>
      <c r="U162">
        <f t="shared" si="16"/>
        <v>2015</v>
      </c>
      <c r="V162" t="str">
        <f t="shared" si="17"/>
        <v>Jun</v>
      </c>
    </row>
    <row r="163" spans="1:22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8">
        <f t="shared" si="12"/>
        <v>0</v>
      </c>
      <c r="P163" s="12">
        <f t="shared" si="13"/>
        <v>2592000</v>
      </c>
      <c r="Q163" t="s">
        <v>8310</v>
      </c>
      <c r="R163" t="s">
        <v>8314</v>
      </c>
      <c r="S163" s="9">
        <f t="shared" si="14"/>
        <v>41792.687442129631</v>
      </c>
      <c r="T163" s="9">
        <f t="shared" si="15"/>
        <v>41822.687442129631</v>
      </c>
      <c r="U163">
        <f t="shared" si="16"/>
        <v>2014</v>
      </c>
      <c r="V163" t="str">
        <f t="shared" si="17"/>
        <v>Jun</v>
      </c>
    </row>
    <row r="164" spans="1:22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8">
        <f t="shared" si="12"/>
        <v>16</v>
      </c>
      <c r="P164" s="12">
        <f t="shared" si="13"/>
        <v>283916.40000000002</v>
      </c>
      <c r="Q164" t="s">
        <v>8310</v>
      </c>
      <c r="R164" t="s">
        <v>8314</v>
      </c>
      <c r="S164" s="9">
        <f t="shared" si="14"/>
        <v>41835.126805555556</v>
      </c>
      <c r="T164" s="9">
        <f t="shared" si="15"/>
        <v>41867.987500000003</v>
      </c>
      <c r="U164">
        <f t="shared" si="16"/>
        <v>2014</v>
      </c>
      <c r="V164" t="str">
        <f t="shared" si="17"/>
        <v>Jul</v>
      </c>
    </row>
    <row r="165" spans="1:22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8">
        <f t="shared" si="12"/>
        <v>0</v>
      </c>
      <c r="P165" s="12" t="e">
        <f t="shared" si="13"/>
        <v>#DIV/0!</v>
      </c>
      <c r="Q165" t="s">
        <v>8310</v>
      </c>
      <c r="R165" t="s">
        <v>8314</v>
      </c>
      <c r="S165" s="9">
        <f t="shared" si="14"/>
        <v>42243.961273148147</v>
      </c>
      <c r="T165" s="9">
        <f t="shared" si="15"/>
        <v>42278</v>
      </c>
      <c r="U165">
        <f t="shared" si="16"/>
        <v>2015</v>
      </c>
      <c r="V165" t="str">
        <f t="shared" si="17"/>
        <v>Aug</v>
      </c>
    </row>
    <row r="166" spans="1:22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8">
        <f t="shared" si="12"/>
        <v>1</v>
      </c>
      <c r="P166" s="12">
        <f t="shared" si="13"/>
        <v>740571.42857142852</v>
      </c>
      <c r="Q166" t="s">
        <v>8310</v>
      </c>
      <c r="R166" t="s">
        <v>8314</v>
      </c>
      <c r="S166" s="9">
        <f t="shared" si="14"/>
        <v>41841.762743055559</v>
      </c>
      <c r="T166" s="9">
        <f t="shared" si="15"/>
        <v>41901.762743055559</v>
      </c>
      <c r="U166">
        <f t="shared" si="16"/>
        <v>2014</v>
      </c>
      <c r="V166" t="str">
        <f t="shared" si="17"/>
        <v>Jul</v>
      </c>
    </row>
    <row r="167" spans="1:22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8">
        <f t="shared" si="12"/>
        <v>0</v>
      </c>
      <c r="P167" s="12" t="e">
        <f t="shared" si="13"/>
        <v>#DIV/0!</v>
      </c>
      <c r="Q167" t="s">
        <v>8310</v>
      </c>
      <c r="R167" t="s">
        <v>8314</v>
      </c>
      <c r="S167" s="9">
        <f t="shared" si="14"/>
        <v>42351.658842592587</v>
      </c>
      <c r="T167" s="9">
        <f t="shared" si="15"/>
        <v>42381.658842592587</v>
      </c>
      <c r="U167">
        <f t="shared" si="16"/>
        <v>2015</v>
      </c>
      <c r="V167" t="str">
        <f t="shared" si="17"/>
        <v>Dec</v>
      </c>
    </row>
    <row r="168" spans="1:22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8">
        <f t="shared" si="12"/>
        <v>60</v>
      </c>
      <c r="P168" s="12">
        <f t="shared" si="13"/>
        <v>2592000</v>
      </c>
      <c r="Q168" t="s">
        <v>8310</v>
      </c>
      <c r="R168" t="s">
        <v>8314</v>
      </c>
      <c r="S168" s="9">
        <f t="shared" si="14"/>
        <v>42721.075949074075</v>
      </c>
      <c r="T168" s="9">
        <f t="shared" si="15"/>
        <v>42751.075949074075</v>
      </c>
      <c r="U168">
        <f t="shared" si="16"/>
        <v>2016</v>
      </c>
      <c r="V168" t="str">
        <f t="shared" si="17"/>
        <v>Dec</v>
      </c>
    </row>
    <row r="169" spans="1:22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8">
        <f t="shared" si="12"/>
        <v>0</v>
      </c>
      <c r="P169" s="12">
        <f t="shared" si="13"/>
        <v>2592000</v>
      </c>
      <c r="Q169" t="s">
        <v>8310</v>
      </c>
      <c r="R169" t="s">
        <v>8314</v>
      </c>
      <c r="S169" s="9">
        <f t="shared" si="14"/>
        <v>42160.927488425921</v>
      </c>
      <c r="T169" s="9">
        <f t="shared" si="15"/>
        <v>42220.927488425921</v>
      </c>
      <c r="U169">
        <f t="shared" si="16"/>
        <v>2015</v>
      </c>
      <c r="V169" t="str">
        <f t="shared" si="17"/>
        <v>Jun</v>
      </c>
    </row>
    <row r="170" spans="1:22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8">
        <f t="shared" si="12"/>
        <v>4</v>
      </c>
      <c r="P170" s="12">
        <f t="shared" si="13"/>
        <v>862800</v>
      </c>
      <c r="Q170" t="s">
        <v>8310</v>
      </c>
      <c r="R170" t="s">
        <v>8314</v>
      </c>
      <c r="S170" s="9">
        <f t="shared" si="14"/>
        <v>42052.83530092593</v>
      </c>
      <c r="T170" s="9">
        <f t="shared" si="15"/>
        <v>42082.793634259258</v>
      </c>
      <c r="U170">
        <f t="shared" si="16"/>
        <v>2015</v>
      </c>
      <c r="V170" t="str">
        <f t="shared" si="17"/>
        <v>Feb</v>
      </c>
    </row>
    <row r="171" spans="1:22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8">
        <f t="shared" si="12"/>
        <v>22</v>
      </c>
      <c r="P171" s="12">
        <f t="shared" si="13"/>
        <v>259200</v>
      </c>
      <c r="Q171" t="s">
        <v>8310</v>
      </c>
      <c r="R171" t="s">
        <v>8314</v>
      </c>
      <c r="S171" s="9">
        <f t="shared" si="14"/>
        <v>41900.505312499998</v>
      </c>
      <c r="T171" s="9">
        <f t="shared" si="15"/>
        <v>41930.505312499998</v>
      </c>
      <c r="U171">
        <f t="shared" si="16"/>
        <v>2014</v>
      </c>
      <c r="V171" t="str">
        <f t="shared" si="17"/>
        <v>Sep</v>
      </c>
    </row>
    <row r="172" spans="1:22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8">
        <f t="shared" si="12"/>
        <v>3</v>
      </c>
      <c r="P172" s="12">
        <f t="shared" si="13"/>
        <v>252719.7</v>
      </c>
      <c r="Q172" t="s">
        <v>8310</v>
      </c>
      <c r="R172" t="s">
        <v>8314</v>
      </c>
      <c r="S172" s="9">
        <f t="shared" si="14"/>
        <v>42216.977812500001</v>
      </c>
      <c r="T172" s="9">
        <f t="shared" si="15"/>
        <v>42246.227777777778</v>
      </c>
      <c r="U172">
        <f t="shared" si="16"/>
        <v>2015</v>
      </c>
      <c r="V172" t="str">
        <f t="shared" si="17"/>
        <v>Jul</v>
      </c>
    </row>
    <row r="173" spans="1:22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8">
        <f t="shared" si="12"/>
        <v>0</v>
      </c>
      <c r="P173" s="12">
        <f t="shared" si="13"/>
        <v>5184000</v>
      </c>
      <c r="Q173" t="s">
        <v>8310</v>
      </c>
      <c r="R173" t="s">
        <v>8314</v>
      </c>
      <c r="S173" s="9">
        <f t="shared" si="14"/>
        <v>42534.180717592593</v>
      </c>
      <c r="T173" s="9">
        <f t="shared" si="15"/>
        <v>42594.180717592593</v>
      </c>
      <c r="U173">
        <f t="shared" si="16"/>
        <v>2016</v>
      </c>
      <c r="V173" t="str">
        <f t="shared" si="17"/>
        <v>Jun</v>
      </c>
    </row>
    <row r="174" spans="1:22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8">
        <f t="shared" si="12"/>
        <v>0</v>
      </c>
      <c r="P174" s="12" t="e">
        <f t="shared" si="13"/>
        <v>#DIV/0!</v>
      </c>
      <c r="Q174" t="s">
        <v>8310</v>
      </c>
      <c r="R174" t="s">
        <v>8314</v>
      </c>
      <c r="S174" s="9">
        <f t="shared" si="14"/>
        <v>42047.394942129627</v>
      </c>
      <c r="T174" s="9">
        <f t="shared" si="15"/>
        <v>42082.353275462956</v>
      </c>
      <c r="U174">
        <f t="shared" si="16"/>
        <v>2015</v>
      </c>
      <c r="V174" t="str">
        <f t="shared" si="17"/>
        <v>Feb</v>
      </c>
    </row>
    <row r="175" spans="1:22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8">
        <f t="shared" si="12"/>
        <v>0</v>
      </c>
      <c r="P175" s="12" t="e">
        <f t="shared" si="13"/>
        <v>#DIV/0!</v>
      </c>
      <c r="Q175" t="s">
        <v>8310</v>
      </c>
      <c r="R175" t="s">
        <v>8314</v>
      </c>
      <c r="S175" s="9">
        <f t="shared" si="14"/>
        <v>42033.573009259257</v>
      </c>
      <c r="T175" s="9">
        <f t="shared" si="15"/>
        <v>42063.573009259257</v>
      </c>
      <c r="U175">
        <f t="shared" si="16"/>
        <v>2015</v>
      </c>
      <c r="V175" t="str">
        <f t="shared" si="17"/>
        <v>Jan</v>
      </c>
    </row>
    <row r="176" spans="1:22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8">
        <f t="shared" si="12"/>
        <v>0</v>
      </c>
      <c r="P176" s="12" t="e">
        <f t="shared" si="13"/>
        <v>#DIV/0!</v>
      </c>
      <c r="Q176" t="s">
        <v>8310</v>
      </c>
      <c r="R176" t="s">
        <v>8314</v>
      </c>
      <c r="S176" s="9">
        <f t="shared" si="14"/>
        <v>42072.758981481486</v>
      </c>
      <c r="T176" s="9">
        <f t="shared" si="15"/>
        <v>42132.758981481486</v>
      </c>
      <c r="U176">
        <f t="shared" si="16"/>
        <v>2015</v>
      </c>
      <c r="V176" t="str">
        <f t="shared" si="17"/>
        <v>Mar</v>
      </c>
    </row>
    <row r="177" spans="1:22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8">
        <f t="shared" si="12"/>
        <v>6</v>
      </c>
      <c r="P177" s="12">
        <f t="shared" si="13"/>
        <v>83076.923076923078</v>
      </c>
      <c r="Q177" t="s">
        <v>8310</v>
      </c>
      <c r="R177" t="s">
        <v>8314</v>
      </c>
      <c r="S177" s="9">
        <f t="shared" si="14"/>
        <v>41855.777905092589</v>
      </c>
      <c r="T177" s="9">
        <f t="shared" si="15"/>
        <v>41880.777905092589</v>
      </c>
      <c r="U177">
        <f t="shared" si="16"/>
        <v>2014</v>
      </c>
      <c r="V177" t="str">
        <f t="shared" si="17"/>
        <v>Aug</v>
      </c>
    </row>
    <row r="178" spans="1:22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8">
        <f t="shared" si="12"/>
        <v>0</v>
      </c>
      <c r="P178" s="12" t="e">
        <f t="shared" si="13"/>
        <v>#DIV/0!</v>
      </c>
      <c r="Q178" t="s">
        <v>8310</v>
      </c>
      <c r="R178" t="s">
        <v>8314</v>
      </c>
      <c r="S178" s="9">
        <f t="shared" si="14"/>
        <v>42191.824062500003</v>
      </c>
      <c r="T178" s="9">
        <f t="shared" si="15"/>
        <v>42221.824062500003</v>
      </c>
      <c r="U178">
        <f t="shared" si="16"/>
        <v>2015</v>
      </c>
      <c r="V178" t="str">
        <f t="shared" si="17"/>
        <v>Jul</v>
      </c>
    </row>
    <row r="179" spans="1:22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8">
        <f t="shared" si="12"/>
        <v>40</v>
      </c>
      <c r="P179" s="12">
        <f t="shared" si="13"/>
        <v>209314.28571428571</v>
      </c>
      <c r="Q179" t="s">
        <v>8310</v>
      </c>
      <c r="R179" t="s">
        <v>8314</v>
      </c>
      <c r="S179" s="9">
        <f t="shared" si="14"/>
        <v>42070.047754629632</v>
      </c>
      <c r="T179" s="9">
        <f t="shared" si="15"/>
        <v>42087.00608796296</v>
      </c>
      <c r="U179">
        <f t="shared" si="16"/>
        <v>2015</v>
      </c>
      <c r="V179" t="str">
        <f t="shared" si="17"/>
        <v>Mar</v>
      </c>
    </row>
    <row r="180" spans="1:22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8">
        <f t="shared" si="12"/>
        <v>0</v>
      </c>
      <c r="P180" s="12" t="e">
        <f t="shared" si="13"/>
        <v>#DIV/0!</v>
      </c>
      <c r="Q180" t="s">
        <v>8310</v>
      </c>
      <c r="R180" t="s">
        <v>8314</v>
      </c>
      <c r="S180" s="9">
        <f t="shared" si="14"/>
        <v>42304.955381944441</v>
      </c>
      <c r="T180" s="9">
        <f t="shared" si="15"/>
        <v>42334.997048611112</v>
      </c>
      <c r="U180">
        <f t="shared" si="16"/>
        <v>2015</v>
      </c>
      <c r="V180" t="str">
        <f t="shared" si="17"/>
        <v>Oct</v>
      </c>
    </row>
    <row r="181" spans="1:22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8">
        <f t="shared" si="12"/>
        <v>20</v>
      </c>
      <c r="P181" s="12">
        <f t="shared" si="13"/>
        <v>1296000</v>
      </c>
      <c r="Q181" t="s">
        <v>8310</v>
      </c>
      <c r="R181" t="s">
        <v>8314</v>
      </c>
      <c r="S181" s="9">
        <f t="shared" si="14"/>
        <v>42403.080497685187</v>
      </c>
      <c r="T181" s="9">
        <f t="shared" si="15"/>
        <v>42433.080497685187</v>
      </c>
      <c r="U181">
        <f t="shared" si="16"/>
        <v>2016</v>
      </c>
      <c r="V181" t="str">
        <f t="shared" si="17"/>
        <v>Feb</v>
      </c>
    </row>
    <row r="182" spans="1:22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8">
        <f t="shared" si="12"/>
        <v>33</v>
      </c>
      <c r="P182" s="12">
        <f t="shared" si="13"/>
        <v>264519.76923076925</v>
      </c>
      <c r="Q182" t="s">
        <v>8310</v>
      </c>
      <c r="R182" t="s">
        <v>8314</v>
      </c>
      <c r="S182" s="9">
        <f t="shared" si="14"/>
        <v>42067.991238425922</v>
      </c>
      <c r="T182" s="9">
        <f t="shared" si="15"/>
        <v>42107.791666666672</v>
      </c>
      <c r="U182">
        <f t="shared" si="16"/>
        <v>2015</v>
      </c>
      <c r="V182" t="str">
        <f t="shared" si="17"/>
        <v>Mar</v>
      </c>
    </row>
    <row r="183" spans="1:22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8">
        <f t="shared" si="12"/>
        <v>21</v>
      </c>
      <c r="P183" s="12">
        <f t="shared" si="13"/>
        <v>648000</v>
      </c>
      <c r="Q183" t="s">
        <v>8310</v>
      </c>
      <c r="R183" t="s">
        <v>8314</v>
      </c>
      <c r="S183" s="9">
        <f t="shared" si="14"/>
        <v>42147.741840277777</v>
      </c>
      <c r="T183" s="9">
        <f t="shared" si="15"/>
        <v>42177.741840277777</v>
      </c>
      <c r="U183">
        <f t="shared" si="16"/>
        <v>2015</v>
      </c>
      <c r="V183" t="str">
        <f t="shared" si="17"/>
        <v>May</v>
      </c>
    </row>
    <row r="184" spans="1:22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8">
        <f t="shared" si="12"/>
        <v>0</v>
      </c>
      <c r="P184" s="12" t="e">
        <f t="shared" si="13"/>
        <v>#DIV/0!</v>
      </c>
      <c r="Q184" t="s">
        <v>8310</v>
      </c>
      <c r="R184" t="s">
        <v>8314</v>
      </c>
      <c r="S184" s="9">
        <f t="shared" si="14"/>
        <v>42712.011944444443</v>
      </c>
      <c r="T184" s="9">
        <f t="shared" si="15"/>
        <v>42742.011944444443</v>
      </c>
      <c r="U184">
        <f t="shared" si="16"/>
        <v>2016</v>
      </c>
      <c r="V184" t="str">
        <f t="shared" si="17"/>
        <v>Dec</v>
      </c>
    </row>
    <row r="185" spans="1:22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8">
        <f t="shared" si="12"/>
        <v>36</v>
      </c>
      <c r="P185" s="12">
        <f t="shared" si="13"/>
        <v>216300</v>
      </c>
      <c r="Q185" t="s">
        <v>8310</v>
      </c>
      <c r="R185" t="s">
        <v>8314</v>
      </c>
      <c r="S185" s="9">
        <f t="shared" si="14"/>
        <v>41939.810300925928</v>
      </c>
      <c r="T185" s="9">
        <f t="shared" si="15"/>
        <v>41969.851967592593</v>
      </c>
      <c r="U185">
        <f t="shared" si="16"/>
        <v>2014</v>
      </c>
      <c r="V185" t="str">
        <f t="shared" si="17"/>
        <v>Oct</v>
      </c>
    </row>
    <row r="186" spans="1:22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8">
        <f t="shared" si="12"/>
        <v>3</v>
      </c>
      <c r="P186" s="12">
        <f t="shared" si="13"/>
        <v>2478589</v>
      </c>
      <c r="Q186" t="s">
        <v>8310</v>
      </c>
      <c r="R186" t="s">
        <v>8314</v>
      </c>
      <c r="S186" s="9">
        <f t="shared" si="14"/>
        <v>41825.791226851856</v>
      </c>
      <c r="T186" s="9">
        <f t="shared" si="15"/>
        <v>41883.165972222225</v>
      </c>
      <c r="U186">
        <f t="shared" si="16"/>
        <v>2014</v>
      </c>
      <c r="V186" t="str">
        <f t="shared" si="17"/>
        <v>Jul</v>
      </c>
    </row>
    <row r="187" spans="1:22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8">
        <f t="shared" si="12"/>
        <v>6</v>
      </c>
      <c r="P187" s="12">
        <f t="shared" si="13"/>
        <v>259200</v>
      </c>
      <c r="Q187" t="s">
        <v>8310</v>
      </c>
      <c r="R187" t="s">
        <v>8314</v>
      </c>
      <c r="S187" s="9">
        <f t="shared" si="14"/>
        <v>42570.91133101852</v>
      </c>
      <c r="T187" s="9">
        <f t="shared" si="15"/>
        <v>42600.91133101852</v>
      </c>
      <c r="U187">
        <f t="shared" si="16"/>
        <v>2016</v>
      </c>
      <c r="V187" t="str">
        <f t="shared" si="17"/>
        <v>Jul</v>
      </c>
    </row>
    <row r="188" spans="1:22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8">
        <f t="shared" si="12"/>
        <v>0</v>
      </c>
      <c r="P188" s="12" t="e">
        <f t="shared" si="13"/>
        <v>#DIV/0!</v>
      </c>
      <c r="Q188" t="s">
        <v>8310</v>
      </c>
      <c r="R188" t="s">
        <v>8314</v>
      </c>
      <c r="S188" s="9">
        <f t="shared" si="14"/>
        <v>42767.812893518523</v>
      </c>
      <c r="T188" s="9">
        <f t="shared" si="15"/>
        <v>42797.833333333328</v>
      </c>
      <c r="U188">
        <f t="shared" si="16"/>
        <v>2017</v>
      </c>
      <c r="V188" t="str">
        <f t="shared" si="17"/>
        <v>Feb</v>
      </c>
    </row>
    <row r="189" spans="1:22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8">
        <f t="shared" si="12"/>
        <v>16</v>
      </c>
      <c r="P189" s="12">
        <f t="shared" si="13"/>
        <v>415696.6</v>
      </c>
      <c r="Q189" t="s">
        <v>8310</v>
      </c>
      <c r="R189" t="s">
        <v>8314</v>
      </c>
      <c r="S189" s="9">
        <f t="shared" si="14"/>
        <v>42182.234456018516</v>
      </c>
      <c r="T189" s="9">
        <f t="shared" si="15"/>
        <v>42206.290972222225</v>
      </c>
      <c r="U189">
        <f t="shared" si="16"/>
        <v>2015</v>
      </c>
      <c r="V189" t="str">
        <f t="shared" si="17"/>
        <v>Jun</v>
      </c>
    </row>
    <row r="190" spans="1:22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8">
        <f t="shared" si="12"/>
        <v>0</v>
      </c>
      <c r="P190" s="12" t="e">
        <f t="shared" si="13"/>
        <v>#DIV/0!</v>
      </c>
      <c r="Q190" t="s">
        <v>8310</v>
      </c>
      <c r="R190" t="s">
        <v>8314</v>
      </c>
      <c r="S190" s="9">
        <f t="shared" si="14"/>
        <v>41857.18304398148</v>
      </c>
      <c r="T190" s="9">
        <f t="shared" si="15"/>
        <v>41887.18304398148</v>
      </c>
      <c r="U190">
        <f t="shared" si="16"/>
        <v>2014</v>
      </c>
      <c r="V190" t="str">
        <f t="shared" si="17"/>
        <v>Aug</v>
      </c>
    </row>
    <row r="191" spans="1:22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8">
        <f t="shared" si="12"/>
        <v>0</v>
      </c>
      <c r="P191" s="12">
        <f t="shared" si="13"/>
        <v>1036800</v>
      </c>
      <c r="Q191" t="s">
        <v>8310</v>
      </c>
      <c r="R191" t="s">
        <v>8314</v>
      </c>
      <c r="S191" s="9">
        <f t="shared" si="14"/>
        <v>42556.690706018519</v>
      </c>
      <c r="T191" s="9">
        <f t="shared" si="15"/>
        <v>42616.690706018519</v>
      </c>
      <c r="U191">
        <f t="shared" si="16"/>
        <v>2016</v>
      </c>
      <c r="V191" t="str">
        <f t="shared" si="17"/>
        <v>Jul</v>
      </c>
    </row>
    <row r="192" spans="1:22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8">
        <f t="shared" si="12"/>
        <v>0</v>
      </c>
      <c r="P192" s="12">
        <f t="shared" si="13"/>
        <v>864000</v>
      </c>
      <c r="Q192" t="s">
        <v>8310</v>
      </c>
      <c r="R192" t="s">
        <v>8314</v>
      </c>
      <c r="S192" s="9">
        <f t="shared" si="14"/>
        <v>42527.650995370372</v>
      </c>
      <c r="T192" s="9">
        <f t="shared" si="15"/>
        <v>42537.650995370372</v>
      </c>
      <c r="U192">
        <f t="shared" si="16"/>
        <v>2016</v>
      </c>
      <c r="V192" t="str">
        <f t="shared" si="17"/>
        <v>Jun</v>
      </c>
    </row>
    <row r="193" spans="1:22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8">
        <f t="shared" si="12"/>
        <v>5</v>
      </c>
      <c r="P193" s="12">
        <f t="shared" si="13"/>
        <v>1152000</v>
      </c>
      <c r="Q193" t="s">
        <v>8310</v>
      </c>
      <c r="R193" t="s">
        <v>8314</v>
      </c>
      <c r="S193" s="9">
        <f t="shared" si="14"/>
        <v>42239.441412037035</v>
      </c>
      <c r="T193" s="9">
        <f t="shared" si="15"/>
        <v>42279.441412037035</v>
      </c>
      <c r="U193">
        <f t="shared" si="16"/>
        <v>2015</v>
      </c>
      <c r="V193" t="str">
        <f t="shared" si="17"/>
        <v>Aug</v>
      </c>
    </row>
    <row r="194" spans="1:22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8">
        <f t="shared" si="12"/>
        <v>0</v>
      </c>
      <c r="P194" s="12">
        <f t="shared" si="13"/>
        <v>864000</v>
      </c>
      <c r="Q194" t="s">
        <v>8310</v>
      </c>
      <c r="R194" t="s">
        <v>8314</v>
      </c>
      <c r="S194" s="9">
        <f t="shared" si="14"/>
        <v>41899.792037037041</v>
      </c>
      <c r="T194" s="9">
        <f t="shared" si="15"/>
        <v>41929.792037037041</v>
      </c>
      <c r="U194">
        <f t="shared" si="16"/>
        <v>2014</v>
      </c>
      <c r="V194" t="str">
        <f t="shared" si="17"/>
        <v>Sep</v>
      </c>
    </row>
    <row r="195" spans="1:22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8">
        <f t="shared" ref="O195:O258" si="18">ROUND((E195/D195)*100,0)</f>
        <v>0</v>
      </c>
      <c r="P195" s="12" t="e">
        <f t="shared" ref="P195:P258" si="19">(I195-J195)/L195</f>
        <v>#DIV/0!</v>
      </c>
      <c r="Q195" t="s">
        <v>8310</v>
      </c>
      <c r="R195" t="s">
        <v>8314</v>
      </c>
      <c r="S195" s="9">
        <f t="shared" ref="S195:S258" si="20">(((J195/60)/60)/24)+DATE(1970,1,1)</f>
        <v>41911.934791666667</v>
      </c>
      <c r="T195" s="9">
        <f t="shared" ref="T195:T258" si="21">(((I195/60)/60)/24) + DATE(1970,1,1)</f>
        <v>41971.976458333331</v>
      </c>
      <c r="U195">
        <f t="shared" ref="U195:U258" si="22">YEAR(S195)</f>
        <v>2014</v>
      </c>
      <c r="V195" t="str">
        <f t="shared" ref="V195:V258" si="23">TEXT(MONTH(S195)*29,"mmm")</f>
        <v>Sep</v>
      </c>
    </row>
    <row r="196" spans="1:22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8">
        <f t="shared" si="18"/>
        <v>0</v>
      </c>
      <c r="P196" s="12">
        <f t="shared" si="19"/>
        <v>1728000</v>
      </c>
      <c r="Q196" t="s">
        <v>8310</v>
      </c>
      <c r="R196" t="s">
        <v>8314</v>
      </c>
      <c r="S196" s="9">
        <f t="shared" si="20"/>
        <v>42375.996886574074</v>
      </c>
      <c r="T196" s="9">
        <f t="shared" si="21"/>
        <v>42435.996886574074</v>
      </c>
      <c r="U196">
        <f t="shared" si="22"/>
        <v>2016</v>
      </c>
      <c r="V196" t="str">
        <f t="shared" si="23"/>
        <v>Jan</v>
      </c>
    </row>
    <row r="197" spans="1:22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8">
        <f t="shared" si="18"/>
        <v>0</v>
      </c>
      <c r="P197" s="12" t="e">
        <f t="shared" si="19"/>
        <v>#DIV/0!</v>
      </c>
      <c r="Q197" t="s">
        <v>8310</v>
      </c>
      <c r="R197" t="s">
        <v>8314</v>
      </c>
      <c r="S197" s="9">
        <f t="shared" si="20"/>
        <v>42135.67050925926</v>
      </c>
      <c r="T197" s="9">
        <f t="shared" si="21"/>
        <v>42195.67050925926</v>
      </c>
      <c r="U197">
        <f t="shared" si="22"/>
        <v>2015</v>
      </c>
      <c r="V197" t="str">
        <f t="shared" si="23"/>
        <v>May</v>
      </c>
    </row>
    <row r="198" spans="1:22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8">
        <f t="shared" si="18"/>
        <v>42</v>
      </c>
      <c r="P198" s="12">
        <f t="shared" si="19"/>
        <v>128836.94736842105</v>
      </c>
      <c r="Q198" t="s">
        <v>8310</v>
      </c>
      <c r="R198" t="s">
        <v>8314</v>
      </c>
      <c r="S198" s="9">
        <f t="shared" si="20"/>
        <v>42259.542800925927</v>
      </c>
      <c r="T198" s="9">
        <f t="shared" si="21"/>
        <v>42287.875</v>
      </c>
      <c r="U198">
        <f t="shared" si="22"/>
        <v>2015</v>
      </c>
      <c r="V198" t="str">
        <f t="shared" si="23"/>
        <v>Sep</v>
      </c>
    </row>
    <row r="199" spans="1:22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8">
        <f t="shared" si="18"/>
        <v>10</v>
      </c>
      <c r="P199" s="12">
        <f t="shared" si="19"/>
        <v>453887.5</v>
      </c>
      <c r="Q199" t="s">
        <v>8310</v>
      </c>
      <c r="R199" t="s">
        <v>8314</v>
      </c>
      <c r="S199" s="9">
        <f t="shared" si="20"/>
        <v>42741.848379629635</v>
      </c>
      <c r="T199" s="9">
        <f t="shared" si="21"/>
        <v>42783.875</v>
      </c>
      <c r="U199">
        <f t="shared" si="22"/>
        <v>2017</v>
      </c>
      <c r="V199" t="str">
        <f t="shared" si="23"/>
        <v>Jan</v>
      </c>
    </row>
    <row r="200" spans="1:22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8">
        <f t="shared" si="18"/>
        <v>1</v>
      </c>
      <c r="P200" s="12">
        <f t="shared" si="19"/>
        <v>432000</v>
      </c>
      <c r="Q200" t="s">
        <v>8310</v>
      </c>
      <c r="R200" t="s">
        <v>8314</v>
      </c>
      <c r="S200" s="9">
        <f t="shared" si="20"/>
        <v>41887.383356481485</v>
      </c>
      <c r="T200" s="9">
        <f t="shared" si="21"/>
        <v>41917.383356481485</v>
      </c>
      <c r="U200">
        <f t="shared" si="22"/>
        <v>2014</v>
      </c>
      <c r="V200" t="str">
        <f t="shared" si="23"/>
        <v>Sep</v>
      </c>
    </row>
    <row r="201" spans="1:22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8">
        <f t="shared" si="18"/>
        <v>0</v>
      </c>
      <c r="P201" s="12" t="e">
        <f t="shared" si="19"/>
        <v>#DIV/0!</v>
      </c>
      <c r="Q201" t="s">
        <v>8310</v>
      </c>
      <c r="R201" t="s">
        <v>8314</v>
      </c>
      <c r="S201" s="9">
        <f t="shared" si="20"/>
        <v>42584.123865740738</v>
      </c>
      <c r="T201" s="9">
        <f t="shared" si="21"/>
        <v>42614.123865740738</v>
      </c>
      <c r="U201">
        <f t="shared" si="22"/>
        <v>2016</v>
      </c>
      <c r="V201" t="str">
        <f t="shared" si="23"/>
        <v>Aug</v>
      </c>
    </row>
    <row r="202" spans="1:22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8">
        <f t="shared" si="18"/>
        <v>26</v>
      </c>
      <c r="P202" s="12">
        <f t="shared" si="19"/>
        <v>144000</v>
      </c>
      <c r="Q202" t="s">
        <v>8310</v>
      </c>
      <c r="R202" t="s">
        <v>8314</v>
      </c>
      <c r="S202" s="9">
        <f t="shared" si="20"/>
        <v>41867.083368055559</v>
      </c>
      <c r="T202" s="9">
        <f t="shared" si="21"/>
        <v>41897.083368055559</v>
      </c>
      <c r="U202">
        <f t="shared" si="22"/>
        <v>2014</v>
      </c>
      <c r="V202" t="str">
        <f t="shared" si="23"/>
        <v>Aug</v>
      </c>
    </row>
    <row r="203" spans="1:22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8">
        <f t="shared" si="18"/>
        <v>58</v>
      </c>
      <c r="P203" s="12">
        <f t="shared" si="19"/>
        <v>246857.14285714287</v>
      </c>
      <c r="Q203" t="s">
        <v>8310</v>
      </c>
      <c r="R203" t="s">
        <v>8314</v>
      </c>
      <c r="S203" s="9">
        <f t="shared" si="20"/>
        <v>42023.818622685183</v>
      </c>
      <c r="T203" s="9">
        <f t="shared" si="21"/>
        <v>42043.818622685183</v>
      </c>
      <c r="U203">
        <f t="shared" si="22"/>
        <v>2015</v>
      </c>
      <c r="V203" t="str">
        <f t="shared" si="23"/>
        <v>Jan</v>
      </c>
    </row>
    <row r="204" spans="1:22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8">
        <f t="shared" si="18"/>
        <v>0</v>
      </c>
      <c r="P204" s="12" t="e">
        <f t="shared" si="19"/>
        <v>#DIV/0!</v>
      </c>
      <c r="Q204" t="s">
        <v>8310</v>
      </c>
      <c r="R204" t="s">
        <v>8314</v>
      </c>
      <c r="S204" s="9">
        <f t="shared" si="20"/>
        <v>42255.927824074075</v>
      </c>
      <c r="T204" s="9">
        <f t="shared" si="21"/>
        <v>42285.874305555553</v>
      </c>
      <c r="U204">
        <f t="shared" si="22"/>
        <v>2015</v>
      </c>
      <c r="V204" t="str">
        <f t="shared" si="23"/>
        <v>Sep</v>
      </c>
    </row>
    <row r="205" spans="1:22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8">
        <f t="shared" si="18"/>
        <v>30</v>
      </c>
      <c r="P205" s="12">
        <f t="shared" si="19"/>
        <v>648000</v>
      </c>
      <c r="Q205" t="s">
        <v>8310</v>
      </c>
      <c r="R205" t="s">
        <v>8314</v>
      </c>
      <c r="S205" s="9">
        <f t="shared" si="20"/>
        <v>41973.847962962958</v>
      </c>
      <c r="T205" s="9">
        <f t="shared" si="21"/>
        <v>42033.847962962958</v>
      </c>
      <c r="U205">
        <f t="shared" si="22"/>
        <v>2014</v>
      </c>
      <c r="V205" t="str">
        <f t="shared" si="23"/>
        <v>Nov</v>
      </c>
    </row>
    <row r="206" spans="1:22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8">
        <f t="shared" si="18"/>
        <v>51</v>
      </c>
      <c r="P206" s="12">
        <f t="shared" si="19"/>
        <v>2004.6403712296983</v>
      </c>
      <c r="Q206" t="s">
        <v>8310</v>
      </c>
      <c r="R206" t="s">
        <v>8314</v>
      </c>
      <c r="S206" s="9">
        <f t="shared" si="20"/>
        <v>42556.583368055552</v>
      </c>
      <c r="T206" s="9">
        <f t="shared" si="21"/>
        <v>42586.583368055552</v>
      </c>
      <c r="U206">
        <f t="shared" si="22"/>
        <v>2016</v>
      </c>
      <c r="V206" t="str">
        <f t="shared" si="23"/>
        <v>Jul</v>
      </c>
    </row>
    <row r="207" spans="1:22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8">
        <f t="shared" si="18"/>
        <v>16</v>
      </c>
      <c r="P207" s="12">
        <f t="shared" si="19"/>
        <v>177882.35294117648</v>
      </c>
      <c r="Q207" t="s">
        <v>8310</v>
      </c>
      <c r="R207" t="s">
        <v>8314</v>
      </c>
      <c r="S207" s="9">
        <f t="shared" si="20"/>
        <v>42248.632199074069</v>
      </c>
      <c r="T207" s="9">
        <f t="shared" si="21"/>
        <v>42283.632199074069</v>
      </c>
      <c r="U207">
        <f t="shared" si="22"/>
        <v>2015</v>
      </c>
      <c r="V207" t="str">
        <f t="shared" si="23"/>
        <v>Sep</v>
      </c>
    </row>
    <row r="208" spans="1:22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8">
        <f t="shared" si="18"/>
        <v>0</v>
      </c>
      <c r="P208" s="12" t="e">
        <f t="shared" si="19"/>
        <v>#DIV/0!</v>
      </c>
      <c r="Q208" t="s">
        <v>8310</v>
      </c>
      <c r="R208" t="s">
        <v>8314</v>
      </c>
      <c r="S208" s="9">
        <f t="shared" si="20"/>
        <v>42567.004432870366</v>
      </c>
      <c r="T208" s="9">
        <f t="shared" si="21"/>
        <v>42588.004432870366</v>
      </c>
      <c r="U208">
        <f t="shared" si="22"/>
        <v>2016</v>
      </c>
      <c r="V208" t="str">
        <f t="shared" si="23"/>
        <v>Jul</v>
      </c>
    </row>
    <row r="209" spans="1:22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8">
        <f t="shared" si="18"/>
        <v>15</v>
      </c>
      <c r="P209" s="12">
        <f t="shared" si="19"/>
        <v>199384.61538461538</v>
      </c>
      <c r="Q209" t="s">
        <v>8310</v>
      </c>
      <c r="R209" t="s">
        <v>8314</v>
      </c>
      <c r="S209" s="9">
        <f t="shared" si="20"/>
        <v>41978.197199074071</v>
      </c>
      <c r="T209" s="9">
        <f t="shared" si="21"/>
        <v>42008.197199074071</v>
      </c>
      <c r="U209">
        <f t="shared" si="22"/>
        <v>2014</v>
      </c>
      <c r="V209" t="str">
        <f t="shared" si="23"/>
        <v>Dec</v>
      </c>
    </row>
    <row r="210" spans="1:22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8">
        <f t="shared" si="18"/>
        <v>0</v>
      </c>
      <c r="P210" s="12" t="e">
        <f t="shared" si="19"/>
        <v>#DIV/0!</v>
      </c>
      <c r="Q210" t="s">
        <v>8310</v>
      </c>
      <c r="R210" t="s">
        <v>8314</v>
      </c>
      <c r="S210" s="9">
        <f t="shared" si="20"/>
        <v>41959.369988425926</v>
      </c>
      <c r="T210" s="9">
        <f t="shared" si="21"/>
        <v>41989.369988425926</v>
      </c>
      <c r="U210">
        <f t="shared" si="22"/>
        <v>2014</v>
      </c>
      <c r="V210" t="str">
        <f t="shared" si="23"/>
        <v>Nov</v>
      </c>
    </row>
    <row r="211" spans="1:22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8">
        <f t="shared" si="18"/>
        <v>0</v>
      </c>
      <c r="P211" s="12" t="e">
        <f t="shared" si="19"/>
        <v>#DIV/0!</v>
      </c>
      <c r="Q211" t="s">
        <v>8310</v>
      </c>
      <c r="R211" t="s">
        <v>8314</v>
      </c>
      <c r="S211" s="9">
        <f t="shared" si="20"/>
        <v>42165.922858796301</v>
      </c>
      <c r="T211" s="9">
        <f t="shared" si="21"/>
        <v>42195.922858796301</v>
      </c>
      <c r="U211">
        <f t="shared" si="22"/>
        <v>2015</v>
      </c>
      <c r="V211" t="str">
        <f t="shared" si="23"/>
        <v>Jun</v>
      </c>
    </row>
    <row r="212" spans="1:22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8">
        <f t="shared" si="18"/>
        <v>25</v>
      </c>
      <c r="P212" s="12">
        <f t="shared" si="19"/>
        <v>76303.272727272721</v>
      </c>
      <c r="Q212" t="s">
        <v>8310</v>
      </c>
      <c r="R212" t="s">
        <v>8314</v>
      </c>
      <c r="S212" s="9">
        <f t="shared" si="20"/>
        <v>42249.064722222218</v>
      </c>
      <c r="T212" s="9">
        <f t="shared" si="21"/>
        <v>42278.208333333328</v>
      </c>
      <c r="U212">
        <f t="shared" si="22"/>
        <v>2015</v>
      </c>
      <c r="V212" t="str">
        <f t="shared" si="23"/>
        <v>Sep</v>
      </c>
    </row>
    <row r="213" spans="1:22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8">
        <f t="shared" si="18"/>
        <v>45</v>
      </c>
      <c r="P213" s="12">
        <f t="shared" si="19"/>
        <v>216000</v>
      </c>
      <c r="Q213" t="s">
        <v>8310</v>
      </c>
      <c r="R213" t="s">
        <v>8314</v>
      </c>
      <c r="S213" s="9">
        <f t="shared" si="20"/>
        <v>42236.159918981488</v>
      </c>
      <c r="T213" s="9">
        <f t="shared" si="21"/>
        <v>42266.159918981488</v>
      </c>
      <c r="U213">
        <f t="shared" si="22"/>
        <v>2015</v>
      </c>
      <c r="V213" t="str">
        <f t="shared" si="23"/>
        <v>Aug</v>
      </c>
    </row>
    <row r="214" spans="1:22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8">
        <f t="shared" si="18"/>
        <v>0</v>
      </c>
      <c r="P214" s="12">
        <f t="shared" si="19"/>
        <v>5180400</v>
      </c>
      <c r="Q214" t="s">
        <v>8310</v>
      </c>
      <c r="R214" t="s">
        <v>8314</v>
      </c>
      <c r="S214" s="9">
        <f t="shared" si="20"/>
        <v>42416.881018518514</v>
      </c>
      <c r="T214" s="9">
        <f t="shared" si="21"/>
        <v>42476.839351851857</v>
      </c>
      <c r="U214">
        <f t="shared" si="22"/>
        <v>2016</v>
      </c>
      <c r="V214" t="str">
        <f t="shared" si="23"/>
        <v>Feb</v>
      </c>
    </row>
    <row r="215" spans="1:22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8">
        <f t="shared" si="18"/>
        <v>0</v>
      </c>
      <c r="P215" s="12">
        <f t="shared" si="19"/>
        <v>2591454</v>
      </c>
      <c r="Q215" t="s">
        <v>8310</v>
      </c>
      <c r="R215" t="s">
        <v>8314</v>
      </c>
      <c r="S215" s="9">
        <f t="shared" si="20"/>
        <v>42202.594293981485</v>
      </c>
      <c r="T215" s="9">
        <f t="shared" si="21"/>
        <v>42232.587974537033</v>
      </c>
      <c r="U215">
        <f t="shared" si="22"/>
        <v>2015</v>
      </c>
      <c r="V215" t="str">
        <f t="shared" si="23"/>
        <v>Jul</v>
      </c>
    </row>
    <row r="216" spans="1:22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8">
        <f t="shared" si="18"/>
        <v>0</v>
      </c>
      <c r="P216" s="12">
        <f t="shared" si="19"/>
        <v>5184000</v>
      </c>
      <c r="Q216" t="s">
        <v>8310</v>
      </c>
      <c r="R216" t="s">
        <v>8314</v>
      </c>
      <c r="S216" s="9">
        <f t="shared" si="20"/>
        <v>42009.64061342593</v>
      </c>
      <c r="T216" s="9">
        <f t="shared" si="21"/>
        <v>42069.64061342593</v>
      </c>
      <c r="U216">
        <f t="shared" si="22"/>
        <v>2015</v>
      </c>
      <c r="V216" t="str">
        <f t="shared" si="23"/>
        <v>Jan</v>
      </c>
    </row>
    <row r="217" spans="1:22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8">
        <f t="shared" si="18"/>
        <v>0</v>
      </c>
      <c r="P217" s="12">
        <f t="shared" si="19"/>
        <v>3695258</v>
      </c>
      <c r="Q217" t="s">
        <v>8310</v>
      </c>
      <c r="R217" t="s">
        <v>8314</v>
      </c>
      <c r="S217" s="9">
        <f t="shared" si="20"/>
        <v>42375.230115740742</v>
      </c>
      <c r="T217" s="9">
        <f t="shared" si="21"/>
        <v>42417.999305555553</v>
      </c>
      <c r="U217">
        <f t="shared" si="22"/>
        <v>2016</v>
      </c>
      <c r="V217" t="str">
        <f t="shared" si="23"/>
        <v>Jan</v>
      </c>
    </row>
    <row r="218" spans="1:22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8">
        <f t="shared" si="18"/>
        <v>56</v>
      </c>
      <c r="P218" s="12">
        <f t="shared" si="19"/>
        <v>51385.714285714283</v>
      </c>
      <c r="Q218" t="s">
        <v>8310</v>
      </c>
      <c r="R218" t="s">
        <v>8314</v>
      </c>
      <c r="S218" s="9">
        <f t="shared" si="20"/>
        <v>42066.958761574075</v>
      </c>
      <c r="T218" s="9">
        <f t="shared" si="21"/>
        <v>42116.917094907403</v>
      </c>
      <c r="U218">
        <f t="shared" si="22"/>
        <v>2015</v>
      </c>
      <c r="V218" t="str">
        <f t="shared" si="23"/>
        <v>Mar</v>
      </c>
    </row>
    <row r="219" spans="1:22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8">
        <f t="shared" si="18"/>
        <v>12</v>
      </c>
      <c r="P219" s="12">
        <f t="shared" si="19"/>
        <v>70484.210526315786</v>
      </c>
      <c r="Q219" t="s">
        <v>8310</v>
      </c>
      <c r="R219" t="s">
        <v>8314</v>
      </c>
      <c r="S219" s="9">
        <f t="shared" si="20"/>
        <v>41970.64061342593</v>
      </c>
      <c r="T219" s="9">
        <f t="shared" si="21"/>
        <v>42001.64061342593</v>
      </c>
      <c r="U219">
        <f t="shared" si="22"/>
        <v>2014</v>
      </c>
      <c r="V219" t="str">
        <f t="shared" si="23"/>
        <v>Nov</v>
      </c>
    </row>
    <row r="220" spans="1:22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8">
        <f t="shared" si="18"/>
        <v>2</v>
      </c>
      <c r="P220" s="12">
        <f t="shared" si="19"/>
        <v>5184000</v>
      </c>
      <c r="Q220" t="s">
        <v>8310</v>
      </c>
      <c r="R220" t="s">
        <v>8314</v>
      </c>
      <c r="S220" s="9">
        <f t="shared" si="20"/>
        <v>42079.628344907411</v>
      </c>
      <c r="T220" s="9">
        <f t="shared" si="21"/>
        <v>42139.628344907411</v>
      </c>
      <c r="U220">
        <f t="shared" si="22"/>
        <v>2015</v>
      </c>
      <c r="V220" t="str">
        <f t="shared" si="23"/>
        <v>Mar</v>
      </c>
    </row>
    <row r="221" spans="1:22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8">
        <f t="shared" si="18"/>
        <v>18</v>
      </c>
      <c r="P221" s="12">
        <f t="shared" si="19"/>
        <v>36338.355263157893</v>
      </c>
      <c r="Q221" t="s">
        <v>8310</v>
      </c>
      <c r="R221" t="s">
        <v>8314</v>
      </c>
      <c r="S221" s="9">
        <f t="shared" si="20"/>
        <v>42429.326678240745</v>
      </c>
      <c r="T221" s="9">
        <f t="shared" si="21"/>
        <v>42461.290972222225</v>
      </c>
      <c r="U221">
        <f t="shared" si="22"/>
        <v>2016</v>
      </c>
      <c r="V221" t="str">
        <f t="shared" si="23"/>
        <v>Feb</v>
      </c>
    </row>
    <row r="222" spans="1:22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8">
        <f t="shared" si="18"/>
        <v>1</v>
      </c>
      <c r="P222" s="12">
        <f t="shared" si="19"/>
        <v>1186376.6666666667</v>
      </c>
      <c r="Q222" t="s">
        <v>8310</v>
      </c>
      <c r="R222" t="s">
        <v>8314</v>
      </c>
      <c r="S222" s="9">
        <f t="shared" si="20"/>
        <v>42195.643865740742</v>
      </c>
      <c r="T222" s="9">
        <f t="shared" si="21"/>
        <v>42236.837499999994</v>
      </c>
      <c r="U222">
        <f t="shared" si="22"/>
        <v>2015</v>
      </c>
      <c r="V222" t="str">
        <f t="shared" si="23"/>
        <v>Jul</v>
      </c>
    </row>
    <row r="223" spans="1:22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8">
        <f t="shared" si="18"/>
        <v>0</v>
      </c>
      <c r="P223" s="12" t="e">
        <f t="shared" si="19"/>
        <v>#DIV/0!</v>
      </c>
      <c r="Q223" t="s">
        <v>8310</v>
      </c>
      <c r="R223" t="s">
        <v>8314</v>
      </c>
      <c r="S223" s="9">
        <f t="shared" si="20"/>
        <v>42031.837546296301</v>
      </c>
      <c r="T223" s="9">
        <f t="shared" si="21"/>
        <v>42091.79587962963</v>
      </c>
      <c r="U223">
        <f t="shared" si="22"/>
        <v>2015</v>
      </c>
      <c r="V223" t="str">
        <f t="shared" si="23"/>
        <v>Jan</v>
      </c>
    </row>
    <row r="224" spans="1:22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8">
        <f t="shared" si="18"/>
        <v>13</v>
      </c>
      <c r="P224" s="12">
        <f t="shared" si="19"/>
        <v>2520311</v>
      </c>
      <c r="Q224" t="s">
        <v>8310</v>
      </c>
      <c r="R224" t="s">
        <v>8314</v>
      </c>
      <c r="S224" s="9">
        <f t="shared" si="20"/>
        <v>42031.769884259258</v>
      </c>
      <c r="T224" s="9">
        <f t="shared" si="21"/>
        <v>42090.110416666663</v>
      </c>
      <c r="U224">
        <f t="shared" si="22"/>
        <v>2015</v>
      </c>
      <c r="V224" t="str">
        <f t="shared" si="23"/>
        <v>Jan</v>
      </c>
    </row>
    <row r="225" spans="1:22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8">
        <f t="shared" si="18"/>
        <v>0</v>
      </c>
      <c r="P225" s="12" t="e">
        <f t="shared" si="19"/>
        <v>#DIV/0!</v>
      </c>
      <c r="Q225" t="s">
        <v>8310</v>
      </c>
      <c r="R225" t="s">
        <v>8314</v>
      </c>
      <c r="S225" s="9">
        <f t="shared" si="20"/>
        <v>42482.048032407409</v>
      </c>
      <c r="T225" s="9">
        <f t="shared" si="21"/>
        <v>42512.045138888891</v>
      </c>
      <c r="U225">
        <f t="shared" si="22"/>
        <v>2016</v>
      </c>
      <c r="V225" t="str">
        <f t="shared" si="23"/>
        <v>Apr</v>
      </c>
    </row>
    <row r="226" spans="1:22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8">
        <f t="shared" si="18"/>
        <v>0</v>
      </c>
      <c r="P226" s="12" t="e">
        <f t="shared" si="19"/>
        <v>#DIV/0!</v>
      </c>
      <c r="Q226" t="s">
        <v>8310</v>
      </c>
      <c r="R226" t="s">
        <v>8314</v>
      </c>
      <c r="S226" s="9">
        <f t="shared" si="20"/>
        <v>42135.235254629632</v>
      </c>
      <c r="T226" s="9">
        <f t="shared" si="21"/>
        <v>42195.235254629632</v>
      </c>
      <c r="U226">
        <f t="shared" si="22"/>
        <v>2015</v>
      </c>
      <c r="V226" t="str">
        <f t="shared" si="23"/>
        <v>May</v>
      </c>
    </row>
    <row r="227" spans="1:22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8">
        <f t="shared" si="18"/>
        <v>0</v>
      </c>
      <c r="P227" s="12" t="e">
        <f t="shared" si="19"/>
        <v>#DIV/0!</v>
      </c>
      <c r="Q227" t="s">
        <v>8310</v>
      </c>
      <c r="R227" t="s">
        <v>8314</v>
      </c>
      <c r="S227" s="9">
        <f t="shared" si="20"/>
        <v>42438.961273148147</v>
      </c>
      <c r="T227" s="9">
        <f t="shared" si="21"/>
        <v>42468.919606481482</v>
      </c>
      <c r="U227">
        <f t="shared" si="22"/>
        <v>2016</v>
      </c>
      <c r="V227" t="str">
        <f t="shared" si="23"/>
        <v>Mar</v>
      </c>
    </row>
    <row r="228" spans="1:22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8">
        <f t="shared" si="18"/>
        <v>1</v>
      </c>
      <c r="P228" s="12">
        <f t="shared" si="19"/>
        <v>2105098</v>
      </c>
      <c r="Q228" t="s">
        <v>8310</v>
      </c>
      <c r="R228" t="s">
        <v>8314</v>
      </c>
      <c r="S228" s="9">
        <f t="shared" si="20"/>
        <v>42106.666018518517</v>
      </c>
      <c r="T228" s="9">
        <f t="shared" si="21"/>
        <v>42155.395138888889</v>
      </c>
      <c r="U228">
        <f t="shared" si="22"/>
        <v>2015</v>
      </c>
      <c r="V228" t="str">
        <f t="shared" si="23"/>
        <v>Apr</v>
      </c>
    </row>
    <row r="229" spans="1:22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8">
        <f t="shared" si="18"/>
        <v>0</v>
      </c>
      <c r="P229" s="12" t="e">
        <f t="shared" si="19"/>
        <v>#DIV/0!</v>
      </c>
      <c r="Q229" t="s">
        <v>8310</v>
      </c>
      <c r="R229" t="s">
        <v>8314</v>
      </c>
      <c r="S229" s="9">
        <f t="shared" si="20"/>
        <v>42164.893993055557</v>
      </c>
      <c r="T229" s="9">
        <f t="shared" si="21"/>
        <v>42194.893993055557</v>
      </c>
      <c r="U229">
        <f t="shared" si="22"/>
        <v>2015</v>
      </c>
      <c r="V229" t="str">
        <f t="shared" si="23"/>
        <v>Jun</v>
      </c>
    </row>
    <row r="230" spans="1:22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8">
        <f t="shared" si="18"/>
        <v>0</v>
      </c>
      <c r="P230" s="12" t="e">
        <f t="shared" si="19"/>
        <v>#DIV/0!</v>
      </c>
      <c r="Q230" t="s">
        <v>8310</v>
      </c>
      <c r="R230" t="s">
        <v>8314</v>
      </c>
      <c r="S230" s="9">
        <f t="shared" si="20"/>
        <v>42096.686400462961</v>
      </c>
      <c r="T230" s="9">
        <f t="shared" si="21"/>
        <v>42156.686400462961</v>
      </c>
      <c r="U230">
        <f t="shared" si="22"/>
        <v>2015</v>
      </c>
      <c r="V230" t="str">
        <f t="shared" si="23"/>
        <v>Apr</v>
      </c>
    </row>
    <row r="231" spans="1:22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8">
        <f t="shared" si="18"/>
        <v>0</v>
      </c>
      <c r="P231" s="12" t="e">
        <f t="shared" si="19"/>
        <v>#DIV/0!</v>
      </c>
      <c r="Q231" t="s">
        <v>8310</v>
      </c>
      <c r="R231" t="s">
        <v>8314</v>
      </c>
      <c r="S231" s="9">
        <f t="shared" si="20"/>
        <v>42383.933993055558</v>
      </c>
      <c r="T231" s="9">
        <f t="shared" si="21"/>
        <v>42413.933993055558</v>
      </c>
      <c r="U231">
        <f t="shared" si="22"/>
        <v>2016</v>
      </c>
      <c r="V231" t="str">
        <f t="shared" si="23"/>
        <v>Jan</v>
      </c>
    </row>
    <row r="232" spans="1:22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8">
        <f t="shared" si="18"/>
        <v>0</v>
      </c>
      <c r="P232" s="12">
        <f t="shared" si="19"/>
        <v>1296000</v>
      </c>
      <c r="Q232" t="s">
        <v>8310</v>
      </c>
      <c r="R232" t="s">
        <v>8314</v>
      </c>
      <c r="S232" s="9">
        <f t="shared" si="20"/>
        <v>42129.777210648142</v>
      </c>
      <c r="T232" s="9">
        <f t="shared" si="21"/>
        <v>42159.777210648142</v>
      </c>
      <c r="U232">
        <f t="shared" si="22"/>
        <v>2015</v>
      </c>
      <c r="V232" t="str">
        <f t="shared" si="23"/>
        <v>May</v>
      </c>
    </row>
    <row r="233" spans="1:22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8">
        <f t="shared" si="18"/>
        <v>0</v>
      </c>
      <c r="P233" s="12" t="e">
        <f t="shared" si="19"/>
        <v>#DIV/0!</v>
      </c>
      <c r="Q233" t="s">
        <v>8310</v>
      </c>
      <c r="R233" t="s">
        <v>8314</v>
      </c>
      <c r="S233" s="9">
        <f t="shared" si="20"/>
        <v>42341.958923611113</v>
      </c>
      <c r="T233" s="9">
        <f t="shared" si="21"/>
        <v>42371.958923611113</v>
      </c>
      <c r="U233">
        <f t="shared" si="22"/>
        <v>2015</v>
      </c>
      <c r="V233" t="str">
        <f t="shared" si="23"/>
        <v>Dec</v>
      </c>
    </row>
    <row r="234" spans="1:22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8">
        <f t="shared" si="18"/>
        <v>3</v>
      </c>
      <c r="P234" s="12">
        <f t="shared" si="19"/>
        <v>370285.71428571426</v>
      </c>
      <c r="Q234" t="s">
        <v>8310</v>
      </c>
      <c r="R234" t="s">
        <v>8314</v>
      </c>
      <c r="S234" s="9">
        <f t="shared" si="20"/>
        <v>42032.82576388889</v>
      </c>
      <c r="T234" s="9">
        <f t="shared" si="21"/>
        <v>42062.82576388889</v>
      </c>
      <c r="U234">
        <f t="shared" si="22"/>
        <v>2015</v>
      </c>
      <c r="V234" t="str">
        <f t="shared" si="23"/>
        <v>Jan</v>
      </c>
    </row>
    <row r="235" spans="1:22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8">
        <f t="shared" si="18"/>
        <v>0</v>
      </c>
      <c r="P235" s="12" t="e">
        <f t="shared" si="19"/>
        <v>#DIV/0!</v>
      </c>
      <c r="Q235" t="s">
        <v>8310</v>
      </c>
      <c r="R235" t="s">
        <v>8314</v>
      </c>
      <c r="S235" s="9">
        <f t="shared" si="20"/>
        <v>42612.911712962959</v>
      </c>
      <c r="T235" s="9">
        <f t="shared" si="21"/>
        <v>42642.911712962959</v>
      </c>
      <c r="U235">
        <f t="shared" si="22"/>
        <v>2016</v>
      </c>
      <c r="V235" t="str">
        <f t="shared" si="23"/>
        <v>Aug</v>
      </c>
    </row>
    <row r="236" spans="1:22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8">
        <f t="shared" si="18"/>
        <v>40</v>
      </c>
      <c r="P236" s="12">
        <f t="shared" si="19"/>
        <v>691200</v>
      </c>
      <c r="Q236" t="s">
        <v>8310</v>
      </c>
      <c r="R236" t="s">
        <v>8314</v>
      </c>
      <c r="S236" s="9">
        <f t="shared" si="20"/>
        <v>42136.035405092596</v>
      </c>
      <c r="T236" s="9">
        <f t="shared" si="21"/>
        <v>42176.035405092596</v>
      </c>
      <c r="U236">
        <f t="shared" si="22"/>
        <v>2015</v>
      </c>
      <c r="V236" t="str">
        <f t="shared" si="23"/>
        <v>May</v>
      </c>
    </row>
    <row r="237" spans="1:22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8">
        <f t="shared" si="18"/>
        <v>0</v>
      </c>
      <c r="P237" s="12" t="e">
        <f t="shared" si="19"/>
        <v>#DIV/0!</v>
      </c>
      <c r="Q237" t="s">
        <v>8310</v>
      </c>
      <c r="R237" t="s">
        <v>8314</v>
      </c>
      <c r="S237" s="9">
        <f t="shared" si="20"/>
        <v>42164.908530092594</v>
      </c>
      <c r="T237" s="9">
        <f t="shared" si="21"/>
        <v>42194.908530092594</v>
      </c>
      <c r="U237">
        <f t="shared" si="22"/>
        <v>2015</v>
      </c>
      <c r="V237" t="str">
        <f t="shared" si="23"/>
        <v>Jun</v>
      </c>
    </row>
    <row r="238" spans="1:22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8">
        <f t="shared" si="18"/>
        <v>0</v>
      </c>
      <c r="P238" s="12" t="e">
        <f t="shared" si="19"/>
        <v>#DIV/0!</v>
      </c>
      <c r="Q238" t="s">
        <v>8310</v>
      </c>
      <c r="R238" t="s">
        <v>8314</v>
      </c>
      <c r="S238" s="9">
        <f t="shared" si="20"/>
        <v>42321.08447916666</v>
      </c>
      <c r="T238" s="9">
        <f t="shared" si="21"/>
        <v>42374</v>
      </c>
      <c r="U238">
        <f t="shared" si="22"/>
        <v>2015</v>
      </c>
      <c r="V238" t="str">
        <f t="shared" si="23"/>
        <v>Nov</v>
      </c>
    </row>
    <row r="239" spans="1:22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8">
        <f t="shared" si="18"/>
        <v>0</v>
      </c>
      <c r="P239" s="12">
        <f t="shared" si="19"/>
        <v>5184000</v>
      </c>
      <c r="Q239" t="s">
        <v>8310</v>
      </c>
      <c r="R239" t="s">
        <v>8314</v>
      </c>
      <c r="S239" s="9">
        <f t="shared" si="20"/>
        <v>42377.577187499999</v>
      </c>
      <c r="T239" s="9">
        <f t="shared" si="21"/>
        <v>42437.577187499999</v>
      </c>
      <c r="U239">
        <f t="shared" si="22"/>
        <v>2016</v>
      </c>
      <c r="V239" t="str">
        <f t="shared" si="23"/>
        <v>Jan</v>
      </c>
    </row>
    <row r="240" spans="1:22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8">
        <f t="shared" si="18"/>
        <v>0</v>
      </c>
      <c r="P240" s="12" t="e">
        <f t="shared" si="19"/>
        <v>#DIV/0!</v>
      </c>
      <c r="Q240" t="s">
        <v>8310</v>
      </c>
      <c r="R240" t="s">
        <v>8314</v>
      </c>
      <c r="S240" s="9">
        <f t="shared" si="20"/>
        <v>42713.962499999994</v>
      </c>
      <c r="T240" s="9">
        <f t="shared" si="21"/>
        <v>42734.375</v>
      </c>
      <c r="U240">
        <f t="shared" si="22"/>
        <v>2016</v>
      </c>
      <c r="V240" t="str">
        <f t="shared" si="23"/>
        <v>Dec</v>
      </c>
    </row>
    <row r="241" spans="1:22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8">
        <f t="shared" si="18"/>
        <v>25</v>
      </c>
      <c r="P241" s="12">
        <f t="shared" si="19"/>
        <v>335054</v>
      </c>
      <c r="Q241" t="s">
        <v>8310</v>
      </c>
      <c r="R241" t="s">
        <v>8314</v>
      </c>
      <c r="S241" s="9">
        <f t="shared" si="20"/>
        <v>42297.110300925924</v>
      </c>
      <c r="T241" s="9">
        <f t="shared" si="21"/>
        <v>42316.5</v>
      </c>
      <c r="U241">
        <f t="shared" si="22"/>
        <v>2015</v>
      </c>
      <c r="V241" t="str">
        <f t="shared" si="23"/>
        <v>Oct</v>
      </c>
    </row>
    <row r="242" spans="1:22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8">
        <f t="shared" si="18"/>
        <v>108</v>
      </c>
      <c r="P242" s="12">
        <f t="shared" si="19"/>
        <v>28379.56204379562</v>
      </c>
      <c r="Q242" t="s">
        <v>8310</v>
      </c>
      <c r="R242" t="s">
        <v>8315</v>
      </c>
      <c r="S242" s="9">
        <f t="shared" si="20"/>
        <v>41354.708460648151</v>
      </c>
      <c r="T242" s="9">
        <f t="shared" si="21"/>
        <v>41399.708460648151</v>
      </c>
      <c r="U242">
        <f t="shared" si="22"/>
        <v>2013</v>
      </c>
      <c r="V242" t="str">
        <f t="shared" si="23"/>
        <v>Mar</v>
      </c>
    </row>
    <row r="243" spans="1:22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8">
        <f t="shared" si="18"/>
        <v>113</v>
      </c>
      <c r="P243" s="12">
        <f t="shared" si="19"/>
        <v>10340.425531914894</v>
      </c>
      <c r="Q243" t="s">
        <v>8310</v>
      </c>
      <c r="R243" t="s">
        <v>8315</v>
      </c>
      <c r="S243" s="9">
        <f t="shared" si="20"/>
        <v>41949.697962962964</v>
      </c>
      <c r="T243" s="9">
        <f t="shared" si="21"/>
        <v>41994.697962962964</v>
      </c>
      <c r="U243">
        <f t="shared" si="22"/>
        <v>2014</v>
      </c>
      <c r="V243" t="str">
        <f t="shared" si="23"/>
        <v>Nov</v>
      </c>
    </row>
    <row r="244" spans="1:22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8">
        <f t="shared" si="18"/>
        <v>113</v>
      </c>
      <c r="P244" s="12">
        <f t="shared" si="19"/>
        <v>14970.29702970297</v>
      </c>
      <c r="Q244" t="s">
        <v>8310</v>
      </c>
      <c r="R244" t="s">
        <v>8315</v>
      </c>
      <c r="S244" s="9">
        <f t="shared" si="20"/>
        <v>40862.492939814816</v>
      </c>
      <c r="T244" s="9">
        <f t="shared" si="21"/>
        <v>40897.492939814816</v>
      </c>
      <c r="U244">
        <f t="shared" si="22"/>
        <v>2011</v>
      </c>
      <c r="V244" t="str">
        <f t="shared" si="23"/>
        <v>Nov</v>
      </c>
    </row>
    <row r="245" spans="1:22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8">
        <f t="shared" si="18"/>
        <v>103</v>
      </c>
      <c r="P245" s="12">
        <f t="shared" si="19"/>
        <v>7902.4390243902435</v>
      </c>
      <c r="Q245" t="s">
        <v>8310</v>
      </c>
      <c r="R245" t="s">
        <v>8315</v>
      </c>
      <c r="S245" s="9">
        <f t="shared" si="20"/>
        <v>41662.047500000001</v>
      </c>
      <c r="T245" s="9">
        <f t="shared" si="21"/>
        <v>41692.047500000001</v>
      </c>
      <c r="U245">
        <f t="shared" si="22"/>
        <v>2014</v>
      </c>
      <c r="V245" t="str">
        <f t="shared" si="23"/>
        <v>Jan</v>
      </c>
    </row>
    <row r="246" spans="1:22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8">
        <f t="shared" si="18"/>
        <v>114</v>
      </c>
      <c r="P246" s="12">
        <f t="shared" si="19"/>
        <v>41114.297619047618</v>
      </c>
      <c r="Q246" t="s">
        <v>8310</v>
      </c>
      <c r="R246" t="s">
        <v>8315</v>
      </c>
      <c r="S246" s="9">
        <f t="shared" si="20"/>
        <v>40213.323599537034</v>
      </c>
      <c r="T246" s="9">
        <f t="shared" si="21"/>
        <v>40253.29583333333</v>
      </c>
      <c r="U246">
        <f t="shared" si="22"/>
        <v>2010</v>
      </c>
      <c r="V246" t="str">
        <f t="shared" si="23"/>
        <v>Feb</v>
      </c>
    </row>
    <row r="247" spans="1:22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8">
        <f t="shared" si="18"/>
        <v>104</v>
      </c>
      <c r="P247" s="12">
        <f t="shared" si="19"/>
        <v>27000</v>
      </c>
      <c r="Q247" t="s">
        <v>8310</v>
      </c>
      <c r="R247" t="s">
        <v>8315</v>
      </c>
      <c r="S247" s="9">
        <f t="shared" si="20"/>
        <v>41107.053067129629</v>
      </c>
      <c r="T247" s="9">
        <f t="shared" si="21"/>
        <v>41137.053067129629</v>
      </c>
      <c r="U247">
        <f t="shared" si="22"/>
        <v>2012</v>
      </c>
      <c r="V247" t="str">
        <f t="shared" si="23"/>
        <v>Jul</v>
      </c>
    </row>
    <row r="248" spans="1:22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8">
        <f t="shared" si="18"/>
        <v>305</v>
      </c>
      <c r="P248" s="12">
        <f t="shared" si="19"/>
        <v>19388.340807174889</v>
      </c>
      <c r="Q248" t="s">
        <v>8310</v>
      </c>
      <c r="R248" t="s">
        <v>8315</v>
      </c>
      <c r="S248" s="9">
        <f t="shared" si="20"/>
        <v>40480.363483796296</v>
      </c>
      <c r="T248" s="9">
        <f t="shared" si="21"/>
        <v>40530.405150462961</v>
      </c>
      <c r="U248">
        <f t="shared" si="22"/>
        <v>2010</v>
      </c>
      <c r="V248" t="str">
        <f t="shared" si="23"/>
        <v>Oct</v>
      </c>
    </row>
    <row r="249" spans="1:22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8">
        <f t="shared" si="18"/>
        <v>134</v>
      </c>
      <c r="P249" s="12">
        <f t="shared" si="19"/>
        <v>50931.06451612903</v>
      </c>
      <c r="Q249" t="s">
        <v>8310</v>
      </c>
      <c r="R249" t="s">
        <v>8315</v>
      </c>
      <c r="S249" s="9">
        <f t="shared" si="20"/>
        <v>40430.604328703703</v>
      </c>
      <c r="T249" s="9">
        <f t="shared" si="21"/>
        <v>40467.152083333334</v>
      </c>
      <c r="U249">
        <f t="shared" si="22"/>
        <v>2010</v>
      </c>
      <c r="V249" t="str">
        <f t="shared" si="23"/>
        <v>Sep</v>
      </c>
    </row>
    <row r="250" spans="1:22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8">
        <f t="shared" si="18"/>
        <v>101</v>
      </c>
      <c r="P250" s="12">
        <f t="shared" si="19"/>
        <v>26630.136986301372</v>
      </c>
      <c r="Q250" t="s">
        <v>8310</v>
      </c>
      <c r="R250" t="s">
        <v>8315</v>
      </c>
      <c r="S250" s="9">
        <f t="shared" si="20"/>
        <v>40870.774409722224</v>
      </c>
      <c r="T250" s="9">
        <f t="shared" si="21"/>
        <v>40915.774409722224</v>
      </c>
      <c r="U250">
        <f t="shared" si="22"/>
        <v>2011</v>
      </c>
      <c r="V250" t="str">
        <f t="shared" si="23"/>
        <v>Nov</v>
      </c>
    </row>
    <row r="251" spans="1:22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8">
        <f t="shared" si="18"/>
        <v>113</v>
      </c>
      <c r="P251" s="12">
        <f t="shared" si="19"/>
        <v>29343.744680851065</v>
      </c>
      <c r="Q251" t="s">
        <v>8310</v>
      </c>
      <c r="R251" t="s">
        <v>8315</v>
      </c>
      <c r="S251" s="9">
        <f t="shared" si="20"/>
        <v>40332.923842592594</v>
      </c>
      <c r="T251" s="9">
        <f t="shared" si="21"/>
        <v>40412.736111111109</v>
      </c>
      <c r="U251">
        <f t="shared" si="22"/>
        <v>2010</v>
      </c>
      <c r="V251" t="str">
        <f t="shared" si="23"/>
        <v>Jun</v>
      </c>
    </row>
    <row r="252" spans="1:22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8">
        <f t="shared" si="18"/>
        <v>106</v>
      </c>
      <c r="P252" s="12">
        <f t="shared" si="19"/>
        <v>5931.3501144164757</v>
      </c>
      <c r="Q252" t="s">
        <v>8310</v>
      </c>
      <c r="R252" t="s">
        <v>8315</v>
      </c>
      <c r="S252" s="9">
        <f t="shared" si="20"/>
        <v>41401.565868055557</v>
      </c>
      <c r="T252" s="9">
        <f t="shared" si="21"/>
        <v>41431.565868055557</v>
      </c>
      <c r="U252">
        <f t="shared" si="22"/>
        <v>2013</v>
      </c>
      <c r="V252" t="str">
        <f t="shared" si="23"/>
        <v>May</v>
      </c>
    </row>
    <row r="253" spans="1:22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8">
        <f t="shared" si="18"/>
        <v>126</v>
      </c>
      <c r="P253" s="12">
        <f t="shared" si="19"/>
        <v>35911.090909090912</v>
      </c>
      <c r="Q253" t="s">
        <v>8310</v>
      </c>
      <c r="R253" t="s">
        <v>8315</v>
      </c>
      <c r="S253" s="9">
        <f t="shared" si="20"/>
        <v>41013.787569444445</v>
      </c>
      <c r="T253" s="9">
        <f t="shared" si="21"/>
        <v>41045.791666666664</v>
      </c>
      <c r="U253">
        <f t="shared" si="22"/>
        <v>2012</v>
      </c>
      <c r="V253" t="str">
        <f t="shared" si="23"/>
        <v>Apr</v>
      </c>
    </row>
    <row r="254" spans="1:22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8">
        <f t="shared" si="18"/>
        <v>185</v>
      </c>
      <c r="P254" s="12">
        <f t="shared" si="19"/>
        <v>50802.611111111109</v>
      </c>
      <c r="Q254" t="s">
        <v>8310</v>
      </c>
      <c r="R254" t="s">
        <v>8315</v>
      </c>
      <c r="S254" s="9">
        <f t="shared" si="20"/>
        <v>40266.662708333337</v>
      </c>
      <c r="T254" s="9">
        <f t="shared" si="21"/>
        <v>40330.165972222225</v>
      </c>
      <c r="U254">
        <f t="shared" si="22"/>
        <v>2010</v>
      </c>
      <c r="V254" t="str">
        <f t="shared" si="23"/>
        <v>Mar</v>
      </c>
    </row>
    <row r="255" spans="1:22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8">
        <f t="shared" si="18"/>
        <v>101</v>
      </c>
      <c r="P255" s="12">
        <f t="shared" si="19"/>
        <v>370285.71428571426</v>
      </c>
      <c r="Q255" t="s">
        <v>8310</v>
      </c>
      <c r="R255" t="s">
        <v>8315</v>
      </c>
      <c r="S255" s="9">
        <f t="shared" si="20"/>
        <v>40924.650868055556</v>
      </c>
      <c r="T255" s="9">
        <f t="shared" si="21"/>
        <v>40954.650868055556</v>
      </c>
      <c r="U255">
        <f t="shared" si="22"/>
        <v>2012</v>
      </c>
      <c r="V255" t="str">
        <f t="shared" si="23"/>
        <v>Jan</v>
      </c>
    </row>
    <row r="256" spans="1:22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8">
        <f t="shared" si="18"/>
        <v>117</v>
      </c>
      <c r="P256" s="12">
        <f t="shared" si="19"/>
        <v>8290.7324840764322</v>
      </c>
      <c r="Q256" t="s">
        <v>8310</v>
      </c>
      <c r="R256" t="s">
        <v>8315</v>
      </c>
      <c r="S256" s="9">
        <f t="shared" si="20"/>
        <v>42263.952662037031</v>
      </c>
      <c r="T256" s="9">
        <f t="shared" si="21"/>
        <v>42294.083333333328</v>
      </c>
      <c r="U256">
        <f t="shared" si="22"/>
        <v>2015</v>
      </c>
      <c r="V256" t="str">
        <f t="shared" si="23"/>
        <v>Sep</v>
      </c>
    </row>
    <row r="257" spans="1:22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8">
        <f t="shared" si="18"/>
        <v>107</v>
      </c>
      <c r="P257" s="12">
        <f t="shared" si="19"/>
        <v>13768.08510638298</v>
      </c>
      <c r="Q257" t="s">
        <v>8310</v>
      </c>
      <c r="R257" t="s">
        <v>8315</v>
      </c>
      <c r="S257" s="9">
        <f t="shared" si="20"/>
        <v>40588.526412037041</v>
      </c>
      <c r="T257" s="9">
        <f t="shared" si="21"/>
        <v>40618.48474537037</v>
      </c>
      <c r="U257">
        <f t="shared" si="22"/>
        <v>2011</v>
      </c>
      <c r="V257" t="str">
        <f t="shared" si="23"/>
        <v>Feb</v>
      </c>
    </row>
    <row r="258" spans="1:22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8">
        <f t="shared" si="18"/>
        <v>139</v>
      </c>
      <c r="P258" s="12">
        <f t="shared" si="19"/>
        <v>9425.454545454546</v>
      </c>
      <c r="Q258" t="s">
        <v>8310</v>
      </c>
      <c r="R258" t="s">
        <v>8315</v>
      </c>
      <c r="S258" s="9">
        <f t="shared" si="20"/>
        <v>41319.769293981481</v>
      </c>
      <c r="T258" s="9">
        <f t="shared" si="21"/>
        <v>41349.769293981481</v>
      </c>
      <c r="U258">
        <f t="shared" si="22"/>
        <v>2013</v>
      </c>
      <c r="V258" t="str">
        <f t="shared" si="23"/>
        <v>Feb</v>
      </c>
    </row>
    <row r="259" spans="1:22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8">
        <f t="shared" ref="O259:O322" si="24">ROUND((E259/D259)*100,0)</f>
        <v>107</v>
      </c>
      <c r="P259" s="12">
        <f t="shared" ref="P259:P322" si="25">(I259-J259)/L259</f>
        <v>4628.5714285714284</v>
      </c>
      <c r="Q259" t="s">
        <v>8310</v>
      </c>
      <c r="R259" t="s">
        <v>8315</v>
      </c>
      <c r="S259" s="9">
        <f t="shared" ref="S259:S322" si="26">(((J259/60)/60)/24)+DATE(1970,1,1)</f>
        <v>42479.626875000002</v>
      </c>
      <c r="T259" s="9">
        <f t="shared" ref="T259:T322" si="27">(((I259/60)/60)/24) + DATE(1970,1,1)</f>
        <v>42509.626875000002</v>
      </c>
      <c r="U259">
        <f t="shared" ref="U259:U322" si="28">YEAR(S259)</f>
        <v>2016</v>
      </c>
      <c r="V259" t="str">
        <f t="shared" ref="V259:V322" si="29">TEXT(MONTH(S259)*29,"mmm")</f>
        <v>Apr</v>
      </c>
    </row>
    <row r="260" spans="1:22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8">
        <f t="shared" si="24"/>
        <v>191</v>
      </c>
      <c r="P260" s="12">
        <f t="shared" si="25"/>
        <v>3767.4418604651164</v>
      </c>
      <c r="Q260" t="s">
        <v>8310</v>
      </c>
      <c r="R260" t="s">
        <v>8315</v>
      </c>
      <c r="S260" s="9">
        <f t="shared" si="26"/>
        <v>40682.051689814813</v>
      </c>
      <c r="T260" s="9">
        <f t="shared" si="27"/>
        <v>40712.051689814813</v>
      </c>
      <c r="U260">
        <f t="shared" si="28"/>
        <v>2011</v>
      </c>
      <c r="V260" t="str">
        <f t="shared" si="29"/>
        <v>May</v>
      </c>
    </row>
    <row r="261" spans="1:22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8">
        <f t="shared" si="24"/>
        <v>132</v>
      </c>
      <c r="P261" s="12">
        <f t="shared" si="25"/>
        <v>2751.5923566878982</v>
      </c>
      <c r="Q261" t="s">
        <v>8310</v>
      </c>
      <c r="R261" t="s">
        <v>8315</v>
      </c>
      <c r="S261" s="9">
        <f t="shared" si="26"/>
        <v>42072.738067129627</v>
      </c>
      <c r="T261" s="9">
        <f t="shared" si="27"/>
        <v>42102.738067129627</v>
      </c>
      <c r="U261">
        <f t="shared" si="28"/>
        <v>2015</v>
      </c>
      <c r="V261" t="str">
        <f t="shared" si="29"/>
        <v>Mar</v>
      </c>
    </row>
    <row r="262" spans="1:22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8">
        <f t="shared" si="24"/>
        <v>106</v>
      </c>
      <c r="P262" s="12">
        <f t="shared" si="25"/>
        <v>44830.23863636364</v>
      </c>
      <c r="Q262" t="s">
        <v>8310</v>
      </c>
      <c r="R262" t="s">
        <v>8315</v>
      </c>
      <c r="S262" s="9">
        <f t="shared" si="26"/>
        <v>40330.755543981482</v>
      </c>
      <c r="T262" s="9">
        <f t="shared" si="27"/>
        <v>40376.415972222225</v>
      </c>
      <c r="U262">
        <f t="shared" si="28"/>
        <v>2010</v>
      </c>
      <c r="V262" t="str">
        <f t="shared" si="29"/>
        <v>Jun</v>
      </c>
    </row>
    <row r="263" spans="1:22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8">
        <f t="shared" si="24"/>
        <v>107</v>
      </c>
      <c r="P263" s="12">
        <f t="shared" si="25"/>
        <v>19532.709090909091</v>
      </c>
      <c r="Q263" t="s">
        <v>8310</v>
      </c>
      <c r="R263" t="s">
        <v>8315</v>
      </c>
      <c r="S263" s="9">
        <f t="shared" si="26"/>
        <v>41017.885462962964</v>
      </c>
      <c r="T263" s="9">
        <f t="shared" si="27"/>
        <v>41067.621527777781</v>
      </c>
      <c r="U263">
        <f t="shared" si="28"/>
        <v>2012</v>
      </c>
      <c r="V263" t="str">
        <f t="shared" si="29"/>
        <v>Apr</v>
      </c>
    </row>
    <row r="264" spans="1:22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8">
        <f t="shared" si="24"/>
        <v>240</v>
      </c>
      <c r="P264" s="12">
        <f t="shared" si="25"/>
        <v>26813.793103448275</v>
      </c>
      <c r="Q264" t="s">
        <v>8310</v>
      </c>
      <c r="R264" t="s">
        <v>8315</v>
      </c>
      <c r="S264" s="9">
        <f t="shared" si="26"/>
        <v>40555.24800925926</v>
      </c>
      <c r="T264" s="9">
        <f t="shared" si="27"/>
        <v>40600.24800925926</v>
      </c>
      <c r="U264">
        <f t="shared" si="28"/>
        <v>2011</v>
      </c>
      <c r="V264" t="str">
        <f t="shared" si="29"/>
        <v>Jan</v>
      </c>
    </row>
    <row r="265" spans="1:22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8">
        <f t="shared" si="24"/>
        <v>118</v>
      </c>
      <c r="P265" s="12">
        <f t="shared" si="25"/>
        <v>2691.5887850467288</v>
      </c>
      <c r="Q265" t="s">
        <v>8310</v>
      </c>
      <c r="R265" t="s">
        <v>8315</v>
      </c>
      <c r="S265" s="9">
        <f t="shared" si="26"/>
        <v>41149.954791666663</v>
      </c>
      <c r="T265" s="9">
        <f t="shared" si="27"/>
        <v>41179.954791666663</v>
      </c>
      <c r="U265">
        <f t="shared" si="28"/>
        <v>2012</v>
      </c>
      <c r="V265" t="str">
        <f t="shared" si="29"/>
        <v>Aug</v>
      </c>
    </row>
    <row r="266" spans="1:22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8">
        <f t="shared" si="24"/>
        <v>118</v>
      </c>
      <c r="P266" s="12">
        <f t="shared" si="25"/>
        <v>28483.516483516483</v>
      </c>
      <c r="Q266" t="s">
        <v>8310</v>
      </c>
      <c r="R266" t="s">
        <v>8315</v>
      </c>
      <c r="S266" s="9">
        <f t="shared" si="26"/>
        <v>41010.620312500003</v>
      </c>
      <c r="T266" s="9">
        <f t="shared" si="27"/>
        <v>41040.620312500003</v>
      </c>
      <c r="U266">
        <f t="shared" si="28"/>
        <v>2012</v>
      </c>
      <c r="V266" t="str">
        <f t="shared" si="29"/>
        <v>Apr</v>
      </c>
    </row>
    <row r="267" spans="1:22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8">
        <f t="shared" si="24"/>
        <v>111</v>
      </c>
      <c r="P267" s="12">
        <f t="shared" si="25"/>
        <v>61967.758620689652</v>
      </c>
      <c r="Q267" t="s">
        <v>8310</v>
      </c>
      <c r="R267" t="s">
        <v>8315</v>
      </c>
      <c r="S267" s="9">
        <f t="shared" si="26"/>
        <v>40267.245717592588</v>
      </c>
      <c r="T267" s="9">
        <f t="shared" si="27"/>
        <v>40308.844444444447</v>
      </c>
      <c r="U267">
        <f t="shared" si="28"/>
        <v>2010</v>
      </c>
      <c r="V267" t="str">
        <f t="shared" si="29"/>
        <v>Mar</v>
      </c>
    </row>
    <row r="268" spans="1:22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8">
        <f t="shared" si="24"/>
        <v>146</v>
      </c>
      <c r="P268" s="12">
        <f t="shared" si="25"/>
        <v>206365.36111111112</v>
      </c>
      <c r="Q268" t="s">
        <v>8310</v>
      </c>
      <c r="R268" t="s">
        <v>8315</v>
      </c>
      <c r="S268" s="9">
        <f t="shared" si="26"/>
        <v>40205.174849537041</v>
      </c>
      <c r="T268" s="9">
        <f t="shared" si="27"/>
        <v>40291.160416666666</v>
      </c>
      <c r="U268">
        <f t="shared" si="28"/>
        <v>2010</v>
      </c>
      <c r="V268" t="str">
        <f t="shared" si="29"/>
        <v>Jan</v>
      </c>
    </row>
    <row r="269" spans="1:22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8">
        <f t="shared" si="24"/>
        <v>132</v>
      </c>
      <c r="P269" s="12">
        <f t="shared" si="25"/>
        <v>15709.09090909091</v>
      </c>
      <c r="Q269" t="s">
        <v>8310</v>
      </c>
      <c r="R269" t="s">
        <v>8315</v>
      </c>
      <c r="S269" s="9">
        <f t="shared" si="26"/>
        <v>41785.452534722222</v>
      </c>
      <c r="T269" s="9">
        <f t="shared" si="27"/>
        <v>41815.452534722222</v>
      </c>
      <c r="U269">
        <f t="shared" si="28"/>
        <v>2014</v>
      </c>
      <c r="V269" t="str">
        <f t="shared" si="29"/>
        <v>May</v>
      </c>
    </row>
    <row r="270" spans="1:22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8">
        <f t="shared" si="24"/>
        <v>111</v>
      </c>
      <c r="P270" s="12">
        <f t="shared" si="25"/>
        <v>35059.45945945946</v>
      </c>
      <c r="Q270" t="s">
        <v>8310</v>
      </c>
      <c r="R270" t="s">
        <v>8315</v>
      </c>
      <c r="S270" s="9">
        <f t="shared" si="26"/>
        <v>40809.15252314815</v>
      </c>
      <c r="T270" s="9">
        <f t="shared" si="27"/>
        <v>40854.194189814814</v>
      </c>
      <c r="U270">
        <f t="shared" si="28"/>
        <v>2011</v>
      </c>
      <c r="V270" t="str">
        <f t="shared" si="29"/>
        <v>Sep</v>
      </c>
    </row>
    <row r="271" spans="1:22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8">
        <f t="shared" si="24"/>
        <v>147</v>
      </c>
      <c r="P271" s="12">
        <f t="shared" si="25"/>
        <v>1624.0601503759399</v>
      </c>
      <c r="Q271" t="s">
        <v>8310</v>
      </c>
      <c r="R271" t="s">
        <v>8315</v>
      </c>
      <c r="S271" s="9">
        <f t="shared" si="26"/>
        <v>42758.197013888886</v>
      </c>
      <c r="T271" s="9">
        <f t="shared" si="27"/>
        <v>42788.197013888886</v>
      </c>
      <c r="U271">
        <f t="shared" si="28"/>
        <v>2017</v>
      </c>
      <c r="V271" t="str">
        <f t="shared" si="29"/>
        <v>Jan</v>
      </c>
    </row>
    <row r="272" spans="1:22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8">
        <f t="shared" si="24"/>
        <v>153</v>
      </c>
      <c r="P272" s="12">
        <f t="shared" si="25"/>
        <v>71244.75409836066</v>
      </c>
      <c r="Q272" t="s">
        <v>8310</v>
      </c>
      <c r="R272" t="s">
        <v>8315</v>
      </c>
      <c r="S272" s="9">
        <f t="shared" si="26"/>
        <v>40637.866550925923</v>
      </c>
      <c r="T272" s="9">
        <f t="shared" si="27"/>
        <v>40688.166666666664</v>
      </c>
      <c r="U272">
        <f t="shared" si="28"/>
        <v>2011</v>
      </c>
      <c r="V272" t="str">
        <f t="shared" si="29"/>
        <v>Apr</v>
      </c>
    </row>
    <row r="273" spans="1:22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8">
        <f t="shared" si="24"/>
        <v>105</v>
      </c>
      <c r="P273" s="12">
        <f t="shared" si="25"/>
        <v>8800.4843205574907</v>
      </c>
      <c r="Q273" t="s">
        <v>8310</v>
      </c>
      <c r="R273" t="s">
        <v>8315</v>
      </c>
      <c r="S273" s="9">
        <f t="shared" si="26"/>
        <v>41612.10024305556</v>
      </c>
      <c r="T273" s="9">
        <f t="shared" si="27"/>
        <v>41641.333333333336</v>
      </c>
      <c r="U273">
        <f t="shared" si="28"/>
        <v>2013</v>
      </c>
      <c r="V273" t="str">
        <f t="shared" si="29"/>
        <v>Dec</v>
      </c>
    </row>
    <row r="274" spans="1:22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8">
        <f t="shared" si="24"/>
        <v>177</v>
      </c>
      <c r="P274" s="12">
        <f t="shared" si="25"/>
        <v>80928.446153846147</v>
      </c>
      <c r="Q274" t="s">
        <v>8310</v>
      </c>
      <c r="R274" t="s">
        <v>8315</v>
      </c>
      <c r="S274" s="9">
        <f t="shared" si="26"/>
        <v>40235.900358796294</v>
      </c>
      <c r="T274" s="9">
        <f t="shared" si="27"/>
        <v>40296.78402777778</v>
      </c>
      <c r="U274">
        <f t="shared" si="28"/>
        <v>2010</v>
      </c>
      <c r="V274" t="str">
        <f t="shared" si="29"/>
        <v>Feb</v>
      </c>
    </row>
    <row r="275" spans="1:22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8">
        <f t="shared" si="24"/>
        <v>108</v>
      </c>
      <c r="P275" s="12">
        <f t="shared" si="25"/>
        <v>21966.101694915254</v>
      </c>
      <c r="Q275" t="s">
        <v>8310</v>
      </c>
      <c r="R275" t="s">
        <v>8315</v>
      </c>
      <c r="S275" s="9">
        <f t="shared" si="26"/>
        <v>40697.498449074075</v>
      </c>
      <c r="T275" s="9">
        <f t="shared" si="27"/>
        <v>40727.498449074075</v>
      </c>
      <c r="U275">
        <f t="shared" si="28"/>
        <v>2011</v>
      </c>
      <c r="V275" t="str">
        <f t="shared" si="29"/>
        <v>Jun</v>
      </c>
    </row>
    <row r="276" spans="1:22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8">
        <f t="shared" si="24"/>
        <v>156</v>
      </c>
      <c r="P276" s="12">
        <f t="shared" si="25"/>
        <v>26285.938053097347</v>
      </c>
      <c r="Q276" t="s">
        <v>8310</v>
      </c>
      <c r="R276" t="s">
        <v>8315</v>
      </c>
      <c r="S276" s="9">
        <f t="shared" si="26"/>
        <v>40969.912372685183</v>
      </c>
      <c r="T276" s="9">
        <f t="shared" si="27"/>
        <v>41004.290972222225</v>
      </c>
      <c r="U276">
        <f t="shared" si="28"/>
        <v>2012</v>
      </c>
      <c r="V276" t="str">
        <f t="shared" si="29"/>
        <v>Mar</v>
      </c>
    </row>
    <row r="277" spans="1:22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8">
        <f t="shared" si="24"/>
        <v>108</v>
      </c>
      <c r="P277" s="12">
        <f t="shared" si="25"/>
        <v>7818.0722891566265</v>
      </c>
      <c r="Q277" t="s">
        <v>8310</v>
      </c>
      <c r="R277" t="s">
        <v>8315</v>
      </c>
      <c r="S277" s="9">
        <f t="shared" si="26"/>
        <v>41193.032013888893</v>
      </c>
      <c r="T277" s="9">
        <f t="shared" si="27"/>
        <v>41223.073680555557</v>
      </c>
      <c r="U277">
        <f t="shared" si="28"/>
        <v>2012</v>
      </c>
      <c r="V277" t="str">
        <f t="shared" si="29"/>
        <v>Oct</v>
      </c>
    </row>
    <row r="278" spans="1:22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8">
        <f t="shared" si="24"/>
        <v>148</v>
      </c>
      <c r="P278" s="12">
        <f t="shared" si="25"/>
        <v>83554.838709677424</v>
      </c>
      <c r="Q278" t="s">
        <v>8310</v>
      </c>
      <c r="R278" t="s">
        <v>8315</v>
      </c>
      <c r="S278" s="9">
        <f t="shared" si="26"/>
        <v>40967.081874999996</v>
      </c>
      <c r="T278" s="9">
        <f t="shared" si="27"/>
        <v>41027.040208333332</v>
      </c>
      <c r="U278">
        <f t="shared" si="28"/>
        <v>2012</v>
      </c>
      <c r="V278" t="str">
        <f t="shared" si="29"/>
        <v>Feb</v>
      </c>
    </row>
    <row r="279" spans="1:22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8">
        <f t="shared" si="24"/>
        <v>110</v>
      </c>
      <c r="P279" s="12">
        <f t="shared" si="25"/>
        <v>2725.5520504731862</v>
      </c>
      <c r="Q279" t="s">
        <v>8310</v>
      </c>
      <c r="R279" t="s">
        <v>8315</v>
      </c>
      <c r="S279" s="9">
        <f t="shared" si="26"/>
        <v>42117.891423611116</v>
      </c>
      <c r="T279" s="9">
        <f t="shared" si="27"/>
        <v>42147.891423611116</v>
      </c>
      <c r="U279">
        <f t="shared" si="28"/>
        <v>2015</v>
      </c>
      <c r="V279" t="str">
        <f t="shared" si="29"/>
        <v>Apr</v>
      </c>
    </row>
    <row r="280" spans="1:22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8">
        <f t="shared" si="24"/>
        <v>150</v>
      </c>
      <c r="P280" s="12">
        <f t="shared" si="25"/>
        <v>6245.7831325301204</v>
      </c>
      <c r="Q280" t="s">
        <v>8310</v>
      </c>
      <c r="R280" t="s">
        <v>8315</v>
      </c>
      <c r="S280" s="9">
        <f t="shared" si="26"/>
        <v>41164.040960648148</v>
      </c>
      <c r="T280" s="9">
        <f t="shared" si="27"/>
        <v>41194.040960648148</v>
      </c>
      <c r="U280">
        <f t="shared" si="28"/>
        <v>2012</v>
      </c>
      <c r="V280" t="str">
        <f t="shared" si="29"/>
        <v>Sep</v>
      </c>
    </row>
    <row r="281" spans="1:22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8">
        <f t="shared" si="24"/>
        <v>157</v>
      </c>
      <c r="P281" s="12">
        <f t="shared" si="25"/>
        <v>9586.1114754098362</v>
      </c>
      <c r="Q281" t="s">
        <v>8310</v>
      </c>
      <c r="R281" t="s">
        <v>8315</v>
      </c>
      <c r="S281" s="9">
        <f t="shared" si="26"/>
        <v>42759.244166666671</v>
      </c>
      <c r="T281" s="9">
        <f t="shared" si="27"/>
        <v>42793.084027777775</v>
      </c>
      <c r="U281">
        <f t="shared" si="28"/>
        <v>2017</v>
      </c>
      <c r="V281" t="str">
        <f t="shared" si="29"/>
        <v>Jan</v>
      </c>
    </row>
    <row r="282" spans="1:22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8">
        <f t="shared" si="24"/>
        <v>156</v>
      </c>
      <c r="P282" s="12">
        <f t="shared" si="25"/>
        <v>1817.6718092566621</v>
      </c>
      <c r="Q282" t="s">
        <v>8310</v>
      </c>
      <c r="R282" t="s">
        <v>8315</v>
      </c>
      <c r="S282" s="9">
        <f t="shared" si="26"/>
        <v>41744.590682870366</v>
      </c>
      <c r="T282" s="9">
        <f t="shared" si="27"/>
        <v>41789.590682870366</v>
      </c>
      <c r="U282">
        <f t="shared" si="28"/>
        <v>2014</v>
      </c>
      <c r="V282" t="str">
        <f t="shared" si="29"/>
        <v>Apr</v>
      </c>
    </row>
    <row r="283" spans="1:22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8">
        <f t="shared" si="24"/>
        <v>121</v>
      </c>
      <c r="P283" s="12">
        <f t="shared" si="25"/>
        <v>93668.9493670886</v>
      </c>
      <c r="Q283" t="s">
        <v>8310</v>
      </c>
      <c r="R283" t="s">
        <v>8315</v>
      </c>
      <c r="S283" s="9">
        <f t="shared" si="26"/>
        <v>39950.163344907407</v>
      </c>
      <c r="T283" s="9">
        <f t="shared" si="27"/>
        <v>40035.80972222222</v>
      </c>
      <c r="U283">
        <f t="shared" si="28"/>
        <v>2009</v>
      </c>
      <c r="V283" t="str">
        <f t="shared" si="29"/>
        <v>May</v>
      </c>
    </row>
    <row r="284" spans="1:22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8">
        <f t="shared" si="24"/>
        <v>101</v>
      </c>
      <c r="P284" s="12">
        <f t="shared" si="25"/>
        <v>17857.58659217877</v>
      </c>
      <c r="Q284" t="s">
        <v>8310</v>
      </c>
      <c r="R284" t="s">
        <v>8315</v>
      </c>
      <c r="S284" s="9">
        <f t="shared" si="26"/>
        <v>40194.920046296298</v>
      </c>
      <c r="T284" s="9">
        <f t="shared" si="27"/>
        <v>40231.916666666664</v>
      </c>
      <c r="U284">
        <f t="shared" si="28"/>
        <v>2010</v>
      </c>
      <c r="V284" t="str">
        <f t="shared" si="29"/>
        <v>Jan</v>
      </c>
    </row>
    <row r="285" spans="1:22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8">
        <f t="shared" si="24"/>
        <v>114</v>
      </c>
      <c r="P285" s="12">
        <f t="shared" si="25"/>
        <v>8339.5841584158425</v>
      </c>
      <c r="Q285" t="s">
        <v>8310</v>
      </c>
      <c r="R285" t="s">
        <v>8315</v>
      </c>
      <c r="S285" s="9">
        <f t="shared" si="26"/>
        <v>40675.71</v>
      </c>
      <c r="T285" s="9">
        <f t="shared" si="27"/>
        <v>40695.207638888889</v>
      </c>
      <c r="U285">
        <f t="shared" si="28"/>
        <v>2011</v>
      </c>
      <c r="V285" t="str">
        <f t="shared" si="29"/>
        <v>May</v>
      </c>
    </row>
    <row r="286" spans="1:22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8">
        <f t="shared" si="24"/>
        <v>105</v>
      </c>
      <c r="P286" s="12">
        <f t="shared" si="25"/>
        <v>2842.1052631578946</v>
      </c>
      <c r="Q286" t="s">
        <v>8310</v>
      </c>
      <c r="R286" t="s">
        <v>8315</v>
      </c>
      <c r="S286" s="9">
        <f t="shared" si="26"/>
        <v>40904.738194444442</v>
      </c>
      <c r="T286" s="9">
        <f t="shared" si="27"/>
        <v>40929.738194444442</v>
      </c>
      <c r="U286">
        <f t="shared" si="28"/>
        <v>2011</v>
      </c>
      <c r="V286" t="str">
        <f t="shared" si="29"/>
        <v>Dec</v>
      </c>
    </row>
    <row r="287" spans="1:22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8">
        <f t="shared" si="24"/>
        <v>229</v>
      </c>
      <c r="P287" s="12">
        <f t="shared" si="25"/>
        <v>4603.9076376554176</v>
      </c>
      <c r="Q287" t="s">
        <v>8310</v>
      </c>
      <c r="R287" t="s">
        <v>8315</v>
      </c>
      <c r="S287" s="9">
        <f t="shared" si="26"/>
        <v>41506.756111111114</v>
      </c>
      <c r="T287" s="9">
        <f t="shared" si="27"/>
        <v>41536.756111111114</v>
      </c>
      <c r="U287">
        <f t="shared" si="28"/>
        <v>2013</v>
      </c>
      <c r="V287" t="str">
        <f t="shared" si="29"/>
        <v>Aug</v>
      </c>
    </row>
    <row r="288" spans="1:22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8">
        <f t="shared" si="24"/>
        <v>109</v>
      </c>
      <c r="P288" s="12">
        <f t="shared" si="25"/>
        <v>28773.333333333332</v>
      </c>
      <c r="Q288" t="s">
        <v>8310</v>
      </c>
      <c r="R288" t="s">
        <v>8315</v>
      </c>
      <c r="S288" s="9">
        <f t="shared" si="26"/>
        <v>41313.816249999996</v>
      </c>
      <c r="T288" s="9">
        <f t="shared" si="27"/>
        <v>41358.774583333332</v>
      </c>
      <c r="U288">
        <f t="shared" si="28"/>
        <v>2013</v>
      </c>
      <c r="V288" t="str">
        <f t="shared" si="29"/>
        <v>Feb</v>
      </c>
    </row>
    <row r="289" spans="1:22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8">
        <f t="shared" si="24"/>
        <v>176</v>
      </c>
      <c r="P289" s="12">
        <f t="shared" si="25"/>
        <v>9202.6965517241388</v>
      </c>
      <c r="Q289" t="s">
        <v>8310</v>
      </c>
      <c r="R289" t="s">
        <v>8315</v>
      </c>
      <c r="S289" s="9">
        <f t="shared" si="26"/>
        <v>41184.277986111112</v>
      </c>
      <c r="T289" s="9">
        <f t="shared" si="27"/>
        <v>41215.166666666664</v>
      </c>
      <c r="U289">
        <f t="shared" si="28"/>
        <v>2012</v>
      </c>
      <c r="V289" t="str">
        <f t="shared" si="29"/>
        <v>Oct</v>
      </c>
    </row>
    <row r="290" spans="1:22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8">
        <f t="shared" si="24"/>
        <v>103</v>
      </c>
      <c r="P290" s="12">
        <f t="shared" si="25"/>
        <v>6765.10067114094</v>
      </c>
      <c r="Q290" t="s">
        <v>8310</v>
      </c>
      <c r="R290" t="s">
        <v>8315</v>
      </c>
      <c r="S290" s="9">
        <f t="shared" si="26"/>
        <v>41051.168900462959</v>
      </c>
      <c r="T290" s="9">
        <f t="shared" si="27"/>
        <v>41086.168900462959</v>
      </c>
      <c r="U290">
        <f t="shared" si="28"/>
        <v>2012</v>
      </c>
      <c r="V290" t="str">
        <f t="shared" si="29"/>
        <v>May</v>
      </c>
    </row>
    <row r="291" spans="1:22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8">
        <f t="shared" si="24"/>
        <v>105</v>
      </c>
      <c r="P291" s="12">
        <f t="shared" si="25"/>
        <v>11172.413793103447</v>
      </c>
      <c r="Q291" t="s">
        <v>8310</v>
      </c>
      <c r="R291" t="s">
        <v>8315</v>
      </c>
      <c r="S291" s="9">
        <f t="shared" si="26"/>
        <v>41550.456412037034</v>
      </c>
      <c r="T291" s="9">
        <f t="shared" si="27"/>
        <v>41580.456412037034</v>
      </c>
      <c r="U291">
        <f t="shared" si="28"/>
        <v>2013</v>
      </c>
      <c r="V291" t="str">
        <f t="shared" si="29"/>
        <v>Oct</v>
      </c>
    </row>
    <row r="292" spans="1:22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8">
        <f t="shared" si="24"/>
        <v>107</v>
      </c>
      <c r="P292" s="12">
        <f t="shared" si="25"/>
        <v>25695.494047619046</v>
      </c>
      <c r="Q292" t="s">
        <v>8310</v>
      </c>
      <c r="R292" t="s">
        <v>8315</v>
      </c>
      <c r="S292" s="9">
        <f t="shared" si="26"/>
        <v>40526.36917824074</v>
      </c>
      <c r="T292" s="9">
        <f t="shared" si="27"/>
        <v>40576.332638888889</v>
      </c>
      <c r="U292">
        <f t="shared" si="28"/>
        <v>2010</v>
      </c>
      <c r="V292" t="str">
        <f t="shared" si="29"/>
        <v>Dec</v>
      </c>
    </row>
    <row r="293" spans="1:22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8">
        <f t="shared" si="24"/>
        <v>120</v>
      </c>
      <c r="P293" s="12">
        <f t="shared" si="25"/>
        <v>12306.359375</v>
      </c>
      <c r="Q293" t="s">
        <v>8310</v>
      </c>
      <c r="R293" t="s">
        <v>8315</v>
      </c>
      <c r="S293" s="9">
        <f t="shared" si="26"/>
        <v>41376.769050925926</v>
      </c>
      <c r="T293" s="9">
        <f t="shared" si="27"/>
        <v>41395.000694444447</v>
      </c>
      <c r="U293">
        <f t="shared" si="28"/>
        <v>2013</v>
      </c>
      <c r="V293" t="str">
        <f t="shared" si="29"/>
        <v>Apr</v>
      </c>
    </row>
    <row r="294" spans="1:22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8">
        <f t="shared" si="24"/>
        <v>102</v>
      </c>
      <c r="P294" s="12">
        <f t="shared" si="25"/>
        <v>5671.6855983772821</v>
      </c>
      <c r="Q294" t="s">
        <v>8310</v>
      </c>
      <c r="R294" t="s">
        <v>8315</v>
      </c>
      <c r="S294" s="9">
        <f t="shared" si="26"/>
        <v>40812.803229166668</v>
      </c>
      <c r="T294" s="9">
        <f t="shared" si="27"/>
        <v>40845.165972222225</v>
      </c>
      <c r="U294">
        <f t="shared" si="28"/>
        <v>2011</v>
      </c>
      <c r="V294" t="str">
        <f t="shared" si="29"/>
        <v>Sep</v>
      </c>
    </row>
    <row r="295" spans="1:22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8">
        <f t="shared" si="24"/>
        <v>101</v>
      </c>
      <c r="P295" s="12">
        <f t="shared" si="25"/>
        <v>19786.259541984731</v>
      </c>
      <c r="Q295" t="s">
        <v>8310</v>
      </c>
      <c r="R295" t="s">
        <v>8315</v>
      </c>
      <c r="S295" s="9">
        <f t="shared" si="26"/>
        <v>41719.667986111112</v>
      </c>
      <c r="T295" s="9">
        <f t="shared" si="27"/>
        <v>41749.667986111112</v>
      </c>
      <c r="U295">
        <f t="shared" si="28"/>
        <v>2014</v>
      </c>
      <c r="V295" t="str">
        <f t="shared" si="29"/>
        <v>Mar</v>
      </c>
    </row>
    <row r="296" spans="1:22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8">
        <f t="shared" si="24"/>
        <v>100</v>
      </c>
      <c r="P296" s="12">
        <f t="shared" si="25"/>
        <v>61486.12</v>
      </c>
      <c r="Q296" t="s">
        <v>8310</v>
      </c>
      <c r="R296" t="s">
        <v>8315</v>
      </c>
      <c r="S296" s="9">
        <f t="shared" si="26"/>
        <v>40343.084421296298</v>
      </c>
      <c r="T296" s="9">
        <f t="shared" si="27"/>
        <v>40378.666666666664</v>
      </c>
      <c r="U296">
        <f t="shared" si="28"/>
        <v>2010</v>
      </c>
      <c r="V296" t="str">
        <f t="shared" si="29"/>
        <v>Jun</v>
      </c>
    </row>
    <row r="297" spans="1:22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8">
        <f t="shared" si="24"/>
        <v>133</v>
      </c>
      <c r="P297" s="12">
        <f t="shared" si="25"/>
        <v>7794.8736842105263</v>
      </c>
      <c r="Q297" t="s">
        <v>8310</v>
      </c>
      <c r="R297" t="s">
        <v>8315</v>
      </c>
      <c r="S297" s="9">
        <f t="shared" si="26"/>
        <v>41519.004733796297</v>
      </c>
      <c r="T297" s="9">
        <f t="shared" si="27"/>
        <v>41579</v>
      </c>
      <c r="U297">
        <f t="shared" si="28"/>
        <v>2013</v>
      </c>
      <c r="V297" t="str">
        <f t="shared" si="29"/>
        <v>Sep</v>
      </c>
    </row>
    <row r="298" spans="1:22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8">
        <f t="shared" si="24"/>
        <v>119</v>
      </c>
      <c r="P298" s="12">
        <f t="shared" si="25"/>
        <v>16744.18604651163</v>
      </c>
      <c r="Q298" t="s">
        <v>8310</v>
      </c>
      <c r="R298" t="s">
        <v>8315</v>
      </c>
      <c r="S298" s="9">
        <f t="shared" si="26"/>
        <v>41134.475497685184</v>
      </c>
      <c r="T298" s="9">
        <f t="shared" si="27"/>
        <v>41159.475497685184</v>
      </c>
      <c r="U298">
        <f t="shared" si="28"/>
        <v>2012</v>
      </c>
      <c r="V298" t="str">
        <f t="shared" si="29"/>
        <v>Aug</v>
      </c>
    </row>
    <row r="299" spans="1:22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8">
        <f t="shared" si="24"/>
        <v>101</v>
      </c>
      <c r="P299" s="12">
        <f t="shared" si="25"/>
        <v>21562.24647887324</v>
      </c>
      <c r="Q299" t="s">
        <v>8310</v>
      </c>
      <c r="R299" t="s">
        <v>8315</v>
      </c>
      <c r="S299" s="9">
        <f t="shared" si="26"/>
        <v>42089.72802083334</v>
      </c>
      <c r="T299" s="9">
        <f t="shared" si="27"/>
        <v>42125.165972222225</v>
      </c>
      <c r="U299">
        <f t="shared" si="28"/>
        <v>2015</v>
      </c>
      <c r="V299" t="str">
        <f t="shared" si="29"/>
        <v>Mar</v>
      </c>
    </row>
    <row r="300" spans="1:22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8">
        <f t="shared" si="24"/>
        <v>109</v>
      </c>
      <c r="P300" s="12">
        <f t="shared" si="25"/>
        <v>2107.2052545155993</v>
      </c>
      <c r="Q300" t="s">
        <v>8310</v>
      </c>
      <c r="R300" t="s">
        <v>8315</v>
      </c>
      <c r="S300" s="9">
        <f t="shared" si="26"/>
        <v>41709.463518518518</v>
      </c>
      <c r="T300" s="9">
        <f t="shared" si="27"/>
        <v>41768.875</v>
      </c>
      <c r="U300">
        <f t="shared" si="28"/>
        <v>2014</v>
      </c>
      <c r="V300" t="str">
        <f t="shared" si="29"/>
        <v>Mar</v>
      </c>
    </row>
    <row r="301" spans="1:22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8">
        <f t="shared" si="24"/>
        <v>179</v>
      </c>
      <c r="P301" s="12">
        <f t="shared" si="25"/>
        <v>10637.704918032787</v>
      </c>
      <c r="Q301" t="s">
        <v>8310</v>
      </c>
      <c r="R301" t="s">
        <v>8315</v>
      </c>
      <c r="S301" s="9">
        <f t="shared" si="26"/>
        <v>40469.225231481483</v>
      </c>
      <c r="T301" s="9">
        <f t="shared" si="27"/>
        <v>40499.266898148147</v>
      </c>
      <c r="U301">
        <f t="shared" si="28"/>
        <v>2010</v>
      </c>
      <c r="V301" t="str">
        <f t="shared" si="29"/>
        <v>Oct</v>
      </c>
    </row>
    <row r="302" spans="1:22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8">
        <f t="shared" si="24"/>
        <v>102</v>
      </c>
      <c r="P302" s="12">
        <f t="shared" si="25"/>
        <v>8987.919463087248</v>
      </c>
      <c r="Q302" t="s">
        <v>8310</v>
      </c>
      <c r="R302" t="s">
        <v>8315</v>
      </c>
      <c r="S302" s="9">
        <f t="shared" si="26"/>
        <v>40626.959930555553</v>
      </c>
      <c r="T302" s="9">
        <f t="shared" si="27"/>
        <v>40657.959930555553</v>
      </c>
      <c r="U302">
        <f t="shared" si="28"/>
        <v>2011</v>
      </c>
      <c r="V302" t="str">
        <f t="shared" si="29"/>
        <v>Mar</v>
      </c>
    </row>
    <row r="303" spans="1:22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8">
        <f t="shared" si="24"/>
        <v>119</v>
      </c>
      <c r="P303" s="12">
        <f t="shared" si="25"/>
        <v>13754.581673306773</v>
      </c>
      <c r="Q303" t="s">
        <v>8310</v>
      </c>
      <c r="R303" t="s">
        <v>8315</v>
      </c>
      <c r="S303" s="9">
        <f t="shared" si="26"/>
        <v>41312.737673611111</v>
      </c>
      <c r="T303" s="9">
        <f t="shared" si="27"/>
        <v>41352.696006944447</v>
      </c>
      <c r="U303">
        <f t="shared" si="28"/>
        <v>2013</v>
      </c>
      <c r="V303" t="str">
        <f t="shared" si="29"/>
        <v>Feb</v>
      </c>
    </row>
    <row r="304" spans="1:22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8">
        <f t="shared" si="24"/>
        <v>100</v>
      </c>
      <c r="P304" s="12">
        <f t="shared" si="25"/>
        <v>24000</v>
      </c>
      <c r="Q304" t="s">
        <v>8310</v>
      </c>
      <c r="R304" t="s">
        <v>8315</v>
      </c>
      <c r="S304" s="9">
        <f t="shared" si="26"/>
        <v>40933.856921296298</v>
      </c>
      <c r="T304" s="9">
        <f t="shared" si="27"/>
        <v>40963.856921296298</v>
      </c>
      <c r="U304">
        <f t="shared" si="28"/>
        <v>2012</v>
      </c>
      <c r="V304" t="str">
        <f t="shared" si="29"/>
        <v>Jan</v>
      </c>
    </row>
    <row r="305" spans="1:22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8">
        <f t="shared" si="24"/>
        <v>137</v>
      </c>
      <c r="P305" s="12">
        <f t="shared" si="25"/>
        <v>31609.756097560974</v>
      </c>
      <c r="Q305" t="s">
        <v>8310</v>
      </c>
      <c r="R305" t="s">
        <v>8315</v>
      </c>
      <c r="S305" s="9">
        <f t="shared" si="26"/>
        <v>41032.071134259262</v>
      </c>
      <c r="T305" s="9">
        <f t="shared" si="27"/>
        <v>41062.071134259262</v>
      </c>
      <c r="U305">
        <f t="shared" si="28"/>
        <v>2012</v>
      </c>
      <c r="V305" t="str">
        <f t="shared" si="29"/>
        <v>May</v>
      </c>
    </row>
    <row r="306" spans="1:22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8">
        <f t="shared" si="24"/>
        <v>232</v>
      </c>
      <c r="P306" s="12">
        <f t="shared" si="25"/>
        <v>45521.66216216216</v>
      </c>
      <c r="Q306" t="s">
        <v>8310</v>
      </c>
      <c r="R306" t="s">
        <v>8315</v>
      </c>
      <c r="S306" s="9">
        <f t="shared" si="26"/>
        <v>41114.094872685186</v>
      </c>
      <c r="T306" s="9">
        <f t="shared" si="27"/>
        <v>41153.083333333336</v>
      </c>
      <c r="U306">
        <f t="shared" si="28"/>
        <v>2012</v>
      </c>
      <c r="V306" t="str">
        <f t="shared" si="29"/>
        <v>Jul</v>
      </c>
    </row>
    <row r="307" spans="1:22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8">
        <f t="shared" si="24"/>
        <v>130</v>
      </c>
      <c r="P307" s="12">
        <f t="shared" si="25"/>
        <v>13714.285714285714</v>
      </c>
      <c r="Q307" t="s">
        <v>8310</v>
      </c>
      <c r="R307" t="s">
        <v>8315</v>
      </c>
      <c r="S307" s="9">
        <f t="shared" si="26"/>
        <v>40948.630196759259</v>
      </c>
      <c r="T307" s="9">
        <f t="shared" si="27"/>
        <v>40978.630196759259</v>
      </c>
      <c r="U307">
        <f t="shared" si="28"/>
        <v>2012</v>
      </c>
      <c r="V307" t="str">
        <f t="shared" si="29"/>
        <v>Feb</v>
      </c>
    </row>
    <row r="308" spans="1:22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8">
        <f t="shared" si="24"/>
        <v>293</v>
      </c>
      <c r="P308" s="12">
        <f t="shared" si="25"/>
        <v>21555</v>
      </c>
      <c r="Q308" t="s">
        <v>8310</v>
      </c>
      <c r="R308" t="s">
        <v>8315</v>
      </c>
      <c r="S308" s="9">
        <f t="shared" si="26"/>
        <v>41333.837187500001</v>
      </c>
      <c r="T308" s="9">
        <f t="shared" si="27"/>
        <v>41353.795520833337</v>
      </c>
      <c r="U308">
        <f t="shared" si="28"/>
        <v>2013</v>
      </c>
      <c r="V308" t="str">
        <f t="shared" si="29"/>
        <v>Feb</v>
      </c>
    </row>
    <row r="309" spans="1:22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8">
        <f t="shared" si="24"/>
        <v>111</v>
      </c>
      <c r="P309" s="12">
        <f t="shared" si="25"/>
        <v>4500</v>
      </c>
      <c r="Q309" t="s">
        <v>8310</v>
      </c>
      <c r="R309" t="s">
        <v>8315</v>
      </c>
      <c r="S309" s="9">
        <f t="shared" si="26"/>
        <v>41282.944456018515</v>
      </c>
      <c r="T309" s="9">
        <f t="shared" si="27"/>
        <v>41312.944456018515</v>
      </c>
      <c r="U309">
        <f t="shared" si="28"/>
        <v>2013</v>
      </c>
      <c r="V309" t="str">
        <f t="shared" si="29"/>
        <v>Jan</v>
      </c>
    </row>
    <row r="310" spans="1:22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8">
        <f t="shared" si="24"/>
        <v>106</v>
      </c>
      <c r="P310" s="12">
        <f t="shared" si="25"/>
        <v>19247.524752475249</v>
      </c>
      <c r="Q310" t="s">
        <v>8310</v>
      </c>
      <c r="R310" t="s">
        <v>8315</v>
      </c>
      <c r="S310" s="9">
        <f t="shared" si="26"/>
        <v>40567.694560185184</v>
      </c>
      <c r="T310" s="9">
        <f t="shared" si="27"/>
        <v>40612.694560185184</v>
      </c>
      <c r="U310">
        <f t="shared" si="28"/>
        <v>2011</v>
      </c>
      <c r="V310" t="str">
        <f t="shared" si="29"/>
        <v>Jan</v>
      </c>
    </row>
    <row r="311" spans="1:22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8">
        <f t="shared" si="24"/>
        <v>119</v>
      </c>
      <c r="P311" s="12">
        <f t="shared" si="25"/>
        <v>7623.5294117647063</v>
      </c>
      <c r="Q311" t="s">
        <v>8310</v>
      </c>
      <c r="R311" t="s">
        <v>8315</v>
      </c>
      <c r="S311" s="9">
        <f t="shared" si="26"/>
        <v>41134.751550925925</v>
      </c>
      <c r="T311" s="9">
        <f t="shared" si="27"/>
        <v>41155.751550925925</v>
      </c>
      <c r="U311">
        <f t="shared" si="28"/>
        <v>2012</v>
      </c>
      <c r="V311" t="str">
        <f t="shared" si="29"/>
        <v>Aug</v>
      </c>
    </row>
    <row r="312" spans="1:22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8">
        <f t="shared" si="24"/>
        <v>104</v>
      </c>
      <c r="P312" s="12">
        <f t="shared" si="25"/>
        <v>35760.472222222219</v>
      </c>
      <c r="Q312" t="s">
        <v>8310</v>
      </c>
      <c r="R312" t="s">
        <v>8315</v>
      </c>
      <c r="S312" s="9">
        <f t="shared" si="26"/>
        <v>40821.183136574073</v>
      </c>
      <c r="T312" s="9">
        <f t="shared" si="27"/>
        <v>40836.083333333336</v>
      </c>
      <c r="U312">
        <f t="shared" si="28"/>
        <v>2011</v>
      </c>
      <c r="V312" t="str">
        <f t="shared" si="29"/>
        <v>Oct</v>
      </c>
    </row>
    <row r="313" spans="1:22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8">
        <f t="shared" si="24"/>
        <v>104</v>
      </c>
      <c r="P313" s="12">
        <f t="shared" si="25"/>
        <v>23680.986666666668</v>
      </c>
      <c r="Q313" t="s">
        <v>8310</v>
      </c>
      <c r="R313" t="s">
        <v>8315</v>
      </c>
      <c r="S313" s="9">
        <f t="shared" si="26"/>
        <v>40868.219814814816</v>
      </c>
      <c r="T313" s="9">
        <f t="shared" si="27"/>
        <v>40909.332638888889</v>
      </c>
      <c r="U313">
        <f t="shared" si="28"/>
        <v>2011</v>
      </c>
      <c r="V313" t="str">
        <f t="shared" si="29"/>
        <v>Nov</v>
      </c>
    </row>
    <row r="314" spans="1:22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8">
        <f t="shared" si="24"/>
        <v>112</v>
      </c>
      <c r="P314" s="12">
        <f t="shared" si="25"/>
        <v>17753.424657534248</v>
      </c>
      <c r="Q314" t="s">
        <v>8310</v>
      </c>
      <c r="R314" t="s">
        <v>8315</v>
      </c>
      <c r="S314" s="9">
        <f t="shared" si="26"/>
        <v>41348.877685185187</v>
      </c>
      <c r="T314" s="9">
        <f t="shared" si="27"/>
        <v>41378.877685185187</v>
      </c>
      <c r="U314">
        <f t="shared" si="28"/>
        <v>2013</v>
      </c>
      <c r="V314" t="str">
        <f t="shared" si="29"/>
        <v>Mar</v>
      </c>
    </row>
    <row r="315" spans="1:22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8">
        <f t="shared" si="24"/>
        <v>105</v>
      </c>
      <c r="P315" s="12">
        <f t="shared" si="25"/>
        <v>17294.801801801801</v>
      </c>
      <c r="Q315" t="s">
        <v>8310</v>
      </c>
      <c r="R315" t="s">
        <v>8315</v>
      </c>
      <c r="S315" s="9">
        <f t="shared" si="26"/>
        <v>40357.227939814817</v>
      </c>
      <c r="T315" s="9">
        <f t="shared" si="27"/>
        <v>40401.665972222225</v>
      </c>
      <c r="U315">
        <f t="shared" si="28"/>
        <v>2010</v>
      </c>
      <c r="V315" t="str">
        <f t="shared" si="29"/>
        <v>Jun</v>
      </c>
    </row>
    <row r="316" spans="1:22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8">
        <f t="shared" si="24"/>
        <v>385</v>
      </c>
      <c r="P316" s="12">
        <f t="shared" si="25"/>
        <v>21600</v>
      </c>
      <c r="Q316" t="s">
        <v>8310</v>
      </c>
      <c r="R316" t="s">
        <v>8315</v>
      </c>
      <c r="S316" s="9">
        <f t="shared" si="26"/>
        <v>41304.833194444444</v>
      </c>
      <c r="T316" s="9">
        <f t="shared" si="27"/>
        <v>41334.833194444444</v>
      </c>
      <c r="U316">
        <f t="shared" si="28"/>
        <v>2013</v>
      </c>
      <c r="V316" t="str">
        <f t="shared" si="29"/>
        <v>Jan</v>
      </c>
    </row>
    <row r="317" spans="1:22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8">
        <f t="shared" si="24"/>
        <v>101</v>
      </c>
      <c r="P317" s="12">
        <f t="shared" si="25"/>
        <v>20571.428571428572</v>
      </c>
      <c r="Q317" t="s">
        <v>8310</v>
      </c>
      <c r="R317" t="s">
        <v>8315</v>
      </c>
      <c r="S317" s="9">
        <f t="shared" si="26"/>
        <v>41113.77238425926</v>
      </c>
      <c r="T317" s="9">
        <f t="shared" si="27"/>
        <v>41143.77238425926</v>
      </c>
      <c r="U317">
        <f t="shared" si="28"/>
        <v>2012</v>
      </c>
      <c r="V317" t="str">
        <f t="shared" si="29"/>
        <v>Jul</v>
      </c>
    </row>
    <row r="318" spans="1:22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8">
        <f t="shared" si="24"/>
        <v>114</v>
      </c>
      <c r="P318" s="12">
        <f t="shared" si="25"/>
        <v>18200.905063291139</v>
      </c>
      <c r="Q318" t="s">
        <v>8310</v>
      </c>
      <c r="R318" t="s">
        <v>8315</v>
      </c>
      <c r="S318" s="9">
        <f t="shared" si="26"/>
        <v>41950.923576388886</v>
      </c>
      <c r="T318" s="9">
        <f t="shared" si="27"/>
        <v>41984.207638888889</v>
      </c>
      <c r="U318">
        <f t="shared" si="28"/>
        <v>2014</v>
      </c>
      <c r="V318" t="str">
        <f t="shared" si="29"/>
        <v>Nov</v>
      </c>
    </row>
    <row r="319" spans="1:22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8">
        <f t="shared" si="24"/>
        <v>101</v>
      </c>
      <c r="P319" s="12">
        <f t="shared" si="25"/>
        <v>8202.5316455696211</v>
      </c>
      <c r="Q319" t="s">
        <v>8310</v>
      </c>
      <c r="R319" t="s">
        <v>8315</v>
      </c>
      <c r="S319" s="9">
        <f t="shared" si="26"/>
        <v>41589.676886574074</v>
      </c>
      <c r="T319" s="9">
        <f t="shared" si="27"/>
        <v>41619.676886574074</v>
      </c>
      <c r="U319">
        <f t="shared" si="28"/>
        <v>2013</v>
      </c>
      <c r="V319" t="str">
        <f t="shared" si="29"/>
        <v>Nov</v>
      </c>
    </row>
    <row r="320" spans="1:22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8">
        <f t="shared" si="24"/>
        <v>283</v>
      </c>
      <c r="P320" s="12">
        <f t="shared" si="25"/>
        <v>9114.0845070422529</v>
      </c>
      <c r="Q320" t="s">
        <v>8310</v>
      </c>
      <c r="R320" t="s">
        <v>8315</v>
      </c>
      <c r="S320" s="9">
        <f t="shared" si="26"/>
        <v>41330.038784722223</v>
      </c>
      <c r="T320" s="9">
        <f t="shared" si="27"/>
        <v>41359.997118055559</v>
      </c>
      <c r="U320">
        <f t="shared" si="28"/>
        <v>2013</v>
      </c>
      <c r="V320" t="str">
        <f t="shared" si="29"/>
        <v>Feb</v>
      </c>
    </row>
    <row r="321" spans="1:22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8">
        <f t="shared" si="24"/>
        <v>113</v>
      </c>
      <c r="P321" s="12">
        <f t="shared" si="25"/>
        <v>148225.70588235295</v>
      </c>
      <c r="Q321" t="s">
        <v>8310</v>
      </c>
      <c r="R321" t="s">
        <v>8315</v>
      </c>
      <c r="S321" s="9">
        <f t="shared" si="26"/>
        <v>40123.83829861111</v>
      </c>
      <c r="T321" s="9">
        <f t="shared" si="27"/>
        <v>40211.332638888889</v>
      </c>
      <c r="U321">
        <f t="shared" si="28"/>
        <v>2009</v>
      </c>
      <c r="V321" t="str">
        <f t="shared" si="29"/>
        <v>Nov</v>
      </c>
    </row>
    <row r="322" spans="1:22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8">
        <f t="shared" si="24"/>
        <v>107</v>
      </c>
      <c r="P322" s="12">
        <f t="shared" si="25"/>
        <v>16080.803797468354</v>
      </c>
      <c r="Q322" t="s">
        <v>8310</v>
      </c>
      <c r="R322" t="s">
        <v>8315</v>
      </c>
      <c r="S322" s="9">
        <f t="shared" si="26"/>
        <v>42331.551307870366</v>
      </c>
      <c r="T322" s="9">
        <f t="shared" si="27"/>
        <v>42360.958333333328</v>
      </c>
      <c r="U322">
        <f t="shared" si="28"/>
        <v>2015</v>
      </c>
      <c r="V322" t="str">
        <f t="shared" si="29"/>
        <v>Nov</v>
      </c>
    </row>
    <row r="323" spans="1:22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8">
        <f t="shared" ref="O323:O386" si="30">ROUND((E323/D323)*100,0)</f>
        <v>103</v>
      </c>
      <c r="P323" s="12">
        <f t="shared" ref="P323:P386" si="31">(I323-J323)/L323</f>
        <v>8983.9762611275964</v>
      </c>
      <c r="Q323" t="s">
        <v>8310</v>
      </c>
      <c r="R323" t="s">
        <v>8315</v>
      </c>
      <c r="S323" s="9">
        <f t="shared" ref="S323:S386" si="32">(((J323/60)/60)/24)+DATE(1970,1,1)</f>
        <v>42647.446597222224</v>
      </c>
      <c r="T323" s="9">
        <f t="shared" ref="T323:T386" si="33">(((I323/60)/60)/24) + DATE(1970,1,1)</f>
        <v>42682.488263888896</v>
      </c>
      <c r="U323">
        <f t="shared" ref="U323:U386" si="34">YEAR(S323)</f>
        <v>2016</v>
      </c>
      <c r="V323" t="str">
        <f t="shared" ref="V323:V386" si="35">TEXT(MONTH(S323)*29,"mmm")</f>
        <v>Oct</v>
      </c>
    </row>
    <row r="324" spans="1:22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8">
        <f t="shared" si="30"/>
        <v>108</v>
      </c>
      <c r="P324" s="12">
        <f t="shared" si="31"/>
        <v>13935.483870967742</v>
      </c>
      <c r="Q324" t="s">
        <v>8310</v>
      </c>
      <c r="R324" t="s">
        <v>8315</v>
      </c>
      <c r="S324" s="9">
        <f t="shared" si="32"/>
        <v>42473.57</v>
      </c>
      <c r="T324" s="9">
        <f t="shared" si="33"/>
        <v>42503.57</v>
      </c>
      <c r="U324">
        <f t="shared" si="34"/>
        <v>2016</v>
      </c>
      <c r="V324" t="str">
        <f t="shared" si="35"/>
        <v>Apr</v>
      </c>
    </row>
    <row r="325" spans="1:22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8">
        <f t="shared" si="30"/>
        <v>123</v>
      </c>
      <c r="P325" s="12">
        <f t="shared" si="31"/>
        <v>41727.137931034486</v>
      </c>
      <c r="Q325" t="s">
        <v>8310</v>
      </c>
      <c r="R325" t="s">
        <v>8315</v>
      </c>
      <c r="S325" s="9">
        <f t="shared" si="32"/>
        <v>42697.32136574074</v>
      </c>
      <c r="T325" s="9">
        <f t="shared" si="33"/>
        <v>42725.332638888889</v>
      </c>
      <c r="U325">
        <f t="shared" si="34"/>
        <v>2016</v>
      </c>
      <c r="V325" t="str">
        <f t="shared" si="35"/>
        <v>Nov</v>
      </c>
    </row>
    <row r="326" spans="1:22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8">
        <f t="shared" si="30"/>
        <v>102</v>
      </c>
      <c r="P326" s="12">
        <f t="shared" si="31"/>
        <v>34770.731707317071</v>
      </c>
      <c r="Q326" t="s">
        <v>8310</v>
      </c>
      <c r="R326" t="s">
        <v>8315</v>
      </c>
      <c r="S326" s="9">
        <f t="shared" si="32"/>
        <v>42184.626250000001</v>
      </c>
      <c r="T326" s="9">
        <f t="shared" si="33"/>
        <v>42217.626250000001</v>
      </c>
      <c r="U326">
        <f t="shared" si="34"/>
        <v>2015</v>
      </c>
      <c r="V326" t="str">
        <f t="shared" si="35"/>
        <v>Jun</v>
      </c>
    </row>
    <row r="327" spans="1:22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8">
        <f t="shared" si="30"/>
        <v>104</v>
      </c>
      <c r="P327" s="12">
        <f t="shared" si="31"/>
        <v>4108.695652173913</v>
      </c>
      <c r="Q327" t="s">
        <v>8310</v>
      </c>
      <c r="R327" t="s">
        <v>8315</v>
      </c>
      <c r="S327" s="9">
        <f t="shared" si="32"/>
        <v>42689.187881944439</v>
      </c>
      <c r="T327" s="9">
        <f t="shared" si="33"/>
        <v>42724.187881944439</v>
      </c>
      <c r="U327">
        <f t="shared" si="34"/>
        <v>2016</v>
      </c>
      <c r="V327" t="str">
        <f t="shared" si="35"/>
        <v>Nov</v>
      </c>
    </row>
    <row r="328" spans="1:22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8">
        <f t="shared" si="30"/>
        <v>113</v>
      </c>
      <c r="P328" s="12">
        <f t="shared" si="31"/>
        <v>2525.294526498697</v>
      </c>
      <c r="Q328" t="s">
        <v>8310</v>
      </c>
      <c r="R328" t="s">
        <v>8315</v>
      </c>
      <c r="S328" s="9">
        <f t="shared" si="32"/>
        <v>42775.314884259264</v>
      </c>
      <c r="T328" s="9">
        <f t="shared" si="33"/>
        <v>42808.956250000003</v>
      </c>
      <c r="U328">
        <f t="shared" si="34"/>
        <v>2017</v>
      </c>
      <c r="V328" t="str">
        <f t="shared" si="35"/>
        <v>Feb</v>
      </c>
    </row>
    <row r="329" spans="1:22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8">
        <f t="shared" si="30"/>
        <v>136</v>
      </c>
      <c r="P329" s="12">
        <f t="shared" si="31"/>
        <v>68860.911764705888</v>
      </c>
      <c r="Q329" t="s">
        <v>8310</v>
      </c>
      <c r="R329" t="s">
        <v>8315</v>
      </c>
      <c r="S329" s="9">
        <f t="shared" si="32"/>
        <v>42058.235289351855</v>
      </c>
      <c r="T329" s="9">
        <f t="shared" si="33"/>
        <v>42085.333333333328</v>
      </c>
      <c r="U329">
        <f t="shared" si="34"/>
        <v>2015</v>
      </c>
      <c r="V329" t="str">
        <f t="shared" si="35"/>
        <v>Feb</v>
      </c>
    </row>
    <row r="330" spans="1:22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8">
        <f t="shared" si="30"/>
        <v>104</v>
      </c>
      <c r="P330" s="12">
        <f t="shared" si="31"/>
        <v>5242.9959839357434</v>
      </c>
      <c r="Q330" t="s">
        <v>8310</v>
      </c>
      <c r="R330" t="s">
        <v>8315</v>
      </c>
      <c r="S330" s="9">
        <f t="shared" si="32"/>
        <v>42278.946620370371</v>
      </c>
      <c r="T330" s="9">
        <f t="shared" si="33"/>
        <v>42309.166666666672</v>
      </c>
      <c r="U330">
        <f t="shared" si="34"/>
        <v>2015</v>
      </c>
      <c r="V330" t="str">
        <f t="shared" si="35"/>
        <v>Oct</v>
      </c>
    </row>
    <row r="331" spans="1:22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8">
        <f t="shared" si="30"/>
        <v>106</v>
      </c>
      <c r="P331" s="12">
        <f t="shared" si="31"/>
        <v>12261.514970059879</v>
      </c>
      <c r="Q331" t="s">
        <v>8310</v>
      </c>
      <c r="R331" t="s">
        <v>8315</v>
      </c>
      <c r="S331" s="9">
        <f t="shared" si="32"/>
        <v>42291.46674768519</v>
      </c>
      <c r="T331" s="9">
        <f t="shared" si="33"/>
        <v>42315.166666666672</v>
      </c>
      <c r="U331">
        <f t="shared" si="34"/>
        <v>2015</v>
      </c>
      <c r="V331" t="str">
        <f t="shared" si="35"/>
        <v>Oct</v>
      </c>
    </row>
    <row r="332" spans="1:22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8">
        <f t="shared" si="30"/>
        <v>102</v>
      </c>
      <c r="P332" s="12">
        <f t="shared" si="31"/>
        <v>8042.873529411765</v>
      </c>
      <c r="Q332" t="s">
        <v>8310</v>
      </c>
      <c r="R332" t="s">
        <v>8315</v>
      </c>
      <c r="S332" s="9">
        <f t="shared" si="32"/>
        <v>41379.515775462962</v>
      </c>
      <c r="T332" s="9">
        <f t="shared" si="33"/>
        <v>41411.165972222225</v>
      </c>
      <c r="U332">
        <f t="shared" si="34"/>
        <v>2013</v>
      </c>
      <c r="V332" t="str">
        <f t="shared" si="35"/>
        <v>Apr</v>
      </c>
    </row>
    <row r="333" spans="1:22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8">
        <f t="shared" si="30"/>
        <v>107</v>
      </c>
      <c r="P333" s="12">
        <f t="shared" si="31"/>
        <v>6115.0684931506848</v>
      </c>
      <c r="Q333" t="s">
        <v>8310</v>
      </c>
      <c r="R333" t="s">
        <v>8315</v>
      </c>
      <c r="S333" s="9">
        <f t="shared" si="32"/>
        <v>42507.581412037034</v>
      </c>
      <c r="T333" s="9">
        <f t="shared" si="33"/>
        <v>42538.581412037034</v>
      </c>
      <c r="U333">
        <f t="shared" si="34"/>
        <v>2016</v>
      </c>
      <c r="V333" t="str">
        <f t="shared" si="35"/>
        <v>May</v>
      </c>
    </row>
    <row r="334" spans="1:22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8">
        <f t="shared" si="30"/>
        <v>113</v>
      </c>
      <c r="P334" s="12">
        <f t="shared" si="31"/>
        <v>6484.3657657657659</v>
      </c>
      <c r="Q334" t="s">
        <v>8310</v>
      </c>
      <c r="R334" t="s">
        <v>8315</v>
      </c>
      <c r="S334" s="9">
        <f t="shared" si="32"/>
        <v>42263.680289351847</v>
      </c>
      <c r="T334" s="9">
        <f t="shared" si="33"/>
        <v>42305.333333333328</v>
      </c>
      <c r="U334">
        <f t="shared" si="34"/>
        <v>2015</v>
      </c>
      <c r="V334" t="str">
        <f t="shared" si="35"/>
        <v>Sep</v>
      </c>
    </row>
    <row r="335" spans="1:22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8">
        <f t="shared" si="30"/>
        <v>125</v>
      </c>
      <c r="P335" s="12">
        <f t="shared" si="31"/>
        <v>9730.8270676691736</v>
      </c>
      <c r="Q335" t="s">
        <v>8310</v>
      </c>
      <c r="R335" t="s">
        <v>8315</v>
      </c>
      <c r="S335" s="9">
        <f t="shared" si="32"/>
        <v>42437.636469907404</v>
      </c>
      <c r="T335" s="9">
        <f t="shared" si="33"/>
        <v>42467.59480324074</v>
      </c>
      <c r="U335">
        <f t="shared" si="34"/>
        <v>2016</v>
      </c>
      <c r="V335" t="str">
        <f t="shared" si="35"/>
        <v>Mar</v>
      </c>
    </row>
    <row r="336" spans="1:22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8">
        <f t="shared" si="30"/>
        <v>101</v>
      </c>
      <c r="P336" s="12">
        <f t="shared" si="31"/>
        <v>47719.463768115944</v>
      </c>
      <c r="Q336" t="s">
        <v>8310</v>
      </c>
      <c r="R336" t="s">
        <v>8315</v>
      </c>
      <c r="S336" s="9">
        <f t="shared" si="32"/>
        <v>42101.682372685187</v>
      </c>
      <c r="T336" s="9">
        <f t="shared" si="33"/>
        <v>42139.791666666672</v>
      </c>
      <c r="U336">
        <f t="shared" si="34"/>
        <v>2015</v>
      </c>
      <c r="V336" t="str">
        <f t="shared" si="35"/>
        <v>Apr</v>
      </c>
    </row>
    <row r="337" spans="1:22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8">
        <f t="shared" si="30"/>
        <v>103</v>
      </c>
      <c r="P337" s="12">
        <f t="shared" si="31"/>
        <v>33673.5625</v>
      </c>
      <c r="Q337" t="s">
        <v>8310</v>
      </c>
      <c r="R337" t="s">
        <v>8315</v>
      </c>
      <c r="S337" s="9">
        <f t="shared" si="32"/>
        <v>42101.737442129626</v>
      </c>
      <c r="T337" s="9">
        <f t="shared" si="33"/>
        <v>42132.916666666672</v>
      </c>
      <c r="U337">
        <f t="shared" si="34"/>
        <v>2015</v>
      </c>
      <c r="V337" t="str">
        <f t="shared" si="35"/>
        <v>Apr</v>
      </c>
    </row>
    <row r="338" spans="1:22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8">
        <f t="shared" si="30"/>
        <v>117</v>
      </c>
      <c r="P338" s="12">
        <f t="shared" si="31"/>
        <v>5264.9087221095333</v>
      </c>
      <c r="Q338" t="s">
        <v>8310</v>
      </c>
      <c r="R338" t="s">
        <v>8315</v>
      </c>
      <c r="S338" s="9">
        <f t="shared" si="32"/>
        <v>42291.596273148149</v>
      </c>
      <c r="T338" s="9">
        <f t="shared" si="33"/>
        <v>42321.637939814813</v>
      </c>
      <c r="U338">
        <f t="shared" si="34"/>
        <v>2015</v>
      </c>
      <c r="V338" t="str">
        <f t="shared" si="35"/>
        <v>Oct</v>
      </c>
    </row>
    <row r="339" spans="1:22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8">
        <f t="shared" si="30"/>
        <v>101</v>
      </c>
      <c r="P339" s="12">
        <f t="shared" si="31"/>
        <v>83496.774193548394</v>
      </c>
      <c r="Q339" t="s">
        <v>8310</v>
      </c>
      <c r="R339" t="s">
        <v>8315</v>
      </c>
      <c r="S339" s="9">
        <f t="shared" si="32"/>
        <v>42047.128564814819</v>
      </c>
      <c r="T339" s="9">
        <f t="shared" si="33"/>
        <v>42077.086898148147</v>
      </c>
      <c r="U339">
        <f t="shared" si="34"/>
        <v>2015</v>
      </c>
      <c r="V339" t="str">
        <f t="shared" si="35"/>
        <v>Feb</v>
      </c>
    </row>
    <row r="340" spans="1:22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8">
        <f t="shared" si="30"/>
        <v>110</v>
      </c>
      <c r="P340" s="12">
        <f t="shared" si="31"/>
        <v>20606.398305084746</v>
      </c>
      <c r="Q340" t="s">
        <v>8310</v>
      </c>
      <c r="R340" t="s">
        <v>8315</v>
      </c>
      <c r="S340" s="9">
        <f t="shared" si="32"/>
        <v>42559.755671296298</v>
      </c>
      <c r="T340" s="9">
        <f t="shared" si="33"/>
        <v>42616.041666666672</v>
      </c>
      <c r="U340">
        <f t="shared" si="34"/>
        <v>2016</v>
      </c>
      <c r="V340" t="str">
        <f t="shared" si="35"/>
        <v>Jul</v>
      </c>
    </row>
    <row r="341" spans="1:22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8">
        <f t="shared" si="30"/>
        <v>108</v>
      </c>
      <c r="P341" s="12">
        <f t="shared" si="31"/>
        <v>29123.595505617977</v>
      </c>
      <c r="Q341" t="s">
        <v>8310</v>
      </c>
      <c r="R341" t="s">
        <v>8315</v>
      </c>
      <c r="S341" s="9">
        <f t="shared" si="32"/>
        <v>42093.760046296295</v>
      </c>
      <c r="T341" s="9">
        <f t="shared" si="33"/>
        <v>42123.760046296295</v>
      </c>
      <c r="U341">
        <f t="shared" si="34"/>
        <v>2015</v>
      </c>
      <c r="V341" t="str">
        <f t="shared" si="35"/>
        <v>Mar</v>
      </c>
    </row>
    <row r="342" spans="1:22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8">
        <f t="shared" si="30"/>
        <v>125</v>
      </c>
      <c r="P342" s="12">
        <f t="shared" si="31"/>
        <v>8728.4046822742475</v>
      </c>
      <c r="Q342" t="s">
        <v>8310</v>
      </c>
      <c r="R342" t="s">
        <v>8315</v>
      </c>
      <c r="S342" s="9">
        <f t="shared" si="32"/>
        <v>42772.669062500005</v>
      </c>
      <c r="T342" s="9">
        <f t="shared" si="33"/>
        <v>42802.875</v>
      </c>
      <c r="U342">
        <f t="shared" si="34"/>
        <v>2017</v>
      </c>
      <c r="V342" t="str">
        <f t="shared" si="35"/>
        <v>Feb</v>
      </c>
    </row>
    <row r="343" spans="1:22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8">
        <f t="shared" si="30"/>
        <v>107</v>
      </c>
      <c r="P343" s="12">
        <f t="shared" si="31"/>
        <v>28726.218181818182</v>
      </c>
      <c r="Q343" t="s">
        <v>8310</v>
      </c>
      <c r="R343" t="s">
        <v>8315</v>
      </c>
      <c r="S343" s="9">
        <f t="shared" si="32"/>
        <v>41894.879606481481</v>
      </c>
      <c r="T343" s="9">
        <f t="shared" si="33"/>
        <v>41913.165972222225</v>
      </c>
      <c r="U343">
        <f t="shared" si="34"/>
        <v>2014</v>
      </c>
      <c r="V343" t="str">
        <f t="shared" si="35"/>
        <v>Sep</v>
      </c>
    </row>
    <row r="344" spans="1:22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8">
        <f t="shared" si="30"/>
        <v>100</v>
      </c>
      <c r="P344" s="12">
        <f t="shared" si="31"/>
        <v>7975.3846153846152</v>
      </c>
      <c r="Q344" t="s">
        <v>8310</v>
      </c>
      <c r="R344" t="s">
        <v>8315</v>
      </c>
      <c r="S344" s="9">
        <f t="shared" si="32"/>
        <v>42459.780844907407</v>
      </c>
      <c r="T344" s="9">
        <f t="shared" si="33"/>
        <v>42489.780844907407</v>
      </c>
      <c r="U344">
        <f t="shared" si="34"/>
        <v>2016</v>
      </c>
      <c r="V344" t="str">
        <f t="shared" si="35"/>
        <v>Mar</v>
      </c>
    </row>
    <row r="345" spans="1:22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8">
        <f t="shared" si="30"/>
        <v>102</v>
      </c>
      <c r="P345" s="12">
        <f t="shared" si="31"/>
        <v>5010.410305343511</v>
      </c>
      <c r="Q345" t="s">
        <v>8310</v>
      </c>
      <c r="R345" t="s">
        <v>8315</v>
      </c>
      <c r="S345" s="9">
        <f t="shared" si="32"/>
        <v>41926.73778935185</v>
      </c>
      <c r="T345" s="9">
        <f t="shared" si="33"/>
        <v>41957.125</v>
      </c>
      <c r="U345">
        <f t="shared" si="34"/>
        <v>2014</v>
      </c>
      <c r="V345" t="str">
        <f t="shared" si="35"/>
        <v>Oct</v>
      </c>
    </row>
    <row r="346" spans="1:22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8">
        <f t="shared" si="30"/>
        <v>102</v>
      </c>
      <c r="P346" s="12">
        <f t="shared" si="31"/>
        <v>13377.21403508772</v>
      </c>
      <c r="Q346" t="s">
        <v>8310</v>
      </c>
      <c r="R346" t="s">
        <v>8315</v>
      </c>
      <c r="S346" s="9">
        <f t="shared" si="32"/>
        <v>42111.970995370371</v>
      </c>
      <c r="T346" s="9">
        <f t="shared" si="33"/>
        <v>42156.097222222219</v>
      </c>
      <c r="U346">
        <f t="shared" si="34"/>
        <v>2015</v>
      </c>
      <c r="V346" t="str">
        <f t="shared" si="35"/>
        <v>Apr</v>
      </c>
    </row>
    <row r="347" spans="1:22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8">
        <f t="shared" si="30"/>
        <v>123</v>
      </c>
      <c r="P347" s="12">
        <f t="shared" si="31"/>
        <v>14480.446927374302</v>
      </c>
      <c r="Q347" t="s">
        <v>8310</v>
      </c>
      <c r="R347" t="s">
        <v>8315</v>
      </c>
      <c r="S347" s="9">
        <f t="shared" si="32"/>
        <v>42114.944328703699</v>
      </c>
      <c r="T347" s="9">
        <f t="shared" si="33"/>
        <v>42144.944328703699</v>
      </c>
      <c r="U347">
        <f t="shared" si="34"/>
        <v>2015</v>
      </c>
      <c r="V347" t="str">
        <f t="shared" si="35"/>
        <v>Apr</v>
      </c>
    </row>
    <row r="348" spans="1:22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8">
        <f t="shared" si="30"/>
        <v>170</v>
      </c>
      <c r="P348" s="12">
        <f t="shared" si="31"/>
        <v>13787.234042553191</v>
      </c>
      <c r="Q348" t="s">
        <v>8310</v>
      </c>
      <c r="R348" t="s">
        <v>8315</v>
      </c>
      <c r="S348" s="9">
        <f t="shared" si="32"/>
        <v>42261.500243055561</v>
      </c>
      <c r="T348" s="9">
        <f t="shared" si="33"/>
        <v>42291.500243055561</v>
      </c>
      <c r="U348">
        <f t="shared" si="34"/>
        <v>2015</v>
      </c>
      <c r="V348" t="str">
        <f t="shared" si="35"/>
        <v>Sep</v>
      </c>
    </row>
    <row r="349" spans="1:22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8">
        <f t="shared" si="30"/>
        <v>112</v>
      </c>
      <c r="P349" s="12">
        <f t="shared" si="31"/>
        <v>6848.5488126649079</v>
      </c>
      <c r="Q349" t="s">
        <v>8310</v>
      </c>
      <c r="R349" t="s">
        <v>8315</v>
      </c>
      <c r="S349" s="9">
        <f t="shared" si="32"/>
        <v>42292.495474537034</v>
      </c>
      <c r="T349" s="9">
        <f t="shared" si="33"/>
        <v>42322.537141203706</v>
      </c>
      <c r="U349">
        <f t="shared" si="34"/>
        <v>2015</v>
      </c>
      <c r="V349" t="str">
        <f t="shared" si="35"/>
        <v>Oct</v>
      </c>
    </row>
    <row r="350" spans="1:22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8">
        <f t="shared" si="30"/>
        <v>103</v>
      </c>
      <c r="P350" s="12">
        <f t="shared" si="31"/>
        <v>21781.512605042019</v>
      </c>
      <c r="Q350" t="s">
        <v>8310</v>
      </c>
      <c r="R350" t="s">
        <v>8315</v>
      </c>
      <c r="S350" s="9">
        <f t="shared" si="32"/>
        <v>42207.58699074074</v>
      </c>
      <c r="T350" s="9">
        <f t="shared" si="33"/>
        <v>42237.58699074074</v>
      </c>
      <c r="U350">
        <f t="shared" si="34"/>
        <v>2015</v>
      </c>
      <c r="V350" t="str">
        <f t="shared" si="35"/>
        <v>Jul</v>
      </c>
    </row>
    <row r="351" spans="1:22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8">
        <f t="shared" si="30"/>
        <v>107</v>
      </c>
      <c r="P351" s="12">
        <f t="shared" si="31"/>
        <v>15520.958083832335</v>
      </c>
      <c r="Q351" t="s">
        <v>8310</v>
      </c>
      <c r="R351" t="s">
        <v>8315</v>
      </c>
      <c r="S351" s="9">
        <f t="shared" si="32"/>
        <v>42760.498935185184</v>
      </c>
      <c r="T351" s="9">
        <f t="shared" si="33"/>
        <v>42790.498935185184</v>
      </c>
      <c r="U351">
        <f t="shared" si="34"/>
        <v>2017</v>
      </c>
      <c r="V351" t="str">
        <f t="shared" si="35"/>
        <v>Jan</v>
      </c>
    </row>
    <row r="352" spans="1:22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8">
        <f t="shared" si="30"/>
        <v>115</v>
      </c>
      <c r="P352" s="12">
        <f t="shared" si="31"/>
        <v>14895.162895927602</v>
      </c>
      <c r="Q352" t="s">
        <v>8310</v>
      </c>
      <c r="R352" t="s">
        <v>8315</v>
      </c>
      <c r="S352" s="9">
        <f t="shared" si="32"/>
        <v>42586.066076388888</v>
      </c>
      <c r="T352" s="9">
        <f t="shared" si="33"/>
        <v>42624.165972222225</v>
      </c>
      <c r="U352">
        <f t="shared" si="34"/>
        <v>2016</v>
      </c>
      <c r="V352" t="str">
        <f t="shared" si="35"/>
        <v>Aug</v>
      </c>
    </row>
    <row r="353" spans="1:22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8">
        <f t="shared" si="30"/>
        <v>127</v>
      </c>
      <c r="P353" s="12">
        <f t="shared" si="31"/>
        <v>3581.3278008298757</v>
      </c>
      <c r="Q353" t="s">
        <v>8310</v>
      </c>
      <c r="R353" t="s">
        <v>8315</v>
      </c>
      <c r="S353" s="9">
        <f t="shared" si="32"/>
        <v>42427.964745370366</v>
      </c>
      <c r="T353" s="9">
        <f t="shared" si="33"/>
        <v>42467.923078703709</v>
      </c>
      <c r="U353">
        <f t="shared" si="34"/>
        <v>2016</v>
      </c>
      <c r="V353" t="str">
        <f t="shared" si="35"/>
        <v>Feb</v>
      </c>
    </row>
    <row r="354" spans="1:22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8">
        <f t="shared" si="30"/>
        <v>117</v>
      </c>
      <c r="P354" s="12">
        <f t="shared" si="31"/>
        <v>9062.9370629370624</v>
      </c>
      <c r="Q354" t="s">
        <v>8310</v>
      </c>
      <c r="R354" t="s">
        <v>8315</v>
      </c>
      <c r="S354" s="9">
        <f t="shared" si="32"/>
        <v>41890.167453703703</v>
      </c>
      <c r="T354" s="9">
        <f t="shared" si="33"/>
        <v>41920.167453703703</v>
      </c>
      <c r="U354">
        <f t="shared" si="34"/>
        <v>2014</v>
      </c>
      <c r="V354" t="str">
        <f t="shared" si="35"/>
        <v>Sep</v>
      </c>
    </row>
    <row r="355" spans="1:22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8">
        <f t="shared" si="30"/>
        <v>109</v>
      </c>
      <c r="P355" s="12">
        <f t="shared" si="31"/>
        <v>4234.2577487765093</v>
      </c>
      <c r="Q355" t="s">
        <v>8310</v>
      </c>
      <c r="R355" t="s">
        <v>8315</v>
      </c>
      <c r="S355" s="9">
        <f t="shared" si="32"/>
        <v>42297.791886574079</v>
      </c>
      <c r="T355" s="9">
        <f t="shared" si="33"/>
        <v>42327.833553240736</v>
      </c>
      <c r="U355">
        <f t="shared" si="34"/>
        <v>2015</v>
      </c>
      <c r="V355" t="str">
        <f t="shared" si="35"/>
        <v>Oct</v>
      </c>
    </row>
    <row r="356" spans="1:22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8">
        <f t="shared" si="30"/>
        <v>104</v>
      </c>
      <c r="P356" s="12">
        <f t="shared" si="31"/>
        <v>89255.172413793101</v>
      </c>
      <c r="Q356" t="s">
        <v>8310</v>
      </c>
      <c r="R356" t="s">
        <v>8315</v>
      </c>
      <c r="S356" s="9">
        <f t="shared" si="32"/>
        <v>42438.827789351853</v>
      </c>
      <c r="T356" s="9">
        <f t="shared" si="33"/>
        <v>42468.786122685182</v>
      </c>
      <c r="U356">
        <f t="shared" si="34"/>
        <v>2016</v>
      </c>
      <c r="V356" t="str">
        <f t="shared" si="35"/>
        <v>Mar</v>
      </c>
    </row>
    <row r="357" spans="1:22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8">
        <f t="shared" si="30"/>
        <v>116</v>
      </c>
      <c r="P357" s="12">
        <f t="shared" si="31"/>
        <v>16254.545454545454</v>
      </c>
      <c r="Q357" t="s">
        <v>8310</v>
      </c>
      <c r="R357" t="s">
        <v>8315</v>
      </c>
      <c r="S357" s="9">
        <f t="shared" si="32"/>
        <v>41943.293912037036</v>
      </c>
      <c r="T357" s="9">
        <f t="shared" si="33"/>
        <v>41974.3355787037</v>
      </c>
      <c r="U357">
        <f t="shared" si="34"/>
        <v>2014</v>
      </c>
      <c r="V357" t="str">
        <f t="shared" si="35"/>
        <v>Oct</v>
      </c>
    </row>
    <row r="358" spans="1:22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8">
        <f t="shared" si="30"/>
        <v>103</v>
      </c>
      <c r="P358" s="12">
        <f t="shared" si="31"/>
        <v>26684.536082474227</v>
      </c>
      <c r="Q358" t="s">
        <v>8310</v>
      </c>
      <c r="R358" t="s">
        <v>8315</v>
      </c>
      <c r="S358" s="9">
        <f t="shared" si="32"/>
        <v>42415.803159722222</v>
      </c>
      <c r="T358" s="9">
        <f t="shared" si="33"/>
        <v>42445.761493055557</v>
      </c>
      <c r="U358">
        <f t="shared" si="34"/>
        <v>2016</v>
      </c>
      <c r="V358" t="str">
        <f t="shared" si="35"/>
        <v>Feb</v>
      </c>
    </row>
    <row r="359" spans="1:22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8">
        <f t="shared" si="30"/>
        <v>174</v>
      </c>
      <c r="P359" s="12">
        <f t="shared" si="31"/>
        <v>11405.940594059406</v>
      </c>
      <c r="Q359" t="s">
        <v>8310</v>
      </c>
      <c r="R359" t="s">
        <v>8315</v>
      </c>
      <c r="S359" s="9">
        <f t="shared" si="32"/>
        <v>42078.222187499996</v>
      </c>
      <c r="T359" s="9">
        <f t="shared" si="33"/>
        <v>42118.222187499996</v>
      </c>
      <c r="U359">
        <f t="shared" si="34"/>
        <v>2015</v>
      </c>
      <c r="V359" t="str">
        <f t="shared" si="35"/>
        <v>Mar</v>
      </c>
    </row>
    <row r="360" spans="1:22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8">
        <f t="shared" si="30"/>
        <v>103</v>
      </c>
      <c r="P360" s="12">
        <f t="shared" si="31"/>
        <v>9308.1610486891386</v>
      </c>
      <c r="Q360" t="s">
        <v>8310</v>
      </c>
      <c r="R360" t="s">
        <v>8315</v>
      </c>
      <c r="S360" s="9">
        <f t="shared" si="32"/>
        <v>42507.860196759255</v>
      </c>
      <c r="T360" s="9">
        <f t="shared" si="33"/>
        <v>42536.625</v>
      </c>
      <c r="U360">
        <f t="shared" si="34"/>
        <v>2016</v>
      </c>
      <c r="V360" t="str">
        <f t="shared" si="35"/>
        <v>May</v>
      </c>
    </row>
    <row r="361" spans="1:22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8">
        <f t="shared" si="30"/>
        <v>105</v>
      </c>
      <c r="P361" s="12">
        <f t="shared" si="31"/>
        <v>6335.8609271523183</v>
      </c>
      <c r="Q361" t="s">
        <v>8310</v>
      </c>
      <c r="R361" t="s">
        <v>8315</v>
      </c>
      <c r="S361" s="9">
        <f t="shared" si="32"/>
        <v>41935.070486111108</v>
      </c>
      <c r="T361" s="9">
        <f t="shared" si="33"/>
        <v>41957.216666666667</v>
      </c>
      <c r="U361">
        <f t="shared" si="34"/>
        <v>2014</v>
      </c>
      <c r="V361" t="str">
        <f t="shared" si="35"/>
        <v>Oct</v>
      </c>
    </row>
    <row r="362" spans="1:22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8">
        <f t="shared" si="30"/>
        <v>101</v>
      </c>
      <c r="P362" s="12">
        <f t="shared" si="31"/>
        <v>43929.65517241379</v>
      </c>
      <c r="Q362" t="s">
        <v>8310</v>
      </c>
      <c r="R362" t="s">
        <v>8315</v>
      </c>
      <c r="S362" s="9">
        <f t="shared" si="32"/>
        <v>42163.897916666669</v>
      </c>
      <c r="T362" s="9">
        <f t="shared" si="33"/>
        <v>42208.132638888885</v>
      </c>
      <c r="U362">
        <f t="shared" si="34"/>
        <v>2015</v>
      </c>
      <c r="V362" t="str">
        <f t="shared" si="35"/>
        <v>Jun</v>
      </c>
    </row>
    <row r="363" spans="1:22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8">
        <f t="shared" si="30"/>
        <v>111</v>
      </c>
      <c r="P363" s="12">
        <f t="shared" si="31"/>
        <v>7332.2033898305081</v>
      </c>
      <c r="Q363" t="s">
        <v>8310</v>
      </c>
      <c r="R363" t="s">
        <v>8315</v>
      </c>
      <c r="S363" s="9">
        <f t="shared" si="32"/>
        <v>41936.001226851848</v>
      </c>
      <c r="T363" s="9">
        <f t="shared" si="33"/>
        <v>41966.042893518519</v>
      </c>
      <c r="U363">
        <f t="shared" si="34"/>
        <v>2014</v>
      </c>
      <c r="V363" t="str">
        <f t="shared" si="35"/>
        <v>Oct</v>
      </c>
    </row>
    <row r="364" spans="1:22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8">
        <f t="shared" si="30"/>
        <v>124</v>
      </c>
      <c r="P364" s="12">
        <f t="shared" si="31"/>
        <v>21890.802325581397</v>
      </c>
      <c r="Q364" t="s">
        <v>8310</v>
      </c>
      <c r="R364" t="s">
        <v>8315</v>
      </c>
      <c r="S364" s="9">
        <f t="shared" si="32"/>
        <v>41837.210543981484</v>
      </c>
      <c r="T364" s="9">
        <f t="shared" si="33"/>
        <v>41859</v>
      </c>
      <c r="U364">
        <f t="shared" si="34"/>
        <v>2014</v>
      </c>
      <c r="V364" t="str">
        <f t="shared" si="35"/>
        <v>Jul</v>
      </c>
    </row>
    <row r="365" spans="1:22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8">
        <f t="shared" si="30"/>
        <v>101</v>
      </c>
      <c r="P365" s="12">
        <f t="shared" si="31"/>
        <v>149745.53846153847</v>
      </c>
      <c r="Q365" t="s">
        <v>8310</v>
      </c>
      <c r="R365" t="s">
        <v>8315</v>
      </c>
      <c r="S365" s="9">
        <f t="shared" si="32"/>
        <v>40255.744629629626</v>
      </c>
      <c r="T365" s="9">
        <f t="shared" si="33"/>
        <v>40300.806944444441</v>
      </c>
      <c r="U365">
        <f t="shared" si="34"/>
        <v>2010</v>
      </c>
      <c r="V365" t="str">
        <f t="shared" si="35"/>
        <v>Mar</v>
      </c>
    </row>
    <row r="366" spans="1:22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8">
        <f t="shared" si="30"/>
        <v>110</v>
      </c>
      <c r="P366" s="12">
        <f t="shared" si="31"/>
        <v>23172.283185840708</v>
      </c>
      <c r="Q366" t="s">
        <v>8310</v>
      </c>
      <c r="R366" t="s">
        <v>8315</v>
      </c>
      <c r="S366" s="9">
        <f t="shared" si="32"/>
        <v>41780.859629629631</v>
      </c>
      <c r="T366" s="9">
        <f t="shared" si="33"/>
        <v>41811.165972222225</v>
      </c>
      <c r="U366">
        <f t="shared" si="34"/>
        <v>2014</v>
      </c>
      <c r="V366" t="str">
        <f t="shared" si="35"/>
        <v>May</v>
      </c>
    </row>
    <row r="367" spans="1:22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8">
        <f t="shared" si="30"/>
        <v>104</v>
      </c>
      <c r="P367" s="12">
        <f t="shared" si="31"/>
        <v>39876.923076923078</v>
      </c>
      <c r="Q367" t="s">
        <v>8310</v>
      </c>
      <c r="R367" t="s">
        <v>8315</v>
      </c>
      <c r="S367" s="9">
        <f t="shared" si="32"/>
        <v>41668.606469907405</v>
      </c>
      <c r="T367" s="9">
        <f t="shared" si="33"/>
        <v>41698.606469907405</v>
      </c>
      <c r="U367">
        <f t="shared" si="34"/>
        <v>2014</v>
      </c>
      <c r="V367" t="str">
        <f t="shared" si="35"/>
        <v>Jan</v>
      </c>
    </row>
    <row r="368" spans="1:22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8">
        <f t="shared" si="30"/>
        <v>101</v>
      </c>
      <c r="P368" s="12">
        <f t="shared" si="31"/>
        <v>19343.283582089553</v>
      </c>
      <c r="Q368" t="s">
        <v>8310</v>
      </c>
      <c r="R368" t="s">
        <v>8315</v>
      </c>
      <c r="S368" s="9">
        <f t="shared" si="32"/>
        <v>41019.793032407404</v>
      </c>
      <c r="T368" s="9">
        <f t="shared" si="33"/>
        <v>41049.793032407404</v>
      </c>
      <c r="U368">
        <f t="shared" si="34"/>
        <v>2012</v>
      </c>
      <c r="V368" t="str">
        <f t="shared" si="35"/>
        <v>Apr</v>
      </c>
    </row>
    <row r="369" spans="1:22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8">
        <f t="shared" si="30"/>
        <v>103</v>
      </c>
      <c r="P369" s="12">
        <f t="shared" si="31"/>
        <v>28773.63025210084</v>
      </c>
      <c r="Q369" t="s">
        <v>8310</v>
      </c>
      <c r="R369" t="s">
        <v>8315</v>
      </c>
      <c r="S369" s="9">
        <f t="shared" si="32"/>
        <v>41355.577291666668</v>
      </c>
      <c r="T369" s="9">
        <f t="shared" si="33"/>
        <v>41395.207638888889</v>
      </c>
      <c r="U369">
        <f t="shared" si="34"/>
        <v>2013</v>
      </c>
      <c r="V369" t="str">
        <f t="shared" si="35"/>
        <v>Mar</v>
      </c>
    </row>
    <row r="370" spans="1:22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8">
        <f t="shared" si="30"/>
        <v>104</v>
      </c>
      <c r="P370" s="12">
        <f t="shared" si="31"/>
        <v>18996.226415094341</v>
      </c>
      <c r="Q370" t="s">
        <v>8310</v>
      </c>
      <c r="R370" t="s">
        <v>8315</v>
      </c>
      <c r="S370" s="9">
        <f t="shared" si="32"/>
        <v>42043.605578703704</v>
      </c>
      <c r="T370" s="9">
        <f t="shared" si="33"/>
        <v>42078.563912037032</v>
      </c>
      <c r="U370">
        <f t="shared" si="34"/>
        <v>2015</v>
      </c>
      <c r="V370" t="str">
        <f t="shared" si="35"/>
        <v>Feb</v>
      </c>
    </row>
    <row r="371" spans="1:22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8">
        <f t="shared" si="30"/>
        <v>110</v>
      </c>
      <c r="P371" s="12">
        <f t="shared" si="31"/>
        <v>15520.958083832335</v>
      </c>
      <c r="Q371" t="s">
        <v>8310</v>
      </c>
      <c r="R371" t="s">
        <v>8315</v>
      </c>
      <c r="S371" s="9">
        <f t="shared" si="32"/>
        <v>40893.551724537036</v>
      </c>
      <c r="T371" s="9">
        <f t="shared" si="33"/>
        <v>40923.551724537036</v>
      </c>
      <c r="U371">
        <f t="shared" si="34"/>
        <v>2011</v>
      </c>
      <c r="V371" t="str">
        <f t="shared" si="35"/>
        <v>Dec</v>
      </c>
    </row>
    <row r="372" spans="1:22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8">
        <f t="shared" si="30"/>
        <v>122</v>
      </c>
      <c r="P372" s="12">
        <f t="shared" si="31"/>
        <v>60279.069767441862</v>
      </c>
      <c r="Q372" t="s">
        <v>8310</v>
      </c>
      <c r="R372" t="s">
        <v>8315</v>
      </c>
      <c r="S372" s="9">
        <f t="shared" si="32"/>
        <v>42711.795138888891</v>
      </c>
      <c r="T372" s="9">
        <f t="shared" si="33"/>
        <v>42741.795138888891</v>
      </c>
      <c r="U372">
        <f t="shared" si="34"/>
        <v>2016</v>
      </c>
      <c r="V372" t="str">
        <f t="shared" si="35"/>
        <v>Dec</v>
      </c>
    </row>
    <row r="373" spans="1:22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8">
        <f t="shared" si="30"/>
        <v>114</v>
      </c>
      <c r="P373" s="12">
        <f t="shared" si="31"/>
        <v>3661.0169491525426</v>
      </c>
      <c r="Q373" t="s">
        <v>8310</v>
      </c>
      <c r="R373" t="s">
        <v>8315</v>
      </c>
      <c r="S373" s="9">
        <f t="shared" si="32"/>
        <v>41261.767812500002</v>
      </c>
      <c r="T373" s="9">
        <f t="shared" si="33"/>
        <v>41306.767812500002</v>
      </c>
      <c r="U373">
        <f t="shared" si="34"/>
        <v>2012</v>
      </c>
      <c r="V373" t="str">
        <f t="shared" si="35"/>
        <v>Dec</v>
      </c>
    </row>
    <row r="374" spans="1:22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8">
        <f t="shared" si="30"/>
        <v>125</v>
      </c>
      <c r="P374" s="12">
        <f t="shared" si="31"/>
        <v>384861.77777777775</v>
      </c>
      <c r="Q374" t="s">
        <v>8310</v>
      </c>
      <c r="R374" t="s">
        <v>8315</v>
      </c>
      <c r="S374" s="9">
        <f t="shared" si="32"/>
        <v>42425.576898148152</v>
      </c>
      <c r="T374" s="9">
        <f t="shared" si="33"/>
        <v>42465.666666666672</v>
      </c>
      <c r="U374">
        <f t="shared" si="34"/>
        <v>2016</v>
      </c>
      <c r="V374" t="str">
        <f t="shared" si="35"/>
        <v>Feb</v>
      </c>
    </row>
    <row r="375" spans="1:22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8">
        <f t="shared" si="30"/>
        <v>107</v>
      </c>
      <c r="P375" s="12">
        <f t="shared" si="31"/>
        <v>29123.595505617977</v>
      </c>
      <c r="Q375" t="s">
        <v>8310</v>
      </c>
      <c r="R375" t="s">
        <v>8315</v>
      </c>
      <c r="S375" s="9">
        <f t="shared" si="32"/>
        <v>41078.91201388889</v>
      </c>
      <c r="T375" s="9">
        <f t="shared" si="33"/>
        <v>41108.91201388889</v>
      </c>
      <c r="U375">
        <f t="shared" si="34"/>
        <v>2012</v>
      </c>
      <c r="V375" t="str">
        <f t="shared" si="35"/>
        <v>Jun</v>
      </c>
    </row>
    <row r="376" spans="1:22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8">
        <f t="shared" si="30"/>
        <v>131</v>
      </c>
      <c r="P376" s="12">
        <f t="shared" si="31"/>
        <v>22344.827586206895</v>
      </c>
      <c r="Q376" t="s">
        <v>8310</v>
      </c>
      <c r="R376" t="s">
        <v>8315</v>
      </c>
      <c r="S376" s="9">
        <f t="shared" si="32"/>
        <v>40757.889247685183</v>
      </c>
      <c r="T376" s="9">
        <f t="shared" si="33"/>
        <v>40802.889247685183</v>
      </c>
      <c r="U376">
        <f t="shared" si="34"/>
        <v>2011</v>
      </c>
      <c r="V376" t="str">
        <f t="shared" si="35"/>
        <v>Aug</v>
      </c>
    </row>
    <row r="377" spans="1:22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8">
        <f t="shared" si="30"/>
        <v>120</v>
      </c>
      <c r="P377" s="12">
        <f t="shared" si="31"/>
        <v>257569.21428571429</v>
      </c>
      <c r="Q377" t="s">
        <v>8310</v>
      </c>
      <c r="R377" t="s">
        <v>8315</v>
      </c>
      <c r="S377" s="9">
        <f t="shared" si="32"/>
        <v>41657.985081018516</v>
      </c>
      <c r="T377" s="9">
        <f t="shared" si="33"/>
        <v>41699.720833333333</v>
      </c>
      <c r="U377">
        <f t="shared" si="34"/>
        <v>2014</v>
      </c>
      <c r="V377" t="str">
        <f t="shared" si="35"/>
        <v>Jan</v>
      </c>
    </row>
    <row r="378" spans="1:22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8">
        <f t="shared" si="30"/>
        <v>106</v>
      </c>
      <c r="P378" s="12">
        <f t="shared" si="31"/>
        <v>55800</v>
      </c>
      <c r="Q378" t="s">
        <v>8310</v>
      </c>
      <c r="R378" t="s">
        <v>8315</v>
      </c>
      <c r="S378" s="9">
        <f t="shared" si="32"/>
        <v>42576.452731481477</v>
      </c>
      <c r="T378" s="9">
        <f t="shared" si="33"/>
        <v>42607.452731481477</v>
      </c>
      <c r="U378">
        <f t="shared" si="34"/>
        <v>2016</v>
      </c>
      <c r="V378" t="str">
        <f t="shared" si="35"/>
        <v>Jul</v>
      </c>
    </row>
    <row r="379" spans="1:22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8">
        <f t="shared" si="30"/>
        <v>114</v>
      </c>
      <c r="P379" s="12">
        <f t="shared" si="31"/>
        <v>19515.729323308271</v>
      </c>
      <c r="Q379" t="s">
        <v>8310</v>
      </c>
      <c r="R379" t="s">
        <v>8315</v>
      </c>
      <c r="S379" s="9">
        <f t="shared" si="32"/>
        <v>42292.250787037032</v>
      </c>
      <c r="T379" s="9">
        <f t="shared" si="33"/>
        <v>42322.292361111111</v>
      </c>
      <c r="U379">
        <f t="shared" si="34"/>
        <v>2015</v>
      </c>
      <c r="V379" t="str">
        <f t="shared" si="35"/>
        <v>Oct</v>
      </c>
    </row>
    <row r="380" spans="1:22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8">
        <f t="shared" si="30"/>
        <v>112</v>
      </c>
      <c r="P380" s="12">
        <f t="shared" si="31"/>
        <v>25423.036144578313</v>
      </c>
      <c r="Q380" t="s">
        <v>8310</v>
      </c>
      <c r="R380" t="s">
        <v>8315</v>
      </c>
      <c r="S380" s="9">
        <f t="shared" si="32"/>
        <v>42370.571851851855</v>
      </c>
      <c r="T380" s="9">
        <f t="shared" si="33"/>
        <v>42394.994444444441</v>
      </c>
      <c r="U380">
        <f t="shared" si="34"/>
        <v>2016</v>
      </c>
      <c r="V380" t="str">
        <f t="shared" si="35"/>
        <v>Jan</v>
      </c>
    </row>
    <row r="381" spans="1:22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8">
        <f t="shared" si="30"/>
        <v>116</v>
      </c>
      <c r="P381" s="12">
        <f t="shared" si="31"/>
        <v>26093.959731543626</v>
      </c>
      <c r="Q381" t="s">
        <v>8310</v>
      </c>
      <c r="R381" t="s">
        <v>8315</v>
      </c>
      <c r="S381" s="9">
        <f t="shared" si="32"/>
        <v>40987.688333333332</v>
      </c>
      <c r="T381" s="9">
        <f t="shared" si="33"/>
        <v>41032.688333333332</v>
      </c>
      <c r="U381">
        <f t="shared" si="34"/>
        <v>2012</v>
      </c>
      <c r="V381" t="str">
        <f t="shared" si="35"/>
        <v>Mar</v>
      </c>
    </row>
    <row r="382" spans="1:22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8">
        <f t="shared" si="30"/>
        <v>142</v>
      </c>
      <c r="P382" s="12">
        <f t="shared" si="31"/>
        <v>44081.632653061228</v>
      </c>
      <c r="Q382" t="s">
        <v>8310</v>
      </c>
      <c r="R382" t="s">
        <v>8315</v>
      </c>
      <c r="S382" s="9">
        <f t="shared" si="32"/>
        <v>42367.719814814816</v>
      </c>
      <c r="T382" s="9">
        <f t="shared" si="33"/>
        <v>42392.719814814816</v>
      </c>
      <c r="U382">
        <f t="shared" si="34"/>
        <v>2015</v>
      </c>
      <c r="V382" t="str">
        <f t="shared" si="35"/>
        <v>Dec</v>
      </c>
    </row>
    <row r="383" spans="1:22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8">
        <f t="shared" si="30"/>
        <v>105</v>
      </c>
      <c r="P383" s="12">
        <f t="shared" si="31"/>
        <v>11879.215139442231</v>
      </c>
      <c r="Q383" t="s">
        <v>8310</v>
      </c>
      <c r="R383" t="s">
        <v>8315</v>
      </c>
      <c r="S383" s="9">
        <f t="shared" si="32"/>
        <v>41085.698113425926</v>
      </c>
      <c r="T383" s="9">
        <f t="shared" si="33"/>
        <v>41120.208333333336</v>
      </c>
      <c r="U383">
        <f t="shared" si="34"/>
        <v>2012</v>
      </c>
      <c r="V383" t="str">
        <f t="shared" si="35"/>
        <v>Jun</v>
      </c>
    </row>
    <row r="384" spans="1:22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8">
        <f t="shared" si="30"/>
        <v>256</v>
      </c>
      <c r="P384" s="12">
        <f t="shared" si="31"/>
        <v>54981.818181818184</v>
      </c>
      <c r="Q384" t="s">
        <v>8310</v>
      </c>
      <c r="R384" t="s">
        <v>8315</v>
      </c>
      <c r="S384" s="9">
        <f t="shared" si="32"/>
        <v>41144.709490740745</v>
      </c>
      <c r="T384" s="9">
        <f t="shared" si="33"/>
        <v>41158.709490740745</v>
      </c>
      <c r="U384">
        <f t="shared" si="34"/>
        <v>2012</v>
      </c>
      <c r="V384" t="str">
        <f t="shared" si="35"/>
        <v>Aug</v>
      </c>
    </row>
    <row r="385" spans="1:22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8">
        <f t="shared" si="30"/>
        <v>207</v>
      </c>
      <c r="P385" s="12">
        <f t="shared" si="31"/>
        <v>41400</v>
      </c>
      <c r="Q385" t="s">
        <v>8310</v>
      </c>
      <c r="R385" t="s">
        <v>8315</v>
      </c>
      <c r="S385" s="9">
        <f t="shared" si="32"/>
        <v>41755.117581018516</v>
      </c>
      <c r="T385" s="9">
        <f t="shared" si="33"/>
        <v>41778.117581018516</v>
      </c>
      <c r="U385">
        <f t="shared" si="34"/>
        <v>2014</v>
      </c>
      <c r="V385" t="str">
        <f t="shared" si="35"/>
        <v>Apr</v>
      </c>
    </row>
    <row r="386" spans="1:22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8">
        <f t="shared" si="30"/>
        <v>112</v>
      </c>
      <c r="P386" s="12">
        <f t="shared" si="31"/>
        <v>6767.6240208877289</v>
      </c>
      <c r="Q386" t="s">
        <v>8310</v>
      </c>
      <c r="R386" t="s">
        <v>8315</v>
      </c>
      <c r="S386" s="9">
        <f t="shared" si="32"/>
        <v>41980.781793981485</v>
      </c>
      <c r="T386" s="9">
        <f t="shared" si="33"/>
        <v>42010.781793981485</v>
      </c>
      <c r="U386">
        <f t="shared" si="34"/>
        <v>2014</v>
      </c>
      <c r="V386" t="str">
        <f t="shared" si="35"/>
        <v>Dec</v>
      </c>
    </row>
    <row r="387" spans="1:22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8">
        <f t="shared" ref="O387:O450" si="36">ROUND((E387/D387)*100,0)</f>
        <v>106</v>
      </c>
      <c r="P387" s="12">
        <f t="shared" ref="P387:P450" si="37">(I387-J387)/L387</f>
        <v>10951.898734177215</v>
      </c>
      <c r="Q387" t="s">
        <v>8310</v>
      </c>
      <c r="R387" t="s">
        <v>8315</v>
      </c>
      <c r="S387" s="9">
        <f t="shared" ref="S387:S450" si="38">(((J387/60)/60)/24)+DATE(1970,1,1)</f>
        <v>41934.584502314814</v>
      </c>
      <c r="T387" s="9">
        <f t="shared" ref="T387:T450" si="39">(((I387/60)/60)/24) + DATE(1970,1,1)</f>
        <v>41964.626168981486</v>
      </c>
      <c r="U387">
        <f t="shared" ref="U387:U450" si="40">YEAR(S387)</f>
        <v>2014</v>
      </c>
      <c r="V387" t="str">
        <f t="shared" ref="V387:V450" si="41">TEXT(MONTH(S387)*29,"mmm")</f>
        <v>Oct</v>
      </c>
    </row>
    <row r="388" spans="1:22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8">
        <f t="shared" si="36"/>
        <v>100</v>
      </c>
      <c r="P388" s="12">
        <f t="shared" si="37"/>
        <v>99692.307692307688</v>
      </c>
      <c r="Q388" t="s">
        <v>8310</v>
      </c>
      <c r="R388" t="s">
        <v>8315</v>
      </c>
      <c r="S388" s="9">
        <f t="shared" si="38"/>
        <v>42211.951284722221</v>
      </c>
      <c r="T388" s="9">
        <f t="shared" si="39"/>
        <v>42226.951284722221</v>
      </c>
      <c r="U388">
        <f t="shared" si="40"/>
        <v>2015</v>
      </c>
      <c r="V388" t="str">
        <f t="shared" si="41"/>
        <v>Jul</v>
      </c>
    </row>
    <row r="389" spans="1:22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8">
        <f t="shared" si="36"/>
        <v>214</v>
      </c>
      <c r="P389" s="12">
        <f t="shared" si="37"/>
        <v>4700.252669039146</v>
      </c>
      <c r="Q389" t="s">
        <v>8310</v>
      </c>
      <c r="R389" t="s">
        <v>8315</v>
      </c>
      <c r="S389" s="9">
        <f t="shared" si="38"/>
        <v>42200.67659722222</v>
      </c>
      <c r="T389" s="9">
        <f t="shared" si="39"/>
        <v>42231.25</v>
      </c>
      <c r="U389">
        <f t="shared" si="40"/>
        <v>2015</v>
      </c>
      <c r="V389" t="str">
        <f t="shared" si="41"/>
        <v>Jul</v>
      </c>
    </row>
    <row r="390" spans="1:22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8">
        <f t="shared" si="36"/>
        <v>126</v>
      </c>
      <c r="P390" s="12">
        <f t="shared" si="37"/>
        <v>36507.042253521126</v>
      </c>
      <c r="Q390" t="s">
        <v>8310</v>
      </c>
      <c r="R390" t="s">
        <v>8315</v>
      </c>
      <c r="S390" s="9">
        <f t="shared" si="38"/>
        <v>42549.076157407413</v>
      </c>
      <c r="T390" s="9">
        <f t="shared" si="39"/>
        <v>42579.076157407413</v>
      </c>
      <c r="U390">
        <f t="shared" si="40"/>
        <v>2016</v>
      </c>
      <c r="V390" t="str">
        <f t="shared" si="41"/>
        <v>Jun</v>
      </c>
    </row>
    <row r="391" spans="1:22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8">
        <f t="shared" si="36"/>
        <v>182</v>
      </c>
      <c r="P391" s="12">
        <f t="shared" si="37"/>
        <v>1824.9602649006622</v>
      </c>
      <c r="Q391" t="s">
        <v>8310</v>
      </c>
      <c r="R391" t="s">
        <v>8315</v>
      </c>
      <c r="S391" s="9">
        <f t="shared" si="38"/>
        <v>41674.063078703701</v>
      </c>
      <c r="T391" s="9">
        <f t="shared" si="39"/>
        <v>41705.957638888889</v>
      </c>
      <c r="U391">
        <f t="shared" si="40"/>
        <v>2014</v>
      </c>
      <c r="V391" t="str">
        <f t="shared" si="41"/>
        <v>Feb</v>
      </c>
    </row>
    <row r="392" spans="1:22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8">
        <f t="shared" si="36"/>
        <v>100</v>
      </c>
      <c r="P392" s="12">
        <f t="shared" si="37"/>
        <v>123428.57142857143</v>
      </c>
      <c r="Q392" t="s">
        <v>8310</v>
      </c>
      <c r="R392" t="s">
        <v>8315</v>
      </c>
      <c r="S392" s="9">
        <f t="shared" si="38"/>
        <v>42112.036712962959</v>
      </c>
      <c r="T392" s="9">
        <f t="shared" si="39"/>
        <v>42132.036712962959</v>
      </c>
      <c r="U392">
        <f t="shared" si="40"/>
        <v>2015</v>
      </c>
      <c r="V392" t="str">
        <f t="shared" si="41"/>
        <v>Apr</v>
      </c>
    </row>
    <row r="393" spans="1:22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8">
        <f t="shared" si="36"/>
        <v>101</v>
      </c>
      <c r="P393" s="12">
        <f t="shared" si="37"/>
        <v>13429.476683937824</v>
      </c>
      <c r="Q393" t="s">
        <v>8310</v>
      </c>
      <c r="R393" t="s">
        <v>8315</v>
      </c>
      <c r="S393" s="9">
        <f t="shared" si="38"/>
        <v>40865.042256944449</v>
      </c>
      <c r="T393" s="9">
        <f t="shared" si="39"/>
        <v>40895.040972222225</v>
      </c>
      <c r="U393">
        <f t="shared" si="40"/>
        <v>2011</v>
      </c>
      <c r="V393" t="str">
        <f t="shared" si="41"/>
        <v>Nov</v>
      </c>
    </row>
    <row r="394" spans="1:22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8">
        <f t="shared" si="36"/>
        <v>101</v>
      </c>
      <c r="P394" s="12">
        <f t="shared" si="37"/>
        <v>12753.538834951456</v>
      </c>
      <c r="Q394" t="s">
        <v>8310</v>
      </c>
      <c r="R394" t="s">
        <v>8315</v>
      </c>
      <c r="S394" s="9">
        <f t="shared" si="38"/>
        <v>40763.717256944445</v>
      </c>
      <c r="T394" s="9">
        <f t="shared" si="39"/>
        <v>40794.125</v>
      </c>
      <c r="U394">
        <f t="shared" si="40"/>
        <v>2011</v>
      </c>
      <c r="V394" t="str">
        <f t="shared" si="41"/>
        <v>Aug</v>
      </c>
    </row>
    <row r="395" spans="1:22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8">
        <f t="shared" si="36"/>
        <v>110</v>
      </c>
      <c r="P395" s="12">
        <f t="shared" si="37"/>
        <v>7630.7692307692305</v>
      </c>
      <c r="Q395" t="s">
        <v>8310</v>
      </c>
      <c r="R395" t="s">
        <v>8315</v>
      </c>
      <c r="S395" s="9">
        <f t="shared" si="38"/>
        <v>41526.708935185183</v>
      </c>
      <c r="T395" s="9">
        <f t="shared" si="39"/>
        <v>41557.708935185183</v>
      </c>
      <c r="U395">
        <f t="shared" si="40"/>
        <v>2013</v>
      </c>
      <c r="V395" t="str">
        <f t="shared" si="41"/>
        <v>Sep</v>
      </c>
    </row>
    <row r="396" spans="1:22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8">
        <f t="shared" si="36"/>
        <v>112</v>
      </c>
      <c r="P396" s="12">
        <f t="shared" si="37"/>
        <v>103608</v>
      </c>
      <c r="Q396" t="s">
        <v>8310</v>
      </c>
      <c r="R396" t="s">
        <v>8315</v>
      </c>
      <c r="S396" s="9">
        <f t="shared" si="38"/>
        <v>42417.818078703705</v>
      </c>
      <c r="T396" s="9">
        <f t="shared" si="39"/>
        <v>42477.776412037041</v>
      </c>
      <c r="U396">
        <f t="shared" si="40"/>
        <v>2016</v>
      </c>
      <c r="V396" t="str">
        <f t="shared" si="41"/>
        <v>Feb</v>
      </c>
    </row>
    <row r="397" spans="1:22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8">
        <f t="shared" si="36"/>
        <v>108</v>
      </c>
      <c r="P397" s="12">
        <f t="shared" si="37"/>
        <v>16898.695652173912</v>
      </c>
      <c r="Q397" t="s">
        <v>8310</v>
      </c>
      <c r="R397" t="s">
        <v>8315</v>
      </c>
      <c r="S397" s="9">
        <f t="shared" si="38"/>
        <v>40990.909259259257</v>
      </c>
      <c r="T397" s="9">
        <f t="shared" si="39"/>
        <v>41026.897222222222</v>
      </c>
      <c r="U397">
        <f t="shared" si="40"/>
        <v>2012</v>
      </c>
      <c r="V397" t="str">
        <f t="shared" si="41"/>
        <v>Mar</v>
      </c>
    </row>
    <row r="398" spans="1:22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8">
        <f t="shared" si="36"/>
        <v>107</v>
      </c>
      <c r="P398" s="12">
        <f t="shared" si="37"/>
        <v>6612.2448979591836</v>
      </c>
      <c r="Q398" t="s">
        <v>8310</v>
      </c>
      <c r="R398" t="s">
        <v>8315</v>
      </c>
      <c r="S398" s="9">
        <f t="shared" si="38"/>
        <v>41082.564884259256</v>
      </c>
      <c r="T398" s="9">
        <f t="shared" si="39"/>
        <v>41097.564884259256</v>
      </c>
      <c r="U398">
        <f t="shared" si="40"/>
        <v>2012</v>
      </c>
      <c r="V398" t="str">
        <f t="shared" si="41"/>
        <v>Jun</v>
      </c>
    </row>
    <row r="399" spans="1:22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8">
        <f t="shared" si="36"/>
        <v>104</v>
      </c>
      <c r="P399" s="12">
        <f t="shared" si="37"/>
        <v>15989.32751091703</v>
      </c>
      <c r="Q399" t="s">
        <v>8310</v>
      </c>
      <c r="R399" t="s">
        <v>8315</v>
      </c>
      <c r="S399" s="9">
        <f t="shared" si="38"/>
        <v>40379.776435185187</v>
      </c>
      <c r="T399" s="9">
        <f t="shared" si="39"/>
        <v>40422.155555555553</v>
      </c>
      <c r="U399">
        <f t="shared" si="40"/>
        <v>2010</v>
      </c>
      <c r="V399" t="str">
        <f t="shared" si="41"/>
        <v>Jul</v>
      </c>
    </row>
    <row r="400" spans="1:22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8">
        <f t="shared" si="36"/>
        <v>125</v>
      </c>
      <c r="P400" s="12">
        <f t="shared" si="37"/>
        <v>58029.850746268654</v>
      </c>
      <c r="Q400" t="s">
        <v>8310</v>
      </c>
      <c r="R400" t="s">
        <v>8315</v>
      </c>
      <c r="S400" s="9">
        <f t="shared" si="38"/>
        <v>42078.793124999997</v>
      </c>
      <c r="T400" s="9">
        <f t="shared" si="39"/>
        <v>42123.793124999997</v>
      </c>
      <c r="U400">
        <f t="shared" si="40"/>
        <v>2015</v>
      </c>
      <c r="V400" t="str">
        <f t="shared" si="41"/>
        <v>Mar</v>
      </c>
    </row>
    <row r="401" spans="1:22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8">
        <f t="shared" si="36"/>
        <v>107</v>
      </c>
      <c r="P401" s="12">
        <f t="shared" si="37"/>
        <v>27851.926315789475</v>
      </c>
      <c r="Q401" t="s">
        <v>8310</v>
      </c>
      <c r="R401" t="s">
        <v>8315</v>
      </c>
      <c r="S401" s="9">
        <f t="shared" si="38"/>
        <v>42687.875775462962</v>
      </c>
      <c r="T401" s="9">
        <f t="shared" si="39"/>
        <v>42718.5</v>
      </c>
      <c r="U401">
        <f t="shared" si="40"/>
        <v>2016</v>
      </c>
      <c r="V401" t="str">
        <f t="shared" si="41"/>
        <v>Nov</v>
      </c>
    </row>
    <row r="402" spans="1:22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8">
        <f t="shared" si="36"/>
        <v>112</v>
      </c>
      <c r="P402" s="12">
        <f t="shared" si="37"/>
        <v>42516.983870967742</v>
      </c>
      <c r="Q402" t="s">
        <v>8310</v>
      </c>
      <c r="R402" t="s">
        <v>8315</v>
      </c>
      <c r="S402" s="9">
        <f t="shared" si="38"/>
        <v>41745.635960648149</v>
      </c>
      <c r="T402" s="9">
        <f t="shared" si="39"/>
        <v>41776.145833333336</v>
      </c>
      <c r="U402">
        <f t="shared" si="40"/>
        <v>2014</v>
      </c>
      <c r="V402" t="str">
        <f t="shared" si="41"/>
        <v>Apr</v>
      </c>
    </row>
    <row r="403" spans="1:22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8">
        <f t="shared" si="36"/>
        <v>104</v>
      </c>
      <c r="P403" s="12">
        <f t="shared" si="37"/>
        <v>35506.849315068495</v>
      </c>
      <c r="Q403" t="s">
        <v>8310</v>
      </c>
      <c r="R403" t="s">
        <v>8315</v>
      </c>
      <c r="S403" s="9">
        <f t="shared" si="38"/>
        <v>40732.842245370368</v>
      </c>
      <c r="T403" s="9">
        <f t="shared" si="39"/>
        <v>40762.842245370368</v>
      </c>
      <c r="U403">
        <f t="shared" si="40"/>
        <v>2011</v>
      </c>
      <c r="V403" t="str">
        <f t="shared" si="41"/>
        <v>Jul</v>
      </c>
    </row>
    <row r="404" spans="1:22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8">
        <f t="shared" si="36"/>
        <v>142</v>
      </c>
      <c r="P404" s="12">
        <f t="shared" si="37"/>
        <v>42279.069767441862</v>
      </c>
      <c r="Q404" t="s">
        <v>8310</v>
      </c>
      <c r="R404" t="s">
        <v>8315</v>
      </c>
      <c r="S404" s="9">
        <f t="shared" si="38"/>
        <v>42292.539548611108</v>
      </c>
      <c r="T404" s="9">
        <f t="shared" si="39"/>
        <v>42313.58121527778</v>
      </c>
      <c r="U404">
        <f t="shared" si="40"/>
        <v>2015</v>
      </c>
      <c r="V404" t="str">
        <f t="shared" si="41"/>
        <v>Oct</v>
      </c>
    </row>
    <row r="405" spans="1:22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8">
        <f t="shared" si="36"/>
        <v>105</v>
      </c>
      <c r="P405" s="12">
        <f t="shared" si="37"/>
        <v>57994.842857142859</v>
      </c>
      <c r="Q405" t="s">
        <v>8310</v>
      </c>
      <c r="R405" t="s">
        <v>8315</v>
      </c>
      <c r="S405" s="9">
        <f t="shared" si="38"/>
        <v>40718.310659722221</v>
      </c>
      <c r="T405" s="9">
        <f t="shared" si="39"/>
        <v>40765.297222222223</v>
      </c>
      <c r="U405">
        <f t="shared" si="40"/>
        <v>2011</v>
      </c>
      <c r="V405" t="str">
        <f t="shared" si="41"/>
        <v>Jun</v>
      </c>
    </row>
    <row r="406" spans="1:22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8">
        <f t="shared" si="36"/>
        <v>103</v>
      </c>
      <c r="P406" s="12">
        <f t="shared" si="37"/>
        <v>9351.9483394833951</v>
      </c>
      <c r="Q406" t="s">
        <v>8310</v>
      </c>
      <c r="R406" t="s">
        <v>8315</v>
      </c>
      <c r="S406" s="9">
        <f t="shared" si="38"/>
        <v>41646.628032407411</v>
      </c>
      <c r="T406" s="9">
        <f t="shared" si="39"/>
        <v>41675.961111111108</v>
      </c>
      <c r="U406">
        <f t="shared" si="40"/>
        <v>2014</v>
      </c>
      <c r="V406" t="str">
        <f t="shared" si="41"/>
        <v>Jan</v>
      </c>
    </row>
    <row r="407" spans="1:22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8">
        <f t="shared" si="36"/>
        <v>108</v>
      </c>
      <c r="P407" s="12">
        <f t="shared" si="37"/>
        <v>47127.272727272728</v>
      </c>
      <c r="Q407" t="s">
        <v>8310</v>
      </c>
      <c r="R407" t="s">
        <v>8315</v>
      </c>
      <c r="S407" s="9">
        <f t="shared" si="38"/>
        <v>41674.08494212963</v>
      </c>
      <c r="T407" s="9">
        <f t="shared" si="39"/>
        <v>41704.08494212963</v>
      </c>
      <c r="U407">
        <f t="shared" si="40"/>
        <v>2014</v>
      </c>
      <c r="V407" t="str">
        <f t="shared" si="41"/>
        <v>Feb</v>
      </c>
    </row>
    <row r="408" spans="1:22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8">
        <f t="shared" si="36"/>
        <v>108</v>
      </c>
      <c r="P408" s="12">
        <f t="shared" si="37"/>
        <v>84145.8</v>
      </c>
      <c r="Q408" t="s">
        <v>8310</v>
      </c>
      <c r="R408" t="s">
        <v>8315</v>
      </c>
      <c r="S408" s="9">
        <f t="shared" si="38"/>
        <v>40638.162465277775</v>
      </c>
      <c r="T408" s="9">
        <f t="shared" si="39"/>
        <v>40672.249305555553</v>
      </c>
      <c r="U408">
        <f t="shared" si="40"/>
        <v>2011</v>
      </c>
      <c r="V408" t="str">
        <f t="shared" si="41"/>
        <v>Apr</v>
      </c>
    </row>
    <row r="409" spans="1:22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8">
        <f t="shared" si="36"/>
        <v>102</v>
      </c>
      <c r="P409" s="12">
        <f t="shared" si="37"/>
        <v>235800</v>
      </c>
      <c r="Q409" t="s">
        <v>8310</v>
      </c>
      <c r="R409" t="s">
        <v>8315</v>
      </c>
      <c r="S409" s="9">
        <f t="shared" si="38"/>
        <v>40806.870949074073</v>
      </c>
      <c r="T409" s="9">
        <f t="shared" si="39"/>
        <v>40866.912615740745</v>
      </c>
      <c r="U409">
        <f t="shared" si="40"/>
        <v>2011</v>
      </c>
      <c r="V409" t="str">
        <f t="shared" si="41"/>
        <v>Sep</v>
      </c>
    </row>
    <row r="410" spans="1:22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8">
        <f t="shared" si="36"/>
        <v>101</v>
      </c>
      <c r="P410" s="12">
        <f t="shared" si="37"/>
        <v>91042.105263157893</v>
      </c>
      <c r="Q410" t="s">
        <v>8310</v>
      </c>
      <c r="R410" t="s">
        <v>8315</v>
      </c>
      <c r="S410" s="9">
        <f t="shared" si="38"/>
        <v>41543.735995370371</v>
      </c>
      <c r="T410" s="9">
        <f t="shared" si="39"/>
        <v>41583.777662037035</v>
      </c>
      <c r="U410">
        <f t="shared" si="40"/>
        <v>2013</v>
      </c>
      <c r="V410" t="str">
        <f t="shared" si="41"/>
        <v>Sep</v>
      </c>
    </row>
    <row r="411" spans="1:22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8">
        <f t="shared" si="36"/>
        <v>137</v>
      </c>
      <c r="P411" s="12">
        <f t="shared" si="37"/>
        <v>172800</v>
      </c>
      <c r="Q411" t="s">
        <v>8310</v>
      </c>
      <c r="R411" t="s">
        <v>8315</v>
      </c>
      <c r="S411" s="9">
        <f t="shared" si="38"/>
        <v>42543.862777777773</v>
      </c>
      <c r="T411" s="9">
        <f t="shared" si="39"/>
        <v>42573.862777777773</v>
      </c>
      <c r="U411">
        <f t="shared" si="40"/>
        <v>2016</v>
      </c>
      <c r="V411" t="str">
        <f t="shared" si="41"/>
        <v>Jun</v>
      </c>
    </row>
    <row r="412" spans="1:22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8">
        <f t="shared" si="36"/>
        <v>128</v>
      </c>
      <c r="P412" s="12">
        <f t="shared" si="37"/>
        <v>740571.42857142852</v>
      </c>
      <c r="Q412" t="s">
        <v>8310</v>
      </c>
      <c r="R412" t="s">
        <v>8315</v>
      </c>
      <c r="S412" s="9">
        <f t="shared" si="38"/>
        <v>42113.981446759266</v>
      </c>
      <c r="T412" s="9">
        <f t="shared" si="39"/>
        <v>42173.981446759266</v>
      </c>
      <c r="U412">
        <f t="shared" si="40"/>
        <v>2015</v>
      </c>
      <c r="V412" t="str">
        <f t="shared" si="41"/>
        <v>Apr</v>
      </c>
    </row>
    <row r="413" spans="1:22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8">
        <f t="shared" si="36"/>
        <v>101</v>
      </c>
      <c r="P413" s="12">
        <f t="shared" si="37"/>
        <v>11483.800829875519</v>
      </c>
      <c r="Q413" t="s">
        <v>8310</v>
      </c>
      <c r="R413" t="s">
        <v>8315</v>
      </c>
      <c r="S413" s="9">
        <f t="shared" si="38"/>
        <v>41598.17597222222</v>
      </c>
      <c r="T413" s="9">
        <f t="shared" si="39"/>
        <v>41630.208333333336</v>
      </c>
      <c r="U413">
        <f t="shared" si="40"/>
        <v>2013</v>
      </c>
      <c r="V413" t="str">
        <f t="shared" si="41"/>
        <v>Nov</v>
      </c>
    </row>
    <row r="414" spans="1:22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8">
        <f t="shared" si="36"/>
        <v>127</v>
      </c>
      <c r="P414" s="12">
        <f t="shared" si="37"/>
        <v>25134.545454545456</v>
      </c>
      <c r="Q414" t="s">
        <v>8310</v>
      </c>
      <c r="R414" t="s">
        <v>8315</v>
      </c>
      <c r="S414" s="9">
        <f t="shared" si="38"/>
        <v>41099.742800925924</v>
      </c>
      <c r="T414" s="9">
        <f t="shared" si="39"/>
        <v>41115.742800925924</v>
      </c>
      <c r="U414">
        <f t="shared" si="40"/>
        <v>2012</v>
      </c>
      <c r="V414" t="str">
        <f t="shared" si="41"/>
        <v>Jul</v>
      </c>
    </row>
    <row r="415" spans="1:22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8">
        <f t="shared" si="36"/>
        <v>105</v>
      </c>
      <c r="P415" s="12">
        <f t="shared" si="37"/>
        <v>15157.894736842105</v>
      </c>
      <c r="Q415" t="s">
        <v>8310</v>
      </c>
      <c r="R415" t="s">
        <v>8315</v>
      </c>
      <c r="S415" s="9">
        <f t="shared" si="38"/>
        <v>41079.877442129626</v>
      </c>
      <c r="T415" s="9">
        <f t="shared" si="39"/>
        <v>41109.877442129626</v>
      </c>
      <c r="U415">
        <f t="shared" si="40"/>
        <v>2012</v>
      </c>
      <c r="V415" t="str">
        <f t="shared" si="41"/>
        <v>Jun</v>
      </c>
    </row>
    <row r="416" spans="1:22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8">
        <f t="shared" si="36"/>
        <v>103</v>
      </c>
      <c r="P416" s="12">
        <f t="shared" si="37"/>
        <v>12461.538461538461</v>
      </c>
      <c r="Q416" t="s">
        <v>8310</v>
      </c>
      <c r="R416" t="s">
        <v>8315</v>
      </c>
      <c r="S416" s="9">
        <f t="shared" si="38"/>
        <v>41529.063252314816</v>
      </c>
      <c r="T416" s="9">
        <f t="shared" si="39"/>
        <v>41559.063252314816</v>
      </c>
      <c r="U416">
        <f t="shared" si="40"/>
        <v>2013</v>
      </c>
      <c r="V416" t="str">
        <f t="shared" si="41"/>
        <v>Sep</v>
      </c>
    </row>
    <row r="417" spans="1:22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8">
        <f t="shared" si="36"/>
        <v>102</v>
      </c>
      <c r="P417" s="12">
        <f t="shared" si="37"/>
        <v>101409.42857142857</v>
      </c>
      <c r="Q417" t="s">
        <v>8310</v>
      </c>
      <c r="R417" t="s">
        <v>8315</v>
      </c>
      <c r="S417" s="9">
        <f t="shared" si="38"/>
        <v>41904.851875</v>
      </c>
      <c r="T417" s="9">
        <f t="shared" si="39"/>
        <v>41929.5</v>
      </c>
      <c r="U417">
        <f t="shared" si="40"/>
        <v>2014</v>
      </c>
      <c r="V417" t="str">
        <f t="shared" si="41"/>
        <v>Sep</v>
      </c>
    </row>
    <row r="418" spans="1:22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8">
        <f t="shared" si="36"/>
        <v>120</v>
      </c>
      <c r="P418" s="12">
        <f t="shared" si="37"/>
        <v>103680</v>
      </c>
      <c r="Q418" t="s">
        <v>8310</v>
      </c>
      <c r="R418" t="s">
        <v>8315</v>
      </c>
      <c r="S418" s="9">
        <f t="shared" si="38"/>
        <v>41648.396192129629</v>
      </c>
      <c r="T418" s="9">
        <f t="shared" si="39"/>
        <v>41678.396192129629</v>
      </c>
      <c r="U418">
        <f t="shared" si="40"/>
        <v>2014</v>
      </c>
      <c r="V418" t="str">
        <f t="shared" si="41"/>
        <v>Jan</v>
      </c>
    </row>
    <row r="419" spans="1:22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8">
        <f t="shared" si="36"/>
        <v>100</v>
      </c>
      <c r="P419" s="12">
        <f t="shared" si="37"/>
        <v>18640.76923076923</v>
      </c>
      <c r="Q419" t="s">
        <v>8310</v>
      </c>
      <c r="R419" t="s">
        <v>8315</v>
      </c>
      <c r="S419" s="9">
        <f t="shared" si="38"/>
        <v>41360.970601851855</v>
      </c>
      <c r="T419" s="9">
        <f t="shared" si="39"/>
        <v>41372.189583333333</v>
      </c>
      <c r="U419">
        <f t="shared" si="40"/>
        <v>2013</v>
      </c>
      <c r="V419" t="str">
        <f t="shared" si="41"/>
        <v>Mar</v>
      </c>
    </row>
    <row r="420" spans="1:22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8">
        <f t="shared" si="36"/>
        <v>101</v>
      </c>
      <c r="P420" s="12">
        <f t="shared" si="37"/>
        <v>24923.076923076922</v>
      </c>
      <c r="Q420" t="s">
        <v>8310</v>
      </c>
      <c r="R420" t="s">
        <v>8315</v>
      </c>
      <c r="S420" s="9">
        <f t="shared" si="38"/>
        <v>42178.282372685186</v>
      </c>
      <c r="T420" s="9">
        <f t="shared" si="39"/>
        <v>42208.282372685186</v>
      </c>
      <c r="U420">
        <f t="shared" si="40"/>
        <v>2015</v>
      </c>
      <c r="V420" t="str">
        <f t="shared" si="41"/>
        <v>Jun</v>
      </c>
    </row>
    <row r="421" spans="1:22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8">
        <f t="shared" si="36"/>
        <v>100</v>
      </c>
      <c r="P421" s="12">
        <f t="shared" si="37"/>
        <v>71013.698630136991</v>
      </c>
      <c r="Q421" t="s">
        <v>8310</v>
      </c>
      <c r="R421" t="s">
        <v>8315</v>
      </c>
      <c r="S421" s="9">
        <f t="shared" si="38"/>
        <v>41394.842442129629</v>
      </c>
      <c r="T421" s="9">
        <f t="shared" si="39"/>
        <v>41454.842442129629</v>
      </c>
      <c r="U421">
        <f t="shared" si="40"/>
        <v>2013</v>
      </c>
      <c r="V421" t="str">
        <f t="shared" si="41"/>
        <v>Apr</v>
      </c>
    </row>
    <row r="422" spans="1:22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8">
        <f t="shared" si="36"/>
        <v>0</v>
      </c>
      <c r="P422" s="12">
        <f t="shared" si="37"/>
        <v>862800</v>
      </c>
      <c r="Q422" t="s">
        <v>8310</v>
      </c>
      <c r="R422" t="s">
        <v>8316</v>
      </c>
      <c r="S422" s="9">
        <f t="shared" si="38"/>
        <v>41682.23646990741</v>
      </c>
      <c r="T422" s="9">
        <f t="shared" si="39"/>
        <v>41712.194803240738</v>
      </c>
      <c r="U422">
        <f t="shared" si="40"/>
        <v>2014</v>
      </c>
      <c r="V422" t="str">
        <f t="shared" si="41"/>
        <v>Feb</v>
      </c>
    </row>
    <row r="423" spans="1:22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8">
        <f t="shared" si="36"/>
        <v>2</v>
      </c>
      <c r="P423" s="12">
        <f t="shared" si="37"/>
        <v>864000</v>
      </c>
      <c r="Q423" t="s">
        <v>8310</v>
      </c>
      <c r="R423" t="s">
        <v>8316</v>
      </c>
      <c r="S423" s="9">
        <f t="shared" si="38"/>
        <v>42177.491388888884</v>
      </c>
      <c r="T423" s="9">
        <f t="shared" si="39"/>
        <v>42237.491388888884</v>
      </c>
      <c r="U423">
        <f t="shared" si="40"/>
        <v>2015</v>
      </c>
      <c r="V423" t="str">
        <f t="shared" si="41"/>
        <v>Jun</v>
      </c>
    </row>
    <row r="424" spans="1:22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8">
        <f t="shared" si="36"/>
        <v>1</v>
      </c>
      <c r="P424" s="12">
        <f t="shared" si="37"/>
        <v>216000</v>
      </c>
      <c r="Q424" t="s">
        <v>8310</v>
      </c>
      <c r="R424" t="s">
        <v>8316</v>
      </c>
      <c r="S424" s="9">
        <f t="shared" si="38"/>
        <v>41863.260381944441</v>
      </c>
      <c r="T424" s="9">
        <f t="shared" si="39"/>
        <v>41893.260381944441</v>
      </c>
      <c r="U424">
        <f t="shared" si="40"/>
        <v>2014</v>
      </c>
      <c r="V424" t="str">
        <f t="shared" si="41"/>
        <v>Aug</v>
      </c>
    </row>
    <row r="425" spans="1:22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8">
        <f t="shared" si="36"/>
        <v>1</v>
      </c>
      <c r="P425" s="12">
        <f t="shared" si="37"/>
        <v>199384.61538461538</v>
      </c>
      <c r="Q425" t="s">
        <v>8310</v>
      </c>
      <c r="R425" t="s">
        <v>8316</v>
      </c>
      <c r="S425" s="9">
        <f t="shared" si="38"/>
        <v>41400.92627314815</v>
      </c>
      <c r="T425" s="9">
        <f t="shared" si="39"/>
        <v>41430.92627314815</v>
      </c>
      <c r="U425">
        <f t="shared" si="40"/>
        <v>2013</v>
      </c>
      <c r="V425" t="str">
        <f t="shared" si="41"/>
        <v>May</v>
      </c>
    </row>
    <row r="426" spans="1:22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8">
        <f t="shared" si="36"/>
        <v>7</v>
      </c>
      <c r="P426" s="12">
        <f t="shared" si="37"/>
        <v>1036080</v>
      </c>
      <c r="Q426" t="s">
        <v>8310</v>
      </c>
      <c r="R426" t="s">
        <v>8316</v>
      </c>
      <c r="S426" s="9">
        <f t="shared" si="38"/>
        <v>40934.376145833332</v>
      </c>
      <c r="T426" s="9">
        <f t="shared" si="39"/>
        <v>40994.334479166668</v>
      </c>
      <c r="U426">
        <f t="shared" si="40"/>
        <v>2012</v>
      </c>
      <c r="V426" t="str">
        <f t="shared" si="41"/>
        <v>Jan</v>
      </c>
    </row>
    <row r="427" spans="1:22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8">
        <f t="shared" si="36"/>
        <v>0</v>
      </c>
      <c r="P427" s="12">
        <f t="shared" si="37"/>
        <v>2593800</v>
      </c>
      <c r="Q427" t="s">
        <v>8310</v>
      </c>
      <c r="R427" t="s">
        <v>8316</v>
      </c>
      <c r="S427" s="9">
        <f t="shared" si="38"/>
        <v>42275.861157407402</v>
      </c>
      <c r="T427" s="9">
        <f t="shared" si="39"/>
        <v>42335.902824074074</v>
      </c>
      <c r="U427">
        <f t="shared" si="40"/>
        <v>2015</v>
      </c>
      <c r="V427" t="str">
        <f t="shared" si="41"/>
        <v>Sep</v>
      </c>
    </row>
    <row r="428" spans="1:22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8">
        <f t="shared" si="36"/>
        <v>1</v>
      </c>
      <c r="P428" s="12">
        <f t="shared" si="37"/>
        <v>324000</v>
      </c>
      <c r="Q428" t="s">
        <v>8310</v>
      </c>
      <c r="R428" t="s">
        <v>8316</v>
      </c>
      <c r="S428" s="9">
        <f t="shared" si="38"/>
        <v>42400.711967592593</v>
      </c>
      <c r="T428" s="9">
        <f t="shared" si="39"/>
        <v>42430.711967592593</v>
      </c>
      <c r="U428">
        <f t="shared" si="40"/>
        <v>2016</v>
      </c>
      <c r="V428" t="str">
        <f t="shared" si="41"/>
        <v>Jan</v>
      </c>
    </row>
    <row r="429" spans="1:22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8">
        <f t="shared" si="36"/>
        <v>0</v>
      </c>
      <c r="P429" s="12" t="e">
        <f t="shared" si="37"/>
        <v>#DIV/0!</v>
      </c>
      <c r="Q429" t="s">
        <v>8310</v>
      </c>
      <c r="R429" t="s">
        <v>8316</v>
      </c>
      <c r="S429" s="9">
        <f t="shared" si="38"/>
        <v>42285.909027777772</v>
      </c>
      <c r="T429" s="9">
        <f t="shared" si="39"/>
        <v>42299.790972222225</v>
      </c>
      <c r="U429">
        <f t="shared" si="40"/>
        <v>2015</v>
      </c>
      <c r="V429" t="str">
        <f t="shared" si="41"/>
        <v>Oct</v>
      </c>
    </row>
    <row r="430" spans="1:22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8">
        <f t="shared" si="36"/>
        <v>6</v>
      </c>
      <c r="P430" s="12">
        <f t="shared" si="37"/>
        <v>187088.84615384616</v>
      </c>
      <c r="Q430" t="s">
        <v>8310</v>
      </c>
      <c r="R430" t="s">
        <v>8316</v>
      </c>
      <c r="S430" s="9">
        <f t="shared" si="38"/>
        <v>41778.766724537039</v>
      </c>
      <c r="T430" s="9">
        <f t="shared" si="39"/>
        <v>41806.916666666664</v>
      </c>
      <c r="U430">
        <f t="shared" si="40"/>
        <v>2014</v>
      </c>
      <c r="V430" t="str">
        <f t="shared" si="41"/>
        <v>May</v>
      </c>
    </row>
    <row r="431" spans="1:22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8">
        <f t="shared" si="36"/>
        <v>0</v>
      </c>
      <c r="P431" s="12" t="e">
        <f t="shared" si="37"/>
        <v>#DIV/0!</v>
      </c>
      <c r="Q431" t="s">
        <v>8310</v>
      </c>
      <c r="R431" t="s">
        <v>8316</v>
      </c>
      <c r="S431" s="9">
        <f t="shared" si="38"/>
        <v>40070.901412037041</v>
      </c>
      <c r="T431" s="9">
        <f t="shared" si="39"/>
        <v>40144.207638888889</v>
      </c>
      <c r="U431">
        <f t="shared" si="40"/>
        <v>2009</v>
      </c>
      <c r="V431" t="str">
        <f t="shared" si="41"/>
        <v>Sep</v>
      </c>
    </row>
    <row r="432" spans="1:22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8">
        <f t="shared" si="36"/>
        <v>2</v>
      </c>
      <c r="P432" s="12">
        <f t="shared" si="37"/>
        <v>259200</v>
      </c>
      <c r="Q432" t="s">
        <v>8310</v>
      </c>
      <c r="R432" t="s">
        <v>8316</v>
      </c>
      <c r="S432" s="9">
        <f t="shared" si="38"/>
        <v>41513.107256944444</v>
      </c>
      <c r="T432" s="9">
        <f t="shared" si="39"/>
        <v>41528.107256944444</v>
      </c>
      <c r="U432">
        <f t="shared" si="40"/>
        <v>2013</v>
      </c>
      <c r="V432" t="str">
        <f t="shared" si="41"/>
        <v>Aug</v>
      </c>
    </row>
    <row r="433" spans="1:22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8">
        <f t="shared" si="36"/>
        <v>14</v>
      </c>
      <c r="P433" s="12">
        <f t="shared" si="37"/>
        <v>324000</v>
      </c>
      <c r="Q433" t="s">
        <v>8310</v>
      </c>
      <c r="R433" t="s">
        <v>8316</v>
      </c>
      <c r="S433" s="9">
        <f t="shared" si="38"/>
        <v>42526.871331018512</v>
      </c>
      <c r="T433" s="9">
        <f t="shared" si="39"/>
        <v>42556.871331018512</v>
      </c>
      <c r="U433">
        <f t="shared" si="40"/>
        <v>2016</v>
      </c>
      <c r="V433" t="str">
        <f t="shared" si="41"/>
        <v>Jun</v>
      </c>
    </row>
    <row r="434" spans="1:22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8">
        <f t="shared" si="36"/>
        <v>10</v>
      </c>
      <c r="P434" s="12">
        <f t="shared" si="37"/>
        <v>648000</v>
      </c>
      <c r="Q434" t="s">
        <v>8310</v>
      </c>
      <c r="R434" t="s">
        <v>8316</v>
      </c>
      <c r="S434" s="9">
        <f t="shared" si="38"/>
        <v>42238.726631944446</v>
      </c>
      <c r="T434" s="9">
        <f t="shared" si="39"/>
        <v>42298.726631944446</v>
      </c>
      <c r="U434">
        <f t="shared" si="40"/>
        <v>2015</v>
      </c>
      <c r="V434" t="str">
        <f t="shared" si="41"/>
        <v>Aug</v>
      </c>
    </row>
    <row r="435" spans="1:22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8">
        <f t="shared" si="36"/>
        <v>0</v>
      </c>
      <c r="P435" s="12" t="e">
        <f t="shared" si="37"/>
        <v>#DIV/0!</v>
      </c>
      <c r="Q435" t="s">
        <v>8310</v>
      </c>
      <c r="R435" t="s">
        <v>8316</v>
      </c>
      <c r="S435" s="9">
        <f t="shared" si="38"/>
        <v>42228.629884259266</v>
      </c>
      <c r="T435" s="9">
        <f t="shared" si="39"/>
        <v>42288.629884259266</v>
      </c>
      <c r="U435">
        <f t="shared" si="40"/>
        <v>2015</v>
      </c>
      <c r="V435" t="str">
        <f t="shared" si="41"/>
        <v>Aug</v>
      </c>
    </row>
    <row r="436" spans="1:22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8">
        <f t="shared" si="36"/>
        <v>5</v>
      </c>
      <c r="P436" s="12">
        <f t="shared" si="37"/>
        <v>1427400</v>
      </c>
      <c r="Q436" t="s">
        <v>8310</v>
      </c>
      <c r="R436" t="s">
        <v>8316</v>
      </c>
      <c r="S436" s="9">
        <f t="shared" si="38"/>
        <v>41576.834513888891</v>
      </c>
      <c r="T436" s="9">
        <f t="shared" si="39"/>
        <v>41609.876180555555</v>
      </c>
      <c r="U436">
        <f t="shared" si="40"/>
        <v>2013</v>
      </c>
      <c r="V436" t="str">
        <f t="shared" si="41"/>
        <v>Oct</v>
      </c>
    </row>
    <row r="437" spans="1:22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8">
        <f t="shared" si="36"/>
        <v>0</v>
      </c>
      <c r="P437" s="12">
        <f t="shared" si="37"/>
        <v>864000</v>
      </c>
      <c r="Q437" t="s">
        <v>8310</v>
      </c>
      <c r="R437" t="s">
        <v>8316</v>
      </c>
      <c r="S437" s="9">
        <f t="shared" si="38"/>
        <v>41500.747453703705</v>
      </c>
      <c r="T437" s="9">
        <f t="shared" si="39"/>
        <v>41530.747453703705</v>
      </c>
      <c r="U437">
        <f t="shared" si="40"/>
        <v>2013</v>
      </c>
      <c r="V437" t="str">
        <f t="shared" si="41"/>
        <v>Aug</v>
      </c>
    </row>
    <row r="438" spans="1:22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8">
        <f t="shared" si="36"/>
        <v>0</v>
      </c>
      <c r="P438" s="12" t="e">
        <f t="shared" si="37"/>
        <v>#DIV/0!</v>
      </c>
      <c r="Q438" t="s">
        <v>8310</v>
      </c>
      <c r="R438" t="s">
        <v>8316</v>
      </c>
      <c r="S438" s="9">
        <f t="shared" si="38"/>
        <v>41456.36241898148</v>
      </c>
      <c r="T438" s="9">
        <f t="shared" si="39"/>
        <v>41486.36241898148</v>
      </c>
      <c r="U438">
        <f t="shared" si="40"/>
        <v>2013</v>
      </c>
      <c r="V438" t="str">
        <f t="shared" si="41"/>
        <v>Jul</v>
      </c>
    </row>
    <row r="439" spans="1:22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8">
        <f t="shared" si="36"/>
        <v>0</v>
      </c>
      <c r="P439" s="12" t="e">
        <f t="shared" si="37"/>
        <v>#DIV/0!</v>
      </c>
      <c r="Q439" t="s">
        <v>8310</v>
      </c>
      <c r="R439" t="s">
        <v>8316</v>
      </c>
      <c r="S439" s="9">
        <f t="shared" si="38"/>
        <v>42591.31858796296</v>
      </c>
      <c r="T439" s="9">
        <f t="shared" si="39"/>
        <v>42651.31858796296</v>
      </c>
      <c r="U439">
        <f t="shared" si="40"/>
        <v>2016</v>
      </c>
      <c r="V439" t="str">
        <f t="shared" si="41"/>
        <v>Aug</v>
      </c>
    </row>
    <row r="440" spans="1:22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8">
        <f t="shared" si="36"/>
        <v>9</v>
      </c>
      <c r="P440" s="12">
        <f t="shared" si="37"/>
        <v>235963.63636363635</v>
      </c>
      <c r="Q440" t="s">
        <v>8310</v>
      </c>
      <c r="R440" t="s">
        <v>8316</v>
      </c>
      <c r="S440" s="9">
        <f t="shared" si="38"/>
        <v>42296.261087962965</v>
      </c>
      <c r="T440" s="9">
        <f t="shared" si="39"/>
        <v>42326.302754629629</v>
      </c>
      <c r="U440">
        <f t="shared" si="40"/>
        <v>2015</v>
      </c>
      <c r="V440" t="str">
        <f t="shared" si="41"/>
        <v>Oct</v>
      </c>
    </row>
    <row r="441" spans="1:22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8">
        <f t="shared" si="36"/>
        <v>0</v>
      </c>
      <c r="P441" s="12" t="e">
        <f t="shared" si="37"/>
        <v>#DIV/0!</v>
      </c>
      <c r="Q441" t="s">
        <v>8310</v>
      </c>
      <c r="R441" t="s">
        <v>8316</v>
      </c>
      <c r="S441" s="9">
        <f t="shared" si="38"/>
        <v>41919.761782407404</v>
      </c>
      <c r="T441" s="9">
        <f t="shared" si="39"/>
        <v>41929.761782407404</v>
      </c>
      <c r="U441">
        <f t="shared" si="40"/>
        <v>2014</v>
      </c>
      <c r="V441" t="str">
        <f t="shared" si="41"/>
        <v>Oct</v>
      </c>
    </row>
    <row r="442" spans="1:22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8">
        <f t="shared" si="36"/>
        <v>0</v>
      </c>
      <c r="P442" s="12">
        <f t="shared" si="37"/>
        <v>2588400</v>
      </c>
      <c r="Q442" t="s">
        <v>8310</v>
      </c>
      <c r="R442" t="s">
        <v>8316</v>
      </c>
      <c r="S442" s="9">
        <f t="shared" si="38"/>
        <v>42423.985567129625</v>
      </c>
      <c r="T442" s="9">
        <f t="shared" si="39"/>
        <v>42453.943900462968</v>
      </c>
      <c r="U442">
        <f t="shared" si="40"/>
        <v>2016</v>
      </c>
      <c r="V442" t="str">
        <f t="shared" si="41"/>
        <v>Feb</v>
      </c>
    </row>
    <row r="443" spans="1:22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8">
        <f t="shared" si="36"/>
        <v>0</v>
      </c>
      <c r="P443" s="12" t="e">
        <f t="shared" si="37"/>
        <v>#DIV/0!</v>
      </c>
      <c r="Q443" t="s">
        <v>8310</v>
      </c>
      <c r="R443" t="s">
        <v>8316</v>
      </c>
      <c r="S443" s="9">
        <f t="shared" si="38"/>
        <v>41550.793935185182</v>
      </c>
      <c r="T443" s="9">
        <f t="shared" si="39"/>
        <v>41580.793935185182</v>
      </c>
      <c r="U443">
        <f t="shared" si="40"/>
        <v>2013</v>
      </c>
      <c r="V443" t="str">
        <f t="shared" si="41"/>
        <v>Oct</v>
      </c>
    </row>
    <row r="444" spans="1:22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8">
        <f t="shared" si="36"/>
        <v>39</v>
      </c>
      <c r="P444" s="12">
        <f t="shared" si="37"/>
        <v>152470.58823529413</v>
      </c>
      <c r="Q444" t="s">
        <v>8310</v>
      </c>
      <c r="R444" t="s">
        <v>8316</v>
      </c>
      <c r="S444" s="9">
        <f t="shared" si="38"/>
        <v>42024.888692129629</v>
      </c>
      <c r="T444" s="9">
        <f t="shared" si="39"/>
        <v>42054.888692129629</v>
      </c>
      <c r="U444">
        <f t="shared" si="40"/>
        <v>2015</v>
      </c>
      <c r="V444" t="str">
        <f t="shared" si="41"/>
        <v>Jan</v>
      </c>
    </row>
    <row r="445" spans="1:22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8">
        <f t="shared" si="36"/>
        <v>0</v>
      </c>
      <c r="P445" s="12">
        <f t="shared" si="37"/>
        <v>1296000</v>
      </c>
      <c r="Q445" t="s">
        <v>8310</v>
      </c>
      <c r="R445" t="s">
        <v>8316</v>
      </c>
      <c r="S445" s="9">
        <f t="shared" si="38"/>
        <v>41650.015057870369</v>
      </c>
      <c r="T445" s="9">
        <f t="shared" si="39"/>
        <v>41680.015057870369</v>
      </c>
      <c r="U445">
        <f t="shared" si="40"/>
        <v>2014</v>
      </c>
      <c r="V445" t="str">
        <f t="shared" si="41"/>
        <v>Jan</v>
      </c>
    </row>
    <row r="446" spans="1:22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8">
        <f t="shared" si="36"/>
        <v>5</v>
      </c>
      <c r="P446" s="12">
        <f t="shared" si="37"/>
        <v>5184000</v>
      </c>
      <c r="Q446" t="s">
        <v>8310</v>
      </c>
      <c r="R446" t="s">
        <v>8316</v>
      </c>
      <c r="S446" s="9">
        <f t="shared" si="38"/>
        <v>40894.906956018516</v>
      </c>
      <c r="T446" s="9">
        <f t="shared" si="39"/>
        <v>40954.906956018516</v>
      </c>
      <c r="U446">
        <f t="shared" si="40"/>
        <v>2011</v>
      </c>
      <c r="V446" t="str">
        <f t="shared" si="41"/>
        <v>Dec</v>
      </c>
    </row>
    <row r="447" spans="1:22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8">
        <f t="shared" si="36"/>
        <v>0</v>
      </c>
      <c r="P447" s="12">
        <f t="shared" si="37"/>
        <v>648000</v>
      </c>
      <c r="Q447" t="s">
        <v>8310</v>
      </c>
      <c r="R447" t="s">
        <v>8316</v>
      </c>
      <c r="S447" s="9">
        <f t="shared" si="38"/>
        <v>42130.335358796292</v>
      </c>
      <c r="T447" s="9">
        <f t="shared" si="39"/>
        <v>42145.335358796292</v>
      </c>
      <c r="U447">
        <f t="shared" si="40"/>
        <v>2015</v>
      </c>
      <c r="V447" t="str">
        <f t="shared" si="41"/>
        <v>May</v>
      </c>
    </row>
    <row r="448" spans="1:22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8">
        <f t="shared" si="36"/>
        <v>7</v>
      </c>
      <c r="P448" s="12">
        <f t="shared" si="37"/>
        <v>162000</v>
      </c>
      <c r="Q448" t="s">
        <v>8310</v>
      </c>
      <c r="R448" t="s">
        <v>8316</v>
      </c>
      <c r="S448" s="9">
        <f t="shared" si="38"/>
        <v>42037.083564814813</v>
      </c>
      <c r="T448" s="9">
        <f t="shared" si="39"/>
        <v>42067.083564814813</v>
      </c>
      <c r="U448">
        <f t="shared" si="40"/>
        <v>2015</v>
      </c>
      <c r="V448" t="str">
        <f t="shared" si="41"/>
        <v>Feb</v>
      </c>
    </row>
    <row r="449" spans="1:22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8">
        <f t="shared" si="36"/>
        <v>0</v>
      </c>
      <c r="P449" s="12">
        <f t="shared" si="37"/>
        <v>2156400</v>
      </c>
      <c r="Q449" t="s">
        <v>8310</v>
      </c>
      <c r="R449" t="s">
        <v>8316</v>
      </c>
      <c r="S449" s="9">
        <f t="shared" si="38"/>
        <v>41331.555127314816</v>
      </c>
      <c r="T449" s="9">
        <f t="shared" si="39"/>
        <v>41356.513460648144</v>
      </c>
      <c r="U449">
        <f t="shared" si="40"/>
        <v>2013</v>
      </c>
      <c r="V449" t="str">
        <f t="shared" si="41"/>
        <v>Feb</v>
      </c>
    </row>
    <row r="450" spans="1:22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8">
        <f t="shared" si="36"/>
        <v>3</v>
      </c>
      <c r="P450" s="12">
        <f t="shared" si="37"/>
        <v>432000</v>
      </c>
      <c r="Q450" t="s">
        <v>8310</v>
      </c>
      <c r="R450" t="s">
        <v>8316</v>
      </c>
      <c r="S450" s="9">
        <f t="shared" si="38"/>
        <v>41753.758043981477</v>
      </c>
      <c r="T450" s="9">
        <f t="shared" si="39"/>
        <v>41773.758043981477</v>
      </c>
      <c r="U450">
        <f t="shared" si="40"/>
        <v>2014</v>
      </c>
      <c r="V450" t="str">
        <f t="shared" si="41"/>
        <v>Apr</v>
      </c>
    </row>
    <row r="451" spans="1:22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8">
        <f t="shared" ref="O451:O514" si="42">ROUND((E451/D451)*100,0)</f>
        <v>2</v>
      </c>
      <c r="P451" s="12">
        <f t="shared" ref="P451:P514" si="43">(I451-J451)/L451</f>
        <v>518400</v>
      </c>
      <c r="Q451" t="s">
        <v>8310</v>
      </c>
      <c r="R451" t="s">
        <v>8316</v>
      </c>
      <c r="S451" s="9">
        <f t="shared" ref="S451:S514" si="44">(((J451/60)/60)/24)+DATE(1970,1,1)</f>
        <v>41534.568113425928</v>
      </c>
      <c r="T451" s="9">
        <f t="shared" ref="T451:T514" si="45">(((I451/60)/60)/24) + DATE(1970,1,1)</f>
        <v>41564.568113425928</v>
      </c>
      <c r="U451">
        <f t="shared" ref="U451:U514" si="46">YEAR(S451)</f>
        <v>2013</v>
      </c>
      <c r="V451" t="str">
        <f t="shared" ref="V451:V514" si="47">TEXT(MONTH(S451)*29,"mmm")</f>
        <v>Sep</v>
      </c>
    </row>
    <row r="452" spans="1:22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8">
        <f t="shared" si="42"/>
        <v>1</v>
      </c>
      <c r="P452" s="12">
        <f t="shared" si="43"/>
        <v>370285.71428571426</v>
      </c>
      <c r="Q452" t="s">
        <v>8310</v>
      </c>
      <c r="R452" t="s">
        <v>8316</v>
      </c>
      <c r="S452" s="9">
        <f t="shared" si="44"/>
        <v>41654.946759259255</v>
      </c>
      <c r="T452" s="9">
        <f t="shared" si="45"/>
        <v>41684.946759259255</v>
      </c>
      <c r="U452">
        <f t="shared" si="46"/>
        <v>2014</v>
      </c>
      <c r="V452" t="str">
        <f t="shared" si="47"/>
        <v>Jan</v>
      </c>
    </row>
    <row r="453" spans="1:22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8">
        <f t="shared" si="42"/>
        <v>0</v>
      </c>
      <c r="P453" s="12" t="e">
        <f t="shared" si="43"/>
        <v>#DIV/0!</v>
      </c>
      <c r="Q453" t="s">
        <v>8310</v>
      </c>
      <c r="R453" t="s">
        <v>8316</v>
      </c>
      <c r="S453" s="9">
        <f t="shared" si="44"/>
        <v>41634.715173611112</v>
      </c>
      <c r="T453" s="9">
        <f t="shared" si="45"/>
        <v>41664.715173611112</v>
      </c>
      <c r="U453">
        <f t="shared" si="46"/>
        <v>2013</v>
      </c>
      <c r="V453" t="str">
        <f t="shared" si="47"/>
        <v>Dec</v>
      </c>
    </row>
    <row r="454" spans="1:22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8">
        <f t="shared" si="42"/>
        <v>64</v>
      </c>
      <c r="P454" s="12">
        <f t="shared" si="43"/>
        <v>216000</v>
      </c>
      <c r="Q454" t="s">
        <v>8310</v>
      </c>
      <c r="R454" t="s">
        <v>8316</v>
      </c>
      <c r="S454" s="9">
        <f t="shared" si="44"/>
        <v>42107.703877314809</v>
      </c>
      <c r="T454" s="9">
        <f t="shared" si="45"/>
        <v>42137.703877314809</v>
      </c>
      <c r="U454">
        <f t="shared" si="46"/>
        <v>2015</v>
      </c>
      <c r="V454" t="str">
        <f t="shared" si="47"/>
        <v>Apr</v>
      </c>
    </row>
    <row r="455" spans="1:22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8">
        <f t="shared" si="42"/>
        <v>0</v>
      </c>
      <c r="P455" s="12">
        <f t="shared" si="43"/>
        <v>691200</v>
      </c>
      <c r="Q455" t="s">
        <v>8310</v>
      </c>
      <c r="R455" t="s">
        <v>8316</v>
      </c>
      <c r="S455" s="9">
        <f t="shared" si="44"/>
        <v>42038.824988425928</v>
      </c>
      <c r="T455" s="9">
        <f t="shared" si="45"/>
        <v>42054.824988425928</v>
      </c>
      <c r="U455">
        <f t="shared" si="46"/>
        <v>2015</v>
      </c>
      <c r="V455" t="str">
        <f t="shared" si="47"/>
        <v>Feb</v>
      </c>
    </row>
    <row r="456" spans="1:22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8">
        <f t="shared" si="42"/>
        <v>1</v>
      </c>
      <c r="P456" s="12">
        <f t="shared" si="43"/>
        <v>532813.80000000005</v>
      </c>
      <c r="Q456" t="s">
        <v>8310</v>
      </c>
      <c r="R456" t="s">
        <v>8316</v>
      </c>
      <c r="S456" s="9">
        <f t="shared" si="44"/>
        <v>41938.717256944445</v>
      </c>
      <c r="T456" s="9">
        <f t="shared" si="45"/>
        <v>41969.551388888889</v>
      </c>
      <c r="U456">
        <f t="shared" si="46"/>
        <v>2014</v>
      </c>
      <c r="V456" t="str">
        <f t="shared" si="47"/>
        <v>Oct</v>
      </c>
    </row>
    <row r="457" spans="1:22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8">
        <f t="shared" si="42"/>
        <v>0</v>
      </c>
      <c r="P457" s="12">
        <f t="shared" si="43"/>
        <v>1944819</v>
      </c>
      <c r="Q457" t="s">
        <v>8310</v>
      </c>
      <c r="R457" t="s">
        <v>8316</v>
      </c>
      <c r="S457" s="9">
        <f t="shared" si="44"/>
        <v>40971.002569444441</v>
      </c>
      <c r="T457" s="9">
        <f t="shared" si="45"/>
        <v>41016.021527777775</v>
      </c>
      <c r="U457">
        <f t="shared" si="46"/>
        <v>2012</v>
      </c>
      <c r="V457" t="str">
        <f t="shared" si="47"/>
        <v>Mar</v>
      </c>
    </row>
    <row r="458" spans="1:22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8">
        <f t="shared" si="42"/>
        <v>1</v>
      </c>
      <c r="P458" s="12">
        <f t="shared" si="43"/>
        <v>618379.66666666663</v>
      </c>
      <c r="Q458" t="s">
        <v>8310</v>
      </c>
      <c r="R458" t="s">
        <v>8316</v>
      </c>
      <c r="S458" s="9">
        <f t="shared" si="44"/>
        <v>41547.694456018515</v>
      </c>
      <c r="T458" s="9">
        <f t="shared" si="45"/>
        <v>41569.165972222225</v>
      </c>
      <c r="U458">
        <f t="shared" si="46"/>
        <v>2013</v>
      </c>
      <c r="V458" t="str">
        <f t="shared" si="47"/>
        <v>Sep</v>
      </c>
    </row>
    <row r="459" spans="1:22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8">
        <f t="shared" si="42"/>
        <v>0</v>
      </c>
      <c r="P459" s="12" t="e">
        <f t="shared" si="43"/>
        <v>#DIV/0!</v>
      </c>
      <c r="Q459" t="s">
        <v>8310</v>
      </c>
      <c r="R459" t="s">
        <v>8316</v>
      </c>
      <c r="S459" s="9">
        <f t="shared" si="44"/>
        <v>41837.767500000002</v>
      </c>
      <c r="T459" s="9">
        <f t="shared" si="45"/>
        <v>41867.767500000002</v>
      </c>
      <c r="U459">
        <f t="shared" si="46"/>
        <v>2014</v>
      </c>
      <c r="V459" t="str">
        <f t="shared" si="47"/>
        <v>Jul</v>
      </c>
    </row>
    <row r="460" spans="1:22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8">
        <f t="shared" si="42"/>
        <v>8</v>
      </c>
      <c r="P460" s="12">
        <f t="shared" si="43"/>
        <v>52897.959183673469</v>
      </c>
      <c r="Q460" t="s">
        <v>8310</v>
      </c>
      <c r="R460" t="s">
        <v>8316</v>
      </c>
      <c r="S460" s="9">
        <f t="shared" si="44"/>
        <v>41378.69976851852</v>
      </c>
      <c r="T460" s="9">
        <f t="shared" si="45"/>
        <v>41408.69976851852</v>
      </c>
      <c r="U460">
        <f t="shared" si="46"/>
        <v>2013</v>
      </c>
      <c r="V460" t="str">
        <f t="shared" si="47"/>
        <v>Apr</v>
      </c>
    </row>
    <row r="461" spans="1:22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8">
        <f t="shared" si="42"/>
        <v>0</v>
      </c>
      <c r="P461" s="12">
        <f t="shared" si="43"/>
        <v>5187600</v>
      </c>
      <c r="Q461" t="s">
        <v>8310</v>
      </c>
      <c r="R461" t="s">
        <v>8316</v>
      </c>
      <c r="S461" s="9">
        <f t="shared" si="44"/>
        <v>40800.6403587963</v>
      </c>
      <c r="T461" s="9">
        <f t="shared" si="45"/>
        <v>40860.682025462964</v>
      </c>
      <c r="U461">
        <f t="shared" si="46"/>
        <v>2011</v>
      </c>
      <c r="V461" t="str">
        <f t="shared" si="47"/>
        <v>Sep</v>
      </c>
    </row>
    <row r="462" spans="1:22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8">
        <f t="shared" si="42"/>
        <v>0</v>
      </c>
      <c r="P462" s="12">
        <f t="shared" si="43"/>
        <v>1366162.5</v>
      </c>
      <c r="Q462" t="s">
        <v>8310</v>
      </c>
      <c r="R462" t="s">
        <v>8316</v>
      </c>
      <c r="S462" s="9">
        <f t="shared" si="44"/>
        <v>41759.542534722219</v>
      </c>
      <c r="T462" s="9">
        <f t="shared" si="45"/>
        <v>41791.166666666664</v>
      </c>
      <c r="U462">
        <f t="shared" si="46"/>
        <v>2014</v>
      </c>
      <c r="V462" t="str">
        <f t="shared" si="47"/>
        <v>Apr</v>
      </c>
    </row>
    <row r="463" spans="1:22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8">
        <f t="shared" si="42"/>
        <v>0</v>
      </c>
      <c r="P463" s="12" t="e">
        <f t="shared" si="43"/>
        <v>#DIV/0!</v>
      </c>
      <c r="Q463" t="s">
        <v>8310</v>
      </c>
      <c r="R463" t="s">
        <v>8316</v>
      </c>
      <c r="S463" s="9">
        <f t="shared" si="44"/>
        <v>41407.84684027778</v>
      </c>
      <c r="T463" s="9">
        <f t="shared" si="45"/>
        <v>41427.84684027778</v>
      </c>
      <c r="U463">
        <f t="shared" si="46"/>
        <v>2013</v>
      </c>
      <c r="V463" t="str">
        <f t="shared" si="47"/>
        <v>May</v>
      </c>
    </row>
    <row r="464" spans="1:22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8">
        <f t="shared" si="42"/>
        <v>0</v>
      </c>
      <c r="P464" s="12" t="e">
        <f t="shared" si="43"/>
        <v>#DIV/0!</v>
      </c>
      <c r="Q464" t="s">
        <v>8310</v>
      </c>
      <c r="R464" t="s">
        <v>8316</v>
      </c>
      <c r="S464" s="9">
        <f t="shared" si="44"/>
        <v>40705.126631944448</v>
      </c>
      <c r="T464" s="9">
        <f t="shared" si="45"/>
        <v>40765.126631944448</v>
      </c>
      <c r="U464">
        <f t="shared" si="46"/>
        <v>2011</v>
      </c>
      <c r="V464" t="str">
        <f t="shared" si="47"/>
        <v>Jun</v>
      </c>
    </row>
    <row r="465" spans="1:22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8">
        <f t="shared" si="42"/>
        <v>2</v>
      </c>
      <c r="P465" s="12">
        <f t="shared" si="43"/>
        <v>471272.72727272729</v>
      </c>
      <c r="Q465" t="s">
        <v>8310</v>
      </c>
      <c r="R465" t="s">
        <v>8316</v>
      </c>
      <c r="S465" s="9">
        <f t="shared" si="44"/>
        <v>40750.710104166668</v>
      </c>
      <c r="T465" s="9">
        <f t="shared" si="45"/>
        <v>40810.710104166668</v>
      </c>
      <c r="U465">
        <f t="shared" si="46"/>
        <v>2011</v>
      </c>
      <c r="V465" t="str">
        <f t="shared" si="47"/>
        <v>Jul</v>
      </c>
    </row>
    <row r="466" spans="1:22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8">
        <f t="shared" si="42"/>
        <v>0</v>
      </c>
      <c r="P466" s="12">
        <f t="shared" si="43"/>
        <v>1728000</v>
      </c>
      <c r="Q466" t="s">
        <v>8310</v>
      </c>
      <c r="R466" t="s">
        <v>8316</v>
      </c>
      <c r="S466" s="9">
        <f t="shared" si="44"/>
        <v>42488.848784722228</v>
      </c>
      <c r="T466" s="9">
        <f t="shared" si="45"/>
        <v>42508.848784722228</v>
      </c>
      <c r="U466">
        <f t="shared" si="46"/>
        <v>2016</v>
      </c>
      <c r="V466" t="str">
        <f t="shared" si="47"/>
        <v>Apr</v>
      </c>
    </row>
    <row r="467" spans="1:22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8">
        <f t="shared" si="42"/>
        <v>27</v>
      </c>
      <c r="P467" s="12">
        <f t="shared" si="43"/>
        <v>172800</v>
      </c>
      <c r="Q467" t="s">
        <v>8310</v>
      </c>
      <c r="R467" t="s">
        <v>8316</v>
      </c>
      <c r="S467" s="9">
        <f t="shared" si="44"/>
        <v>41801.120069444441</v>
      </c>
      <c r="T467" s="9">
        <f t="shared" si="45"/>
        <v>41817.120069444441</v>
      </c>
      <c r="U467">
        <f t="shared" si="46"/>
        <v>2014</v>
      </c>
      <c r="V467" t="str">
        <f t="shared" si="47"/>
        <v>Jun</v>
      </c>
    </row>
    <row r="468" spans="1:22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8">
        <f t="shared" si="42"/>
        <v>1</v>
      </c>
      <c r="P468" s="12">
        <f t="shared" si="43"/>
        <v>518400</v>
      </c>
      <c r="Q468" t="s">
        <v>8310</v>
      </c>
      <c r="R468" t="s">
        <v>8316</v>
      </c>
      <c r="S468" s="9">
        <f t="shared" si="44"/>
        <v>41129.942870370374</v>
      </c>
      <c r="T468" s="9">
        <f t="shared" si="45"/>
        <v>41159.942870370374</v>
      </c>
      <c r="U468">
        <f t="shared" si="46"/>
        <v>2012</v>
      </c>
      <c r="V468" t="str">
        <f t="shared" si="47"/>
        <v>Aug</v>
      </c>
    </row>
    <row r="469" spans="1:22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8">
        <f t="shared" si="42"/>
        <v>22</v>
      </c>
      <c r="P469" s="12">
        <f t="shared" si="43"/>
        <v>99692.307692307688</v>
      </c>
      <c r="Q469" t="s">
        <v>8310</v>
      </c>
      <c r="R469" t="s">
        <v>8316</v>
      </c>
      <c r="S469" s="9">
        <f t="shared" si="44"/>
        <v>41135.679791666669</v>
      </c>
      <c r="T469" s="9">
        <f t="shared" si="45"/>
        <v>41180.679791666669</v>
      </c>
      <c r="U469">
        <f t="shared" si="46"/>
        <v>2012</v>
      </c>
      <c r="V469" t="str">
        <f t="shared" si="47"/>
        <v>Aug</v>
      </c>
    </row>
    <row r="470" spans="1:22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8">
        <f t="shared" si="42"/>
        <v>0</v>
      </c>
      <c r="P470" s="12" t="e">
        <f t="shared" si="43"/>
        <v>#DIV/0!</v>
      </c>
      <c r="Q470" t="s">
        <v>8310</v>
      </c>
      <c r="R470" t="s">
        <v>8316</v>
      </c>
      <c r="S470" s="9">
        <f t="shared" si="44"/>
        <v>41041.167627314811</v>
      </c>
      <c r="T470" s="9">
        <f t="shared" si="45"/>
        <v>41101.160474537035</v>
      </c>
      <c r="U470">
        <f t="shared" si="46"/>
        <v>2012</v>
      </c>
      <c r="V470" t="str">
        <f t="shared" si="47"/>
        <v>May</v>
      </c>
    </row>
    <row r="471" spans="1:22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8">
        <f t="shared" si="42"/>
        <v>0</v>
      </c>
      <c r="P471" s="12" t="e">
        <f t="shared" si="43"/>
        <v>#DIV/0!</v>
      </c>
      <c r="Q471" t="s">
        <v>8310</v>
      </c>
      <c r="R471" t="s">
        <v>8316</v>
      </c>
      <c r="S471" s="9">
        <f t="shared" si="44"/>
        <v>41827.989861111113</v>
      </c>
      <c r="T471" s="9">
        <f t="shared" si="45"/>
        <v>41887.989861111113</v>
      </c>
      <c r="U471">
        <f t="shared" si="46"/>
        <v>2014</v>
      </c>
      <c r="V471" t="str">
        <f t="shared" si="47"/>
        <v>Jul</v>
      </c>
    </row>
    <row r="472" spans="1:22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8">
        <f t="shared" si="42"/>
        <v>1</v>
      </c>
      <c r="P472" s="12">
        <f t="shared" si="43"/>
        <v>2159955.5</v>
      </c>
      <c r="Q472" t="s">
        <v>8310</v>
      </c>
      <c r="R472" t="s">
        <v>8316</v>
      </c>
      <c r="S472" s="9">
        <f t="shared" si="44"/>
        <v>41605.167696759258</v>
      </c>
      <c r="T472" s="9">
        <f t="shared" si="45"/>
        <v>41655.166666666664</v>
      </c>
      <c r="U472">
        <f t="shared" si="46"/>
        <v>2013</v>
      </c>
      <c r="V472" t="str">
        <f t="shared" si="47"/>
        <v>Nov</v>
      </c>
    </row>
    <row r="473" spans="1:22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8">
        <f t="shared" si="42"/>
        <v>12</v>
      </c>
      <c r="P473" s="12">
        <f t="shared" si="43"/>
        <v>22849.411764705881</v>
      </c>
      <c r="Q473" t="s">
        <v>8310</v>
      </c>
      <c r="R473" t="s">
        <v>8316</v>
      </c>
      <c r="S473" s="9">
        <f t="shared" si="44"/>
        <v>41703.721979166665</v>
      </c>
      <c r="T473" s="9">
        <f t="shared" si="45"/>
        <v>41748.680312500001</v>
      </c>
      <c r="U473">
        <f t="shared" si="46"/>
        <v>2014</v>
      </c>
      <c r="V473" t="str">
        <f t="shared" si="47"/>
        <v>Mar</v>
      </c>
    </row>
    <row r="474" spans="1:22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8">
        <f t="shared" si="42"/>
        <v>18</v>
      </c>
      <c r="P474" s="12">
        <f t="shared" si="43"/>
        <v>518400</v>
      </c>
      <c r="Q474" t="s">
        <v>8310</v>
      </c>
      <c r="R474" t="s">
        <v>8316</v>
      </c>
      <c r="S474" s="9">
        <f t="shared" si="44"/>
        <v>41844.922662037039</v>
      </c>
      <c r="T474" s="9">
        <f t="shared" si="45"/>
        <v>41874.922662037039</v>
      </c>
      <c r="U474">
        <f t="shared" si="46"/>
        <v>2014</v>
      </c>
      <c r="V474" t="str">
        <f t="shared" si="47"/>
        <v>Jul</v>
      </c>
    </row>
    <row r="475" spans="1:22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8">
        <f t="shared" si="42"/>
        <v>3</v>
      </c>
      <c r="P475" s="12">
        <f t="shared" si="43"/>
        <v>185142.85714285713</v>
      </c>
      <c r="Q475" t="s">
        <v>8310</v>
      </c>
      <c r="R475" t="s">
        <v>8316</v>
      </c>
      <c r="S475" s="9">
        <f t="shared" si="44"/>
        <v>41869.698136574072</v>
      </c>
      <c r="T475" s="9">
        <f t="shared" si="45"/>
        <v>41899.698136574072</v>
      </c>
      <c r="U475">
        <f t="shared" si="46"/>
        <v>2014</v>
      </c>
      <c r="V475" t="str">
        <f t="shared" si="47"/>
        <v>Aug</v>
      </c>
    </row>
    <row r="476" spans="1:22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8">
        <f t="shared" si="42"/>
        <v>0</v>
      </c>
      <c r="P476" s="12">
        <f t="shared" si="43"/>
        <v>2592000</v>
      </c>
      <c r="Q476" t="s">
        <v>8310</v>
      </c>
      <c r="R476" t="s">
        <v>8316</v>
      </c>
      <c r="S476" s="9">
        <f t="shared" si="44"/>
        <v>42753.329039351855</v>
      </c>
      <c r="T476" s="9">
        <f t="shared" si="45"/>
        <v>42783.329039351855</v>
      </c>
      <c r="U476">
        <f t="shared" si="46"/>
        <v>2017</v>
      </c>
      <c r="V476" t="str">
        <f t="shared" si="47"/>
        <v>Jan</v>
      </c>
    </row>
    <row r="477" spans="1:22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8">
        <f t="shared" si="42"/>
        <v>0</v>
      </c>
      <c r="P477" s="12" t="e">
        <f t="shared" si="43"/>
        <v>#DIV/0!</v>
      </c>
      <c r="Q477" t="s">
        <v>8310</v>
      </c>
      <c r="R477" t="s">
        <v>8316</v>
      </c>
      <c r="S477" s="9">
        <f t="shared" si="44"/>
        <v>42100.086145833338</v>
      </c>
      <c r="T477" s="9">
        <f t="shared" si="45"/>
        <v>42130.086145833338</v>
      </c>
      <c r="U477">
        <f t="shared" si="46"/>
        <v>2015</v>
      </c>
      <c r="V477" t="str">
        <f t="shared" si="47"/>
        <v>Apr</v>
      </c>
    </row>
    <row r="478" spans="1:22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8">
        <f t="shared" si="42"/>
        <v>2</v>
      </c>
      <c r="P478" s="12">
        <f t="shared" si="43"/>
        <v>24520.153225806451</v>
      </c>
      <c r="Q478" t="s">
        <v>8310</v>
      </c>
      <c r="R478" t="s">
        <v>8316</v>
      </c>
      <c r="S478" s="9">
        <f t="shared" si="44"/>
        <v>41757.975011574075</v>
      </c>
      <c r="T478" s="9">
        <f t="shared" si="45"/>
        <v>41793.165972222225</v>
      </c>
      <c r="U478">
        <f t="shared" si="46"/>
        <v>2014</v>
      </c>
      <c r="V478" t="str">
        <f t="shared" si="47"/>
        <v>Apr</v>
      </c>
    </row>
    <row r="479" spans="1:22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8">
        <f t="shared" si="42"/>
        <v>0</v>
      </c>
      <c r="P479" s="12" t="e">
        <f t="shared" si="43"/>
        <v>#DIV/0!</v>
      </c>
      <c r="Q479" t="s">
        <v>8310</v>
      </c>
      <c r="R479" t="s">
        <v>8316</v>
      </c>
      <c r="S479" s="9">
        <f t="shared" si="44"/>
        <v>40987.83488425926</v>
      </c>
      <c r="T479" s="9">
        <f t="shared" si="45"/>
        <v>41047.83488425926</v>
      </c>
      <c r="U479">
        <f t="shared" si="46"/>
        <v>2012</v>
      </c>
      <c r="V479" t="str">
        <f t="shared" si="47"/>
        <v>Mar</v>
      </c>
    </row>
    <row r="480" spans="1:22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8">
        <f t="shared" si="42"/>
        <v>0</v>
      </c>
      <c r="P480" s="12" t="e">
        <f t="shared" si="43"/>
        <v>#DIV/0!</v>
      </c>
      <c r="Q480" t="s">
        <v>8310</v>
      </c>
      <c r="R480" t="s">
        <v>8316</v>
      </c>
      <c r="S480" s="9">
        <f t="shared" si="44"/>
        <v>42065.910983796297</v>
      </c>
      <c r="T480" s="9">
        <f t="shared" si="45"/>
        <v>42095.869317129633</v>
      </c>
      <c r="U480">
        <f t="shared" si="46"/>
        <v>2015</v>
      </c>
      <c r="V480" t="str">
        <f t="shared" si="47"/>
        <v>Mar</v>
      </c>
    </row>
    <row r="481" spans="1:22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8">
        <f t="shared" si="42"/>
        <v>33</v>
      </c>
      <c r="P481" s="12">
        <f t="shared" si="43"/>
        <v>94320</v>
      </c>
      <c r="Q481" t="s">
        <v>8310</v>
      </c>
      <c r="R481" t="s">
        <v>8316</v>
      </c>
      <c r="S481" s="9">
        <f t="shared" si="44"/>
        <v>41904.407812500001</v>
      </c>
      <c r="T481" s="9">
        <f t="shared" si="45"/>
        <v>41964.449479166666</v>
      </c>
      <c r="U481">
        <f t="shared" si="46"/>
        <v>2014</v>
      </c>
      <c r="V481" t="str">
        <f t="shared" si="47"/>
        <v>Sep</v>
      </c>
    </row>
    <row r="482" spans="1:22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8">
        <f t="shared" si="42"/>
        <v>19</v>
      </c>
      <c r="P482" s="12">
        <f t="shared" si="43"/>
        <v>18514.285714285714</v>
      </c>
      <c r="Q482" t="s">
        <v>8310</v>
      </c>
      <c r="R482" t="s">
        <v>8316</v>
      </c>
      <c r="S482" s="9">
        <f t="shared" si="44"/>
        <v>41465.500173611108</v>
      </c>
      <c r="T482" s="9">
        <f t="shared" si="45"/>
        <v>41495.500173611108</v>
      </c>
      <c r="U482">
        <f t="shared" si="46"/>
        <v>2013</v>
      </c>
      <c r="V482" t="str">
        <f t="shared" si="47"/>
        <v>Jul</v>
      </c>
    </row>
    <row r="483" spans="1:22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8">
        <f t="shared" si="42"/>
        <v>6</v>
      </c>
      <c r="P483" s="12">
        <f t="shared" si="43"/>
        <v>123428.57142857143</v>
      </c>
      <c r="Q483" t="s">
        <v>8310</v>
      </c>
      <c r="R483" t="s">
        <v>8316</v>
      </c>
      <c r="S483" s="9">
        <f t="shared" si="44"/>
        <v>41162.672326388885</v>
      </c>
      <c r="T483" s="9">
        <f t="shared" si="45"/>
        <v>41192.672326388885</v>
      </c>
      <c r="U483">
        <f t="shared" si="46"/>
        <v>2012</v>
      </c>
      <c r="V483" t="str">
        <f t="shared" si="47"/>
        <v>Sep</v>
      </c>
    </row>
    <row r="484" spans="1:22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8">
        <f t="shared" si="42"/>
        <v>0</v>
      </c>
      <c r="P484" s="12">
        <f t="shared" si="43"/>
        <v>2307750</v>
      </c>
      <c r="Q484" t="s">
        <v>8310</v>
      </c>
      <c r="R484" t="s">
        <v>8316</v>
      </c>
      <c r="S484" s="9">
        <f t="shared" si="44"/>
        <v>42447.896875000006</v>
      </c>
      <c r="T484" s="9">
        <f t="shared" si="45"/>
        <v>42474.606944444444</v>
      </c>
      <c r="U484">
        <f t="shared" si="46"/>
        <v>2016</v>
      </c>
      <c r="V484" t="str">
        <f t="shared" si="47"/>
        <v>Mar</v>
      </c>
    </row>
    <row r="485" spans="1:22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8">
        <f t="shared" si="42"/>
        <v>50</v>
      </c>
      <c r="P485" s="12">
        <f t="shared" si="43"/>
        <v>35265.306122448979</v>
      </c>
      <c r="Q485" t="s">
        <v>8310</v>
      </c>
      <c r="R485" t="s">
        <v>8316</v>
      </c>
      <c r="S485" s="9">
        <f t="shared" si="44"/>
        <v>41243.197592592594</v>
      </c>
      <c r="T485" s="9">
        <f t="shared" si="45"/>
        <v>41303.197592592594</v>
      </c>
      <c r="U485">
        <f t="shared" si="46"/>
        <v>2012</v>
      </c>
      <c r="V485" t="str">
        <f t="shared" si="47"/>
        <v>Nov</v>
      </c>
    </row>
    <row r="486" spans="1:22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8">
        <f t="shared" si="42"/>
        <v>0</v>
      </c>
      <c r="P486" s="12">
        <f t="shared" si="43"/>
        <v>322363.63636363635</v>
      </c>
      <c r="Q486" t="s">
        <v>8310</v>
      </c>
      <c r="R486" t="s">
        <v>8316</v>
      </c>
      <c r="S486" s="9">
        <f t="shared" si="44"/>
        <v>42272.93949074074</v>
      </c>
      <c r="T486" s="9">
        <f t="shared" si="45"/>
        <v>42313.981157407412</v>
      </c>
      <c r="U486">
        <f t="shared" si="46"/>
        <v>2015</v>
      </c>
      <c r="V486" t="str">
        <f t="shared" si="47"/>
        <v>Sep</v>
      </c>
    </row>
    <row r="487" spans="1:22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8">
        <f t="shared" si="42"/>
        <v>22</v>
      </c>
      <c r="P487" s="12">
        <f t="shared" si="43"/>
        <v>20736</v>
      </c>
      <c r="Q487" t="s">
        <v>8310</v>
      </c>
      <c r="R487" t="s">
        <v>8316</v>
      </c>
      <c r="S487" s="9">
        <f t="shared" si="44"/>
        <v>41381.50577546296</v>
      </c>
      <c r="T487" s="9">
        <f t="shared" si="45"/>
        <v>41411.50577546296</v>
      </c>
      <c r="U487">
        <f t="shared" si="46"/>
        <v>2013</v>
      </c>
      <c r="V487" t="str">
        <f t="shared" si="47"/>
        <v>Apr</v>
      </c>
    </row>
    <row r="488" spans="1:22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8">
        <f t="shared" si="42"/>
        <v>0</v>
      </c>
      <c r="P488" s="12">
        <f t="shared" si="43"/>
        <v>2592000</v>
      </c>
      <c r="Q488" t="s">
        <v>8310</v>
      </c>
      <c r="R488" t="s">
        <v>8316</v>
      </c>
      <c r="S488" s="9">
        <f t="shared" si="44"/>
        <v>41761.94258101852</v>
      </c>
      <c r="T488" s="9">
        <f t="shared" si="45"/>
        <v>41791.94258101852</v>
      </c>
      <c r="U488">
        <f t="shared" si="46"/>
        <v>2014</v>
      </c>
      <c r="V488" t="str">
        <f t="shared" si="47"/>
        <v>May</v>
      </c>
    </row>
    <row r="489" spans="1:22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8">
        <f t="shared" si="42"/>
        <v>0</v>
      </c>
      <c r="P489" s="12" t="e">
        <f t="shared" si="43"/>
        <v>#DIV/0!</v>
      </c>
      <c r="Q489" t="s">
        <v>8310</v>
      </c>
      <c r="R489" t="s">
        <v>8316</v>
      </c>
      <c r="S489" s="9">
        <f t="shared" si="44"/>
        <v>42669.594837962963</v>
      </c>
      <c r="T489" s="9">
        <f t="shared" si="45"/>
        <v>42729.636504629627</v>
      </c>
      <c r="U489">
        <f t="shared" si="46"/>
        <v>2016</v>
      </c>
      <c r="V489" t="str">
        <f t="shared" si="47"/>
        <v>Oct</v>
      </c>
    </row>
    <row r="490" spans="1:22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8">
        <f t="shared" si="42"/>
        <v>0</v>
      </c>
      <c r="P490" s="12" t="e">
        <f t="shared" si="43"/>
        <v>#DIV/0!</v>
      </c>
      <c r="Q490" t="s">
        <v>8310</v>
      </c>
      <c r="R490" t="s">
        <v>8316</v>
      </c>
      <c r="S490" s="9">
        <f t="shared" si="44"/>
        <v>42714.054398148146</v>
      </c>
      <c r="T490" s="9">
        <f t="shared" si="45"/>
        <v>42744.054398148146</v>
      </c>
      <c r="U490">
        <f t="shared" si="46"/>
        <v>2016</v>
      </c>
      <c r="V490" t="str">
        <f t="shared" si="47"/>
        <v>Dec</v>
      </c>
    </row>
    <row r="491" spans="1:22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8">
        <f t="shared" si="42"/>
        <v>0</v>
      </c>
      <c r="P491" s="12">
        <f t="shared" si="43"/>
        <v>892788</v>
      </c>
      <c r="Q491" t="s">
        <v>8310</v>
      </c>
      <c r="R491" t="s">
        <v>8316</v>
      </c>
      <c r="S491" s="9">
        <f t="shared" si="44"/>
        <v>40882.481666666667</v>
      </c>
      <c r="T491" s="9">
        <f t="shared" si="45"/>
        <v>40913.481249999997</v>
      </c>
      <c r="U491">
        <f t="shared" si="46"/>
        <v>2011</v>
      </c>
      <c r="V491" t="str">
        <f t="shared" si="47"/>
        <v>Dec</v>
      </c>
    </row>
    <row r="492" spans="1:22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8">
        <f t="shared" si="42"/>
        <v>0</v>
      </c>
      <c r="P492" s="12" t="e">
        <f t="shared" si="43"/>
        <v>#DIV/0!</v>
      </c>
      <c r="Q492" t="s">
        <v>8310</v>
      </c>
      <c r="R492" t="s">
        <v>8316</v>
      </c>
      <c r="S492" s="9">
        <f t="shared" si="44"/>
        <v>41113.968576388892</v>
      </c>
      <c r="T492" s="9">
        <f t="shared" si="45"/>
        <v>41143.968576388892</v>
      </c>
      <c r="U492">
        <f t="shared" si="46"/>
        <v>2012</v>
      </c>
      <c r="V492" t="str">
        <f t="shared" si="47"/>
        <v>Jul</v>
      </c>
    </row>
    <row r="493" spans="1:22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8">
        <f t="shared" si="42"/>
        <v>0</v>
      </c>
      <c r="P493" s="12" t="e">
        <f t="shared" si="43"/>
        <v>#DIV/0!</v>
      </c>
      <c r="Q493" t="s">
        <v>8310</v>
      </c>
      <c r="R493" t="s">
        <v>8316</v>
      </c>
      <c r="S493" s="9">
        <f t="shared" si="44"/>
        <v>42366.982627314821</v>
      </c>
      <c r="T493" s="9">
        <f t="shared" si="45"/>
        <v>42396.982627314821</v>
      </c>
      <c r="U493">
        <f t="shared" si="46"/>
        <v>2015</v>
      </c>
      <c r="V493" t="str">
        <f t="shared" si="47"/>
        <v>Dec</v>
      </c>
    </row>
    <row r="494" spans="1:22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8">
        <f t="shared" si="42"/>
        <v>0</v>
      </c>
      <c r="P494" s="12" t="e">
        <f t="shared" si="43"/>
        <v>#DIV/0!</v>
      </c>
      <c r="Q494" t="s">
        <v>8310</v>
      </c>
      <c r="R494" t="s">
        <v>8316</v>
      </c>
      <c r="S494" s="9">
        <f t="shared" si="44"/>
        <v>42596.03506944445</v>
      </c>
      <c r="T494" s="9">
        <f t="shared" si="45"/>
        <v>42656.03506944445</v>
      </c>
      <c r="U494">
        <f t="shared" si="46"/>
        <v>2016</v>
      </c>
      <c r="V494" t="str">
        <f t="shared" si="47"/>
        <v>Aug</v>
      </c>
    </row>
    <row r="495" spans="1:22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8">
        <f t="shared" si="42"/>
        <v>0</v>
      </c>
      <c r="P495" s="12" t="e">
        <f t="shared" si="43"/>
        <v>#DIV/0!</v>
      </c>
      <c r="Q495" t="s">
        <v>8310</v>
      </c>
      <c r="R495" t="s">
        <v>8316</v>
      </c>
      <c r="S495" s="9">
        <f t="shared" si="44"/>
        <v>42114.726134259254</v>
      </c>
      <c r="T495" s="9">
        <f t="shared" si="45"/>
        <v>42144.726134259254</v>
      </c>
      <c r="U495">
        <f t="shared" si="46"/>
        <v>2015</v>
      </c>
      <c r="V495" t="str">
        <f t="shared" si="47"/>
        <v>Apr</v>
      </c>
    </row>
    <row r="496" spans="1:22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8">
        <f t="shared" si="42"/>
        <v>0</v>
      </c>
      <c r="P496" s="12">
        <f t="shared" si="43"/>
        <v>670878.33333333337</v>
      </c>
      <c r="Q496" t="s">
        <v>8310</v>
      </c>
      <c r="R496" t="s">
        <v>8316</v>
      </c>
      <c r="S496" s="9">
        <f t="shared" si="44"/>
        <v>41799.830613425926</v>
      </c>
      <c r="T496" s="9">
        <f t="shared" si="45"/>
        <v>41823.125</v>
      </c>
      <c r="U496">
        <f t="shared" si="46"/>
        <v>2014</v>
      </c>
      <c r="V496" t="str">
        <f t="shared" si="47"/>
        <v>Jun</v>
      </c>
    </row>
    <row r="497" spans="1:22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8">
        <f t="shared" si="42"/>
        <v>0</v>
      </c>
      <c r="P497" s="12" t="e">
        <f t="shared" si="43"/>
        <v>#DIV/0!</v>
      </c>
      <c r="Q497" t="s">
        <v>8310</v>
      </c>
      <c r="R497" t="s">
        <v>8316</v>
      </c>
      <c r="S497" s="9">
        <f t="shared" si="44"/>
        <v>42171.827604166669</v>
      </c>
      <c r="T497" s="9">
        <f t="shared" si="45"/>
        <v>42201.827604166669</v>
      </c>
      <c r="U497">
        <f t="shared" si="46"/>
        <v>2015</v>
      </c>
      <c r="V497" t="str">
        <f t="shared" si="47"/>
        <v>Jun</v>
      </c>
    </row>
    <row r="498" spans="1:22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8">
        <f t="shared" si="42"/>
        <v>0</v>
      </c>
      <c r="P498" s="12">
        <f t="shared" si="43"/>
        <v>5184000</v>
      </c>
      <c r="Q498" t="s">
        <v>8310</v>
      </c>
      <c r="R498" t="s">
        <v>8316</v>
      </c>
      <c r="S498" s="9">
        <f t="shared" si="44"/>
        <v>41620.93141203704</v>
      </c>
      <c r="T498" s="9">
        <f t="shared" si="45"/>
        <v>41680.93141203704</v>
      </c>
      <c r="U498">
        <f t="shared" si="46"/>
        <v>2013</v>
      </c>
      <c r="V498" t="str">
        <f t="shared" si="47"/>
        <v>Dec</v>
      </c>
    </row>
    <row r="499" spans="1:22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8">
        <f t="shared" si="42"/>
        <v>1</v>
      </c>
      <c r="P499" s="12">
        <f t="shared" si="43"/>
        <v>1531311.6666666667</v>
      </c>
      <c r="Q499" t="s">
        <v>8310</v>
      </c>
      <c r="R499" t="s">
        <v>8316</v>
      </c>
      <c r="S499" s="9">
        <f t="shared" si="44"/>
        <v>41945.037789351853</v>
      </c>
      <c r="T499" s="9">
        <f t="shared" si="45"/>
        <v>41998.208333333328</v>
      </c>
      <c r="U499">
        <f t="shared" si="46"/>
        <v>2014</v>
      </c>
      <c r="V499" t="str">
        <f t="shared" si="47"/>
        <v>Nov</v>
      </c>
    </row>
    <row r="500" spans="1:22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8">
        <f t="shared" si="42"/>
        <v>5</v>
      </c>
      <c r="P500" s="12">
        <f t="shared" si="43"/>
        <v>164945.45454545456</v>
      </c>
      <c r="Q500" t="s">
        <v>8310</v>
      </c>
      <c r="R500" t="s">
        <v>8316</v>
      </c>
      <c r="S500" s="9">
        <f t="shared" si="44"/>
        <v>40858.762141203704</v>
      </c>
      <c r="T500" s="9">
        <f t="shared" si="45"/>
        <v>40900.762141203704</v>
      </c>
      <c r="U500">
        <f t="shared" si="46"/>
        <v>2011</v>
      </c>
      <c r="V500" t="str">
        <f t="shared" si="47"/>
        <v>Nov</v>
      </c>
    </row>
    <row r="501" spans="1:22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8">
        <f t="shared" si="42"/>
        <v>10</v>
      </c>
      <c r="P501" s="12">
        <f t="shared" si="43"/>
        <v>182698.92307692306</v>
      </c>
      <c r="Q501" t="s">
        <v>8310</v>
      </c>
      <c r="R501" t="s">
        <v>8316</v>
      </c>
      <c r="S501" s="9">
        <f t="shared" si="44"/>
        <v>40043.895462962959</v>
      </c>
      <c r="T501" s="9">
        <f t="shared" si="45"/>
        <v>40098.874305555553</v>
      </c>
      <c r="U501">
        <f t="shared" si="46"/>
        <v>2009</v>
      </c>
      <c r="V501" t="str">
        <f t="shared" si="47"/>
        <v>Aug</v>
      </c>
    </row>
    <row r="502" spans="1:22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8">
        <f t="shared" si="42"/>
        <v>3</v>
      </c>
      <c r="P502" s="12">
        <f t="shared" si="43"/>
        <v>1275302.25</v>
      </c>
      <c r="Q502" t="s">
        <v>8310</v>
      </c>
      <c r="R502" t="s">
        <v>8316</v>
      </c>
      <c r="S502" s="9">
        <f t="shared" si="44"/>
        <v>40247.886006944449</v>
      </c>
      <c r="T502" s="9">
        <f t="shared" si="45"/>
        <v>40306.927777777775</v>
      </c>
      <c r="U502">
        <f t="shared" si="46"/>
        <v>2010</v>
      </c>
      <c r="V502" t="str">
        <f t="shared" si="47"/>
        <v>Mar</v>
      </c>
    </row>
    <row r="503" spans="1:22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8">
        <f t="shared" si="42"/>
        <v>0</v>
      </c>
      <c r="P503" s="12" t="e">
        <f t="shared" si="43"/>
        <v>#DIV/0!</v>
      </c>
      <c r="Q503" t="s">
        <v>8310</v>
      </c>
      <c r="R503" t="s">
        <v>8316</v>
      </c>
      <c r="S503" s="9">
        <f t="shared" si="44"/>
        <v>40703.234386574077</v>
      </c>
      <c r="T503" s="9">
        <f t="shared" si="45"/>
        <v>40733.234386574077</v>
      </c>
      <c r="U503">
        <f t="shared" si="46"/>
        <v>2011</v>
      </c>
      <c r="V503" t="str">
        <f t="shared" si="47"/>
        <v>Jun</v>
      </c>
    </row>
    <row r="504" spans="1:22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8">
        <f t="shared" si="42"/>
        <v>1</v>
      </c>
      <c r="P504" s="12">
        <f t="shared" si="43"/>
        <v>647100</v>
      </c>
      <c r="Q504" t="s">
        <v>8310</v>
      </c>
      <c r="R504" t="s">
        <v>8316</v>
      </c>
      <c r="S504" s="9">
        <f t="shared" si="44"/>
        <v>40956.553530092591</v>
      </c>
      <c r="T504" s="9">
        <f t="shared" si="45"/>
        <v>40986.511863425927</v>
      </c>
      <c r="U504">
        <f t="shared" si="46"/>
        <v>2012</v>
      </c>
      <c r="V504" t="str">
        <f t="shared" si="47"/>
        <v>Feb</v>
      </c>
    </row>
    <row r="505" spans="1:22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8">
        <f t="shared" si="42"/>
        <v>2</v>
      </c>
      <c r="P505" s="12">
        <f t="shared" si="43"/>
        <v>288000</v>
      </c>
      <c r="Q505" t="s">
        <v>8310</v>
      </c>
      <c r="R505" t="s">
        <v>8316</v>
      </c>
      <c r="S505" s="9">
        <f t="shared" si="44"/>
        <v>41991.526655092588</v>
      </c>
      <c r="T505" s="9">
        <f t="shared" si="45"/>
        <v>42021.526655092588</v>
      </c>
      <c r="U505">
        <f t="shared" si="46"/>
        <v>2014</v>
      </c>
      <c r="V505" t="str">
        <f t="shared" si="47"/>
        <v>Dec</v>
      </c>
    </row>
    <row r="506" spans="1:22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8">
        <f t="shared" si="42"/>
        <v>1</v>
      </c>
      <c r="P506" s="12">
        <f t="shared" si="43"/>
        <v>1036080</v>
      </c>
      <c r="Q506" t="s">
        <v>8310</v>
      </c>
      <c r="R506" t="s">
        <v>8316</v>
      </c>
      <c r="S506" s="9">
        <f t="shared" si="44"/>
        <v>40949.98364583333</v>
      </c>
      <c r="T506" s="9">
        <f t="shared" si="45"/>
        <v>41009.941979166666</v>
      </c>
      <c r="U506">
        <f t="shared" si="46"/>
        <v>2012</v>
      </c>
      <c r="V506" t="str">
        <f t="shared" si="47"/>
        <v>Feb</v>
      </c>
    </row>
    <row r="507" spans="1:22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8">
        <f t="shared" si="42"/>
        <v>0</v>
      </c>
      <c r="P507" s="12">
        <f t="shared" si="43"/>
        <v>277714.28571428574</v>
      </c>
      <c r="Q507" t="s">
        <v>8310</v>
      </c>
      <c r="R507" t="s">
        <v>8316</v>
      </c>
      <c r="S507" s="9">
        <f t="shared" si="44"/>
        <v>42318.098217592589</v>
      </c>
      <c r="T507" s="9">
        <f t="shared" si="45"/>
        <v>42363.098217592589</v>
      </c>
      <c r="U507">
        <f t="shared" si="46"/>
        <v>2015</v>
      </c>
      <c r="V507" t="str">
        <f t="shared" si="47"/>
        <v>Nov</v>
      </c>
    </row>
    <row r="508" spans="1:22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8">
        <f t="shared" si="42"/>
        <v>0</v>
      </c>
      <c r="P508" s="12">
        <f t="shared" si="43"/>
        <v>2592000</v>
      </c>
      <c r="Q508" t="s">
        <v>8310</v>
      </c>
      <c r="R508" t="s">
        <v>8316</v>
      </c>
      <c r="S508" s="9">
        <f t="shared" si="44"/>
        <v>41466.552314814813</v>
      </c>
      <c r="T508" s="9">
        <f t="shared" si="45"/>
        <v>41496.552314814813</v>
      </c>
      <c r="U508">
        <f t="shared" si="46"/>
        <v>2013</v>
      </c>
      <c r="V508" t="str">
        <f t="shared" si="47"/>
        <v>Jul</v>
      </c>
    </row>
    <row r="509" spans="1:22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8">
        <f t="shared" si="42"/>
        <v>3</v>
      </c>
      <c r="P509" s="12">
        <f t="shared" si="43"/>
        <v>388800</v>
      </c>
      <c r="Q509" t="s">
        <v>8310</v>
      </c>
      <c r="R509" t="s">
        <v>8316</v>
      </c>
      <c r="S509" s="9">
        <f t="shared" si="44"/>
        <v>41156.958993055552</v>
      </c>
      <c r="T509" s="9">
        <f t="shared" si="45"/>
        <v>41201.958993055552</v>
      </c>
      <c r="U509">
        <f t="shared" si="46"/>
        <v>2012</v>
      </c>
      <c r="V509" t="str">
        <f t="shared" si="47"/>
        <v>Sep</v>
      </c>
    </row>
    <row r="510" spans="1:22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8">
        <f t="shared" si="42"/>
        <v>1</v>
      </c>
      <c r="P510" s="12">
        <f t="shared" si="43"/>
        <v>1715579.6666666667</v>
      </c>
      <c r="Q510" t="s">
        <v>8310</v>
      </c>
      <c r="R510" t="s">
        <v>8316</v>
      </c>
      <c r="S510" s="9">
        <f t="shared" si="44"/>
        <v>40995.024317129632</v>
      </c>
      <c r="T510" s="9">
        <f t="shared" si="45"/>
        <v>41054.593055555553</v>
      </c>
      <c r="U510">
        <f t="shared" si="46"/>
        <v>2012</v>
      </c>
      <c r="V510" t="str">
        <f t="shared" si="47"/>
        <v>Mar</v>
      </c>
    </row>
    <row r="511" spans="1:22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8">
        <f t="shared" si="42"/>
        <v>0</v>
      </c>
      <c r="P511" s="12">
        <f t="shared" si="43"/>
        <v>2592000</v>
      </c>
      <c r="Q511" t="s">
        <v>8310</v>
      </c>
      <c r="R511" t="s">
        <v>8316</v>
      </c>
      <c r="S511" s="9">
        <f t="shared" si="44"/>
        <v>42153.631597222222</v>
      </c>
      <c r="T511" s="9">
        <f t="shared" si="45"/>
        <v>42183.631597222222</v>
      </c>
      <c r="U511">
        <f t="shared" si="46"/>
        <v>2015</v>
      </c>
      <c r="V511" t="str">
        <f t="shared" si="47"/>
        <v>May</v>
      </c>
    </row>
    <row r="512" spans="1:22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8">
        <f t="shared" si="42"/>
        <v>0</v>
      </c>
      <c r="P512" s="12" t="e">
        <f t="shared" si="43"/>
        <v>#DIV/0!</v>
      </c>
      <c r="Q512" t="s">
        <v>8310</v>
      </c>
      <c r="R512" t="s">
        <v>8316</v>
      </c>
      <c r="S512" s="9">
        <f t="shared" si="44"/>
        <v>42400.176377314812</v>
      </c>
      <c r="T512" s="9">
        <f t="shared" si="45"/>
        <v>42430.176377314812</v>
      </c>
      <c r="U512">
        <f t="shared" si="46"/>
        <v>2016</v>
      </c>
      <c r="V512" t="str">
        <f t="shared" si="47"/>
        <v>Jan</v>
      </c>
    </row>
    <row r="513" spans="1:22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8">
        <f t="shared" si="42"/>
        <v>3</v>
      </c>
      <c r="P513" s="12">
        <f t="shared" si="43"/>
        <v>517680</v>
      </c>
      <c r="Q513" t="s">
        <v>8310</v>
      </c>
      <c r="R513" t="s">
        <v>8316</v>
      </c>
      <c r="S513" s="9">
        <f t="shared" si="44"/>
        <v>41340.303032407406</v>
      </c>
      <c r="T513" s="9">
        <f t="shared" si="45"/>
        <v>41370.261365740742</v>
      </c>
      <c r="U513">
        <f t="shared" si="46"/>
        <v>2013</v>
      </c>
      <c r="V513" t="str">
        <f t="shared" si="47"/>
        <v>Mar</v>
      </c>
    </row>
    <row r="514" spans="1:22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8">
        <f t="shared" si="42"/>
        <v>0</v>
      </c>
      <c r="P514" s="12">
        <f t="shared" si="43"/>
        <v>1945800</v>
      </c>
      <c r="Q514" t="s">
        <v>8310</v>
      </c>
      <c r="R514" t="s">
        <v>8316</v>
      </c>
      <c r="S514" s="9">
        <f t="shared" si="44"/>
        <v>42649.742210648154</v>
      </c>
      <c r="T514" s="9">
        <f t="shared" si="45"/>
        <v>42694.783877314811</v>
      </c>
      <c r="U514">
        <f t="shared" si="46"/>
        <v>2016</v>
      </c>
      <c r="V514" t="str">
        <f t="shared" si="47"/>
        <v>Oct</v>
      </c>
    </row>
    <row r="515" spans="1:22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8">
        <f t="shared" ref="O515:O578" si="48">ROUND((E515/D515)*100,0)</f>
        <v>14</v>
      </c>
      <c r="P515" s="12">
        <f t="shared" ref="P515:P578" si="49">(I515-J515)/L515</f>
        <v>56716.102941176468</v>
      </c>
      <c r="Q515" t="s">
        <v>8310</v>
      </c>
      <c r="R515" t="s">
        <v>8316</v>
      </c>
      <c r="S515" s="9">
        <f t="shared" ref="S515:S578" si="50">(((J515/60)/60)/24)+DATE(1970,1,1)</f>
        <v>42552.653993055559</v>
      </c>
      <c r="T515" s="9">
        <f t="shared" ref="T515:T578" si="51">(((I515/60)/60)/24) + DATE(1970,1,1)</f>
        <v>42597.291666666672</v>
      </c>
      <c r="U515">
        <f t="shared" ref="U515:U578" si="52">YEAR(S515)</f>
        <v>2016</v>
      </c>
      <c r="V515" t="str">
        <f t="shared" ref="V515:V578" si="53">TEXT(MONTH(S515)*29,"mmm")</f>
        <v>Jul</v>
      </c>
    </row>
    <row r="516" spans="1:22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8">
        <f t="shared" si="48"/>
        <v>3</v>
      </c>
      <c r="P516" s="12">
        <f t="shared" si="49"/>
        <v>864000</v>
      </c>
      <c r="Q516" t="s">
        <v>8310</v>
      </c>
      <c r="R516" t="s">
        <v>8316</v>
      </c>
      <c r="S516" s="9">
        <f t="shared" si="50"/>
        <v>41830.613969907405</v>
      </c>
      <c r="T516" s="9">
        <f t="shared" si="51"/>
        <v>41860.613969907405</v>
      </c>
      <c r="U516">
        <f t="shared" si="52"/>
        <v>2014</v>
      </c>
      <c r="V516" t="str">
        <f t="shared" si="53"/>
        <v>Jul</v>
      </c>
    </row>
    <row r="517" spans="1:22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8">
        <f t="shared" si="48"/>
        <v>25</v>
      </c>
      <c r="P517" s="12">
        <f t="shared" si="49"/>
        <v>101647.05882352941</v>
      </c>
      <c r="Q517" t="s">
        <v>8310</v>
      </c>
      <c r="R517" t="s">
        <v>8316</v>
      </c>
      <c r="S517" s="9">
        <f t="shared" si="50"/>
        <v>42327.490752314814</v>
      </c>
      <c r="T517" s="9">
        <f t="shared" si="51"/>
        <v>42367.490752314814</v>
      </c>
      <c r="U517">
        <f t="shared" si="52"/>
        <v>2015</v>
      </c>
      <c r="V517" t="str">
        <f t="shared" si="53"/>
        <v>Nov</v>
      </c>
    </row>
    <row r="518" spans="1:22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8">
        <f t="shared" si="48"/>
        <v>0</v>
      </c>
      <c r="P518" s="12" t="e">
        <f t="shared" si="49"/>
        <v>#DIV/0!</v>
      </c>
      <c r="Q518" t="s">
        <v>8310</v>
      </c>
      <c r="R518" t="s">
        <v>8316</v>
      </c>
      <c r="S518" s="9">
        <f t="shared" si="50"/>
        <v>42091.778703703705</v>
      </c>
      <c r="T518" s="9">
        <f t="shared" si="51"/>
        <v>42151.778703703705</v>
      </c>
      <c r="U518">
        <f t="shared" si="52"/>
        <v>2015</v>
      </c>
      <c r="V518" t="str">
        <f t="shared" si="53"/>
        <v>Mar</v>
      </c>
    </row>
    <row r="519" spans="1:22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8">
        <f t="shared" si="48"/>
        <v>1</v>
      </c>
      <c r="P519" s="12">
        <f t="shared" si="49"/>
        <v>864000</v>
      </c>
      <c r="Q519" t="s">
        <v>8310</v>
      </c>
      <c r="R519" t="s">
        <v>8316</v>
      </c>
      <c r="S519" s="9">
        <f t="shared" si="50"/>
        <v>42738.615289351852</v>
      </c>
      <c r="T519" s="9">
        <f t="shared" si="51"/>
        <v>42768.615289351852</v>
      </c>
      <c r="U519">
        <f t="shared" si="52"/>
        <v>2017</v>
      </c>
      <c r="V519" t="str">
        <f t="shared" si="53"/>
        <v>Jan</v>
      </c>
    </row>
    <row r="520" spans="1:22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8">
        <f t="shared" si="48"/>
        <v>0</v>
      </c>
      <c r="P520" s="12" t="e">
        <f t="shared" si="49"/>
        <v>#DIV/0!</v>
      </c>
      <c r="Q520" t="s">
        <v>8310</v>
      </c>
      <c r="R520" t="s">
        <v>8316</v>
      </c>
      <c r="S520" s="9">
        <f t="shared" si="50"/>
        <v>42223.616018518514</v>
      </c>
      <c r="T520" s="9">
        <f t="shared" si="51"/>
        <v>42253.615277777775</v>
      </c>
      <c r="U520">
        <f t="shared" si="52"/>
        <v>2015</v>
      </c>
      <c r="V520" t="str">
        <f t="shared" si="53"/>
        <v>Aug</v>
      </c>
    </row>
    <row r="521" spans="1:22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8">
        <f t="shared" si="48"/>
        <v>23</v>
      </c>
      <c r="P521" s="12">
        <f t="shared" si="49"/>
        <v>37028.571428571428</v>
      </c>
      <c r="Q521" t="s">
        <v>8310</v>
      </c>
      <c r="R521" t="s">
        <v>8316</v>
      </c>
      <c r="S521" s="9">
        <f t="shared" si="50"/>
        <v>41218.391446759262</v>
      </c>
      <c r="T521" s="9">
        <f t="shared" si="51"/>
        <v>41248.391446759262</v>
      </c>
      <c r="U521">
        <f t="shared" si="52"/>
        <v>2012</v>
      </c>
      <c r="V521" t="str">
        <f t="shared" si="53"/>
        <v>Nov</v>
      </c>
    </row>
    <row r="522" spans="1:22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8">
        <f t="shared" si="48"/>
        <v>102</v>
      </c>
      <c r="P522" s="12">
        <f t="shared" si="49"/>
        <v>76235.294117647063</v>
      </c>
      <c r="Q522" t="s">
        <v>8317</v>
      </c>
      <c r="R522" t="s">
        <v>8318</v>
      </c>
      <c r="S522" s="9">
        <f t="shared" si="50"/>
        <v>42318.702094907407</v>
      </c>
      <c r="T522" s="9">
        <f t="shared" si="51"/>
        <v>42348.702094907407</v>
      </c>
      <c r="U522">
        <f t="shared" si="52"/>
        <v>2015</v>
      </c>
      <c r="V522" t="str">
        <f t="shared" si="53"/>
        <v>Nov</v>
      </c>
    </row>
    <row r="523" spans="1:22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8">
        <f t="shared" si="48"/>
        <v>105</v>
      </c>
      <c r="P523" s="12">
        <f t="shared" si="49"/>
        <v>44920.017857142855</v>
      </c>
      <c r="Q523" t="s">
        <v>8317</v>
      </c>
      <c r="R523" t="s">
        <v>8318</v>
      </c>
      <c r="S523" s="9">
        <f t="shared" si="50"/>
        <v>42646.092812499999</v>
      </c>
      <c r="T523" s="9">
        <f t="shared" si="51"/>
        <v>42675.207638888889</v>
      </c>
      <c r="U523">
        <f t="shared" si="52"/>
        <v>2016</v>
      </c>
      <c r="V523" t="str">
        <f t="shared" si="53"/>
        <v>Oct</v>
      </c>
    </row>
    <row r="524" spans="1:22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8">
        <f t="shared" si="48"/>
        <v>115</v>
      </c>
      <c r="P524" s="12">
        <f t="shared" si="49"/>
        <v>55625.806451612902</v>
      </c>
      <c r="Q524" t="s">
        <v>8317</v>
      </c>
      <c r="R524" t="s">
        <v>8318</v>
      </c>
      <c r="S524" s="9">
        <f t="shared" si="50"/>
        <v>42430.040798611109</v>
      </c>
      <c r="T524" s="9">
        <f t="shared" si="51"/>
        <v>42449.999131944445</v>
      </c>
      <c r="U524">
        <f t="shared" si="52"/>
        <v>2016</v>
      </c>
      <c r="V524" t="str">
        <f t="shared" si="53"/>
        <v>Mar</v>
      </c>
    </row>
    <row r="525" spans="1:22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8">
        <f t="shared" si="48"/>
        <v>121</v>
      </c>
      <c r="P525" s="12">
        <f t="shared" si="49"/>
        <v>30857.142857142859</v>
      </c>
      <c r="Q525" t="s">
        <v>8317</v>
      </c>
      <c r="R525" t="s">
        <v>8318</v>
      </c>
      <c r="S525" s="9">
        <f t="shared" si="50"/>
        <v>42238.13282407407</v>
      </c>
      <c r="T525" s="9">
        <f t="shared" si="51"/>
        <v>42268.13282407407</v>
      </c>
      <c r="U525">
        <f t="shared" si="52"/>
        <v>2015</v>
      </c>
      <c r="V525" t="str">
        <f t="shared" si="53"/>
        <v>Aug</v>
      </c>
    </row>
    <row r="526" spans="1:22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8">
        <f t="shared" si="48"/>
        <v>109</v>
      </c>
      <c r="P526" s="12">
        <f t="shared" si="49"/>
        <v>19938.461538461539</v>
      </c>
      <c r="Q526" t="s">
        <v>8317</v>
      </c>
      <c r="R526" t="s">
        <v>8318</v>
      </c>
      <c r="S526" s="9">
        <f t="shared" si="50"/>
        <v>42492.717233796298</v>
      </c>
      <c r="T526" s="9">
        <f t="shared" si="51"/>
        <v>42522.717233796298</v>
      </c>
      <c r="U526">
        <f t="shared" si="52"/>
        <v>2016</v>
      </c>
      <c r="V526" t="str">
        <f t="shared" si="53"/>
        <v>May</v>
      </c>
    </row>
    <row r="527" spans="1:22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8">
        <f t="shared" si="48"/>
        <v>100</v>
      </c>
      <c r="P527" s="12">
        <f t="shared" si="49"/>
        <v>324000</v>
      </c>
      <c r="Q527" t="s">
        <v>8317</v>
      </c>
      <c r="R527" t="s">
        <v>8318</v>
      </c>
      <c r="S527" s="9">
        <f t="shared" si="50"/>
        <v>41850.400937500002</v>
      </c>
      <c r="T527" s="9">
        <f t="shared" si="51"/>
        <v>41895.400937500002</v>
      </c>
      <c r="U527">
        <f t="shared" si="52"/>
        <v>2014</v>
      </c>
      <c r="V527" t="str">
        <f t="shared" si="53"/>
        <v>Jul</v>
      </c>
    </row>
    <row r="528" spans="1:22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8">
        <f t="shared" si="48"/>
        <v>114</v>
      </c>
      <c r="P528" s="12">
        <f t="shared" si="49"/>
        <v>116889.39130434782</v>
      </c>
      <c r="Q528" t="s">
        <v>8317</v>
      </c>
      <c r="R528" t="s">
        <v>8318</v>
      </c>
      <c r="S528" s="9">
        <f t="shared" si="50"/>
        <v>42192.591944444444</v>
      </c>
      <c r="T528" s="9">
        <f t="shared" si="51"/>
        <v>42223.708333333328</v>
      </c>
      <c r="U528">
        <f t="shared" si="52"/>
        <v>2015</v>
      </c>
      <c r="V528" t="str">
        <f t="shared" si="53"/>
        <v>Jul</v>
      </c>
    </row>
    <row r="529" spans="1:22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8">
        <f t="shared" si="48"/>
        <v>101</v>
      </c>
      <c r="P529" s="12">
        <f t="shared" si="49"/>
        <v>16659.075949367088</v>
      </c>
      <c r="Q529" t="s">
        <v>8317</v>
      </c>
      <c r="R529" t="s">
        <v>8318</v>
      </c>
      <c r="S529" s="9">
        <f t="shared" si="50"/>
        <v>42753.205625000002</v>
      </c>
      <c r="T529" s="9">
        <f t="shared" si="51"/>
        <v>42783.670138888891</v>
      </c>
      <c r="U529">
        <f t="shared" si="52"/>
        <v>2017</v>
      </c>
      <c r="V529" t="str">
        <f t="shared" si="53"/>
        <v>Jan</v>
      </c>
    </row>
    <row r="530" spans="1:22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8">
        <f t="shared" si="48"/>
        <v>116</v>
      </c>
      <c r="P530" s="12">
        <f t="shared" si="49"/>
        <v>60389.76666666667</v>
      </c>
      <c r="Q530" t="s">
        <v>8317</v>
      </c>
      <c r="R530" t="s">
        <v>8318</v>
      </c>
      <c r="S530" s="9">
        <f t="shared" si="50"/>
        <v>42155.920219907406</v>
      </c>
      <c r="T530" s="9">
        <f t="shared" si="51"/>
        <v>42176.888888888891</v>
      </c>
      <c r="U530">
        <f t="shared" si="52"/>
        <v>2015</v>
      </c>
      <c r="V530" t="str">
        <f t="shared" si="53"/>
        <v>May</v>
      </c>
    </row>
    <row r="531" spans="1:22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8">
        <f t="shared" si="48"/>
        <v>130</v>
      </c>
      <c r="P531" s="12">
        <f t="shared" si="49"/>
        <v>101650.33333333333</v>
      </c>
      <c r="Q531" t="s">
        <v>8317</v>
      </c>
      <c r="R531" t="s">
        <v>8318</v>
      </c>
      <c r="S531" s="9">
        <f t="shared" si="50"/>
        <v>42725.031180555554</v>
      </c>
      <c r="T531" s="9">
        <f t="shared" si="51"/>
        <v>42746.208333333328</v>
      </c>
      <c r="U531">
        <f t="shared" si="52"/>
        <v>2016</v>
      </c>
      <c r="V531" t="str">
        <f t="shared" si="53"/>
        <v>Dec</v>
      </c>
    </row>
    <row r="532" spans="1:22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8">
        <f t="shared" si="48"/>
        <v>108</v>
      </c>
      <c r="P532" s="12">
        <f t="shared" si="49"/>
        <v>64032.137931034486</v>
      </c>
      <c r="Q532" t="s">
        <v>8317</v>
      </c>
      <c r="R532" t="s">
        <v>8318</v>
      </c>
      <c r="S532" s="9">
        <f t="shared" si="50"/>
        <v>42157.591064814813</v>
      </c>
      <c r="T532" s="9">
        <f t="shared" si="51"/>
        <v>42179.083333333328</v>
      </c>
      <c r="U532">
        <f t="shared" si="52"/>
        <v>2015</v>
      </c>
      <c r="V532" t="str">
        <f t="shared" si="53"/>
        <v>Jun</v>
      </c>
    </row>
    <row r="533" spans="1:22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8">
        <f t="shared" si="48"/>
        <v>100</v>
      </c>
      <c r="P533" s="12">
        <f t="shared" si="49"/>
        <v>126048.74193548386</v>
      </c>
      <c r="Q533" t="s">
        <v>8317</v>
      </c>
      <c r="R533" t="s">
        <v>8318</v>
      </c>
      <c r="S533" s="9">
        <f t="shared" si="50"/>
        <v>42676.065150462964</v>
      </c>
      <c r="T533" s="9">
        <f t="shared" si="51"/>
        <v>42721.290972222225</v>
      </c>
      <c r="U533">
        <f t="shared" si="52"/>
        <v>2016</v>
      </c>
      <c r="V533" t="str">
        <f t="shared" si="53"/>
        <v>Nov</v>
      </c>
    </row>
    <row r="534" spans="1:22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8">
        <f t="shared" si="48"/>
        <v>123</v>
      </c>
      <c r="P534" s="12">
        <f t="shared" si="49"/>
        <v>14982.658959537572</v>
      </c>
      <c r="Q534" t="s">
        <v>8317</v>
      </c>
      <c r="R534" t="s">
        <v>8318</v>
      </c>
      <c r="S534" s="9">
        <f t="shared" si="50"/>
        <v>42473.007037037038</v>
      </c>
      <c r="T534" s="9">
        <f t="shared" si="51"/>
        <v>42503.007037037038</v>
      </c>
      <c r="U534">
        <f t="shared" si="52"/>
        <v>2016</v>
      </c>
      <c r="V534" t="str">
        <f t="shared" si="53"/>
        <v>Apr</v>
      </c>
    </row>
    <row r="535" spans="1:22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8">
        <f t="shared" si="48"/>
        <v>100</v>
      </c>
      <c r="P535" s="12">
        <f t="shared" si="49"/>
        <v>121976.4705882353</v>
      </c>
      <c r="Q535" t="s">
        <v>8317</v>
      </c>
      <c r="R535" t="s">
        <v>8318</v>
      </c>
      <c r="S535" s="9">
        <f t="shared" si="50"/>
        <v>42482.43478009259</v>
      </c>
      <c r="T535" s="9">
        <f t="shared" si="51"/>
        <v>42506.43478009259</v>
      </c>
      <c r="U535">
        <f t="shared" si="52"/>
        <v>2016</v>
      </c>
      <c r="V535" t="str">
        <f t="shared" si="53"/>
        <v>Apr</v>
      </c>
    </row>
    <row r="536" spans="1:22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8">
        <f t="shared" si="48"/>
        <v>105</v>
      </c>
      <c r="P536" s="12">
        <f t="shared" si="49"/>
        <v>70465.208333333328</v>
      </c>
      <c r="Q536" t="s">
        <v>8317</v>
      </c>
      <c r="R536" t="s">
        <v>8318</v>
      </c>
      <c r="S536" s="9">
        <f t="shared" si="50"/>
        <v>42270.810995370368</v>
      </c>
      <c r="T536" s="9">
        <f t="shared" si="51"/>
        <v>42309.958333333328</v>
      </c>
      <c r="U536">
        <f t="shared" si="52"/>
        <v>2015</v>
      </c>
      <c r="V536" t="str">
        <f t="shared" si="53"/>
        <v>Sep</v>
      </c>
    </row>
    <row r="537" spans="1:22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8">
        <f t="shared" si="48"/>
        <v>103</v>
      </c>
      <c r="P537" s="12">
        <f t="shared" si="49"/>
        <v>43932.203389830509</v>
      </c>
      <c r="Q537" t="s">
        <v>8317</v>
      </c>
      <c r="R537" t="s">
        <v>8318</v>
      </c>
      <c r="S537" s="9">
        <f t="shared" si="50"/>
        <v>42711.545196759253</v>
      </c>
      <c r="T537" s="9">
        <f t="shared" si="51"/>
        <v>42741.545196759253</v>
      </c>
      <c r="U537">
        <f t="shared" si="52"/>
        <v>2016</v>
      </c>
      <c r="V537" t="str">
        <f t="shared" si="53"/>
        <v>Dec</v>
      </c>
    </row>
    <row r="538" spans="1:22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8">
        <f t="shared" si="48"/>
        <v>118</v>
      </c>
      <c r="P538" s="12">
        <f t="shared" si="49"/>
        <v>89512.641025641031</v>
      </c>
      <c r="Q538" t="s">
        <v>8317</v>
      </c>
      <c r="R538" t="s">
        <v>8318</v>
      </c>
      <c r="S538" s="9">
        <f t="shared" si="50"/>
        <v>42179.344988425932</v>
      </c>
      <c r="T538" s="9">
        <f t="shared" si="51"/>
        <v>42219.75</v>
      </c>
      <c r="U538">
        <f t="shared" si="52"/>
        <v>2015</v>
      </c>
      <c r="V538" t="str">
        <f t="shared" si="53"/>
        <v>Jun</v>
      </c>
    </row>
    <row r="539" spans="1:22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8">
        <f t="shared" si="48"/>
        <v>121</v>
      </c>
      <c r="P539" s="12">
        <f t="shared" si="49"/>
        <v>43993.220338983054</v>
      </c>
      <c r="Q539" t="s">
        <v>8317</v>
      </c>
      <c r="R539" t="s">
        <v>8318</v>
      </c>
      <c r="S539" s="9">
        <f t="shared" si="50"/>
        <v>42282.768414351856</v>
      </c>
      <c r="T539" s="9">
        <f t="shared" si="51"/>
        <v>42312.810081018513</v>
      </c>
      <c r="U539">
        <f t="shared" si="52"/>
        <v>2015</v>
      </c>
      <c r="V539" t="str">
        <f t="shared" si="53"/>
        <v>Oct</v>
      </c>
    </row>
    <row r="540" spans="1:22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8">
        <f t="shared" si="48"/>
        <v>302</v>
      </c>
      <c r="P540" s="12">
        <f t="shared" si="49"/>
        <v>43200</v>
      </c>
      <c r="Q540" t="s">
        <v>8317</v>
      </c>
      <c r="R540" t="s">
        <v>8318</v>
      </c>
      <c r="S540" s="9">
        <f t="shared" si="50"/>
        <v>42473.794710648144</v>
      </c>
      <c r="T540" s="9">
        <f t="shared" si="51"/>
        <v>42503.794710648144</v>
      </c>
      <c r="U540">
        <f t="shared" si="52"/>
        <v>2016</v>
      </c>
      <c r="V540" t="str">
        <f t="shared" si="53"/>
        <v>Apr</v>
      </c>
    </row>
    <row r="541" spans="1:22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8">
        <f t="shared" si="48"/>
        <v>101</v>
      </c>
      <c r="P541" s="12">
        <f t="shared" si="49"/>
        <v>90720</v>
      </c>
      <c r="Q541" t="s">
        <v>8317</v>
      </c>
      <c r="R541" t="s">
        <v>8318</v>
      </c>
      <c r="S541" s="9">
        <f t="shared" si="50"/>
        <v>42535.049849537041</v>
      </c>
      <c r="T541" s="9">
        <f t="shared" si="51"/>
        <v>42556.049849537041</v>
      </c>
      <c r="U541">
        <f t="shared" si="52"/>
        <v>2016</v>
      </c>
      <c r="V541" t="str">
        <f t="shared" si="53"/>
        <v>Jun</v>
      </c>
    </row>
    <row r="542" spans="1:22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8">
        <f t="shared" si="48"/>
        <v>0</v>
      </c>
      <c r="P542" s="12">
        <f t="shared" si="49"/>
        <v>2592000</v>
      </c>
      <c r="Q542" t="s">
        <v>8319</v>
      </c>
      <c r="R542" t="s">
        <v>8320</v>
      </c>
      <c r="S542" s="9">
        <f t="shared" si="50"/>
        <v>42009.817199074074</v>
      </c>
      <c r="T542" s="9">
        <f t="shared" si="51"/>
        <v>42039.817199074074</v>
      </c>
      <c r="U542">
        <f t="shared" si="52"/>
        <v>2015</v>
      </c>
      <c r="V542" t="str">
        <f t="shared" si="53"/>
        <v>Jan</v>
      </c>
    </row>
    <row r="543" spans="1:22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8">
        <f t="shared" si="48"/>
        <v>1</v>
      </c>
      <c r="P543" s="12">
        <f t="shared" si="49"/>
        <v>2592000</v>
      </c>
      <c r="Q543" t="s">
        <v>8319</v>
      </c>
      <c r="R543" t="s">
        <v>8320</v>
      </c>
      <c r="S543" s="9">
        <f t="shared" si="50"/>
        <v>42276.046689814815</v>
      </c>
      <c r="T543" s="9">
        <f t="shared" si="51"/>
        <v>42306.046689814815</v>
      </c>
      <c r="U543">
        <f t="shared" si="52"/>
        <v>2015</v>
      </c>
      <c r="V543" t="str">
        <f t="shared" si="53"/>
        <v>Sep</v>
      </c>
    </row>
    <row r="544" spans="1:22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8">
        <f t="shared" si="48"/>
        <v>0</v>
      </c>
      <c r="P544" s="12">
        <f t="shared" si="49"/>
        <v>5180400</v>
      </c>
      <c r="Q544" t="s">
        <v>8319</v>
      </c>
      <c r="R544" t="s">
        <v>8320</v>
      </c>
      <c r="S544" s="9">
        <f t="shared" si="50"/>
        <v>42433.737453703703</v>
      </c>
      <c r="T544" s="9">
        <f t="shared" si="51"/>
        <v>42493.695787037039</v>
      </c>
      <c r="U544">
        <f t="shared" si="52"/>
        <v>2016</v>
      </c>
      <c r="V544" t="str">
        <f t="shared" si="53"/>
        <v>Mar</v>
      </c>
    </row>
    <row r="545" spans="1:22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8">
        <f t="shared" si="48"/>
        <v>0</v>
      </c>
      <c r="P545" s="12">
        <f t="shared" si="49"/>
        <v>1296000</v>
      </c>
      <c r="Q545" t="s">
        <v>8319</v>
      </c>
      <c r="R545" t="s">
        <v>8320</v>
      </c>
      <c r="S545" s="9">
        <f t="shared" si="50"/>
        <v>41914.092152777775</v>
      </c>
      <c r="T545" s="9">
        <f t="shared" si="51"/>
        <v>41944.092152777775</v>
      </c>
      <c r="U545">
        <f t="shared" si="52"/>
        <v>2014</v>
      </c>
      <c r="V545" t="str">
        <f t="shared" si="53"/>
        <v>Oct</v>
      </c>
    </row>
    <row r="546" spans="1:22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8">
        <f t="shared" si="48"/>
        <v>1</v>
      </c>
      <c r="P546" s="12">
        <f t="shared" si="49"/>
        <v>1296000</v>
      </c>
      <c r="Q546" t="s">
        <v>8319</v>
      </c>
      <c r="R546" t="s">
        <v>8320</v>
      </c>
      <c r="S546" s="9">
        <f t="shared" si="50"/>
        <v>42525.656944444447</v>
      </c>
      <c r="T546" s="9">
        <f t="shared" si="51"/>
        <v>42555.656944444447</v>
      </c>
      <c r="U546">
        <f t="shared" si="52"/>
        <v>2016</v>
      </c>
      <c r="V546" t="str">
        <f t="shared" si="53"/>
        <v>Jun</v>
      </c>
    </row>
    <row r="547" spans="1:22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8">
        <f t="shared" si="48"/>
        <v>27</v>
      </c>
      <c r="P547" s="12">
        <f t="shared" si="49"/>
        <v>101752.94117647059</v>
      </c>
      <c r="Q547" t="s">
        <v>8319</v>
      </c>
      <c r="R547" t="s">
        <v>8320</v>
      </c>
      <c r="S547" s="9">
        <f t="shared" si="50"/>
        <v>42283.592465277776</v>
      </c>
      <c r="T547" s="9">
        <f t="shared" si="51"/>
        <v>42323.634131944447</v>
      </c>
      <c r="U547">
        <f t="shared" si="52"/>
        <v>2015</v>
      </c>
      <c r="V547" t="str">
        <f t="shared" si="53"/>
        <v>Oct</v>
      </c>
    </row>
    <row r="548" spans="1:22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8">
        <f t="shared" si="48"/>
        <v>0</v>
      </c>
      <c r="P548" s="12">
        <f t="shared" si="49"/>
        <v>1944000</v>
      </c>
      <c r="Q548" t="s">
        <v>8319</v>
      </c>
      <c r="R548" t="s">
        <v>8320</v>
      </c>
      <c r="S548" s="9">
        <f t="shared" si="50"/>
        <v>42249.667997685188</v>
      </c>
      <c r="T548" s="9">
        <f t="shared" si="51"/>
        <v>42294.667997685188</v>
      </c>
      <c r="U548">
        <f t="shared" si="52"/>
        <v>2015</v>
      </c>
      <c r="V548" t="str">
        <f t="shared" si="53"/>
        <v>Sep</v>
      </c>
    </row>
    <row r="549" spans="1:22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8">
        <f t="shared" si="48"/>
        <v>0</v>
      </c>
      <c r="P549" s="12" t="e">
        <f t="shared" si="49"/>
        <v>#DIV/0!</v>
      </c>
      <c r="Q549" t="s">
        <v>8319</v>
      </c>
      <c r="R549" t="s">
        <v>8320</v>
      </c>
      <c r="S549" s="9">
        <f t="shared" si="50"/>
        <v>42380.696342592593</v>
      </c>
      <c r="T549" s="9">
        <f t="shared" si="51"/>
        <v>42410.696342592593</v>
      </c>
      <c r="U549">
        <f t="shared" si="52"/>
        <v>2016</v>
      </c>
      <c r="V549" t="str">
        <f t="shared" si="53"/>
        <v>Jan</v>
      </c>
    </row>
    <row r="550" spans="1:22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8">
        <f t="shared" si="48"/>
        <v>0</v>
      </c>
      <c r="P550" s="12">
        <f t="shared" si="49"/>
        <v>2592000</v>
      </c>
      <c r="Q550" t="s">
        <v>8319</v>
      </c>
      <c r="R550" t="s">
        <v>8320</v>
      </c>
      <c r="S550" s="9">
        <f t="shared" si="50"/>
        <v>42276.903333333335</v>
      </c>
      <c r="T550" s="9">
        <f t="shared" si="51"/>
        <v>42306.903333333335</v>
      </c>
      <c r="U550">
        <f t="shared" si="52"/>
        <v>2015</v>
      </c>
      <c r="V550" t="str">
        <f t="shared" si="53"/>
        <v>Sep</v>
      </c>
    </row>
    <row r="551" spans="1:22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8">
        <f t="shared" si="48"/>
        <v>3</v>
      </c>
      <c r="P551" s="12">
        <f t="shared" si="49"/>
        <v>324000</v>
      </c>
      <c r="Q551" t="s">
        <v>8319</v>
      </c>
      <c r="R551" t="s">
        <v>8320</v>
      </c>
      <c r="S551" s="9">
        <f t="shared" si="50"/>
        <v>42163.636828703704</v>
      </c>
      <c r="T551" s="9">
        <f t="shared" si="51"/>
        <v>42193.636828703704</v>
      </c>
      <c r="U551">
        <f t="shared" si="52"/>
        <v>2015</v>
      </c>
      <c r="V551" t="str">
        <f t="shared" si="53"/>
        <v>Jun</v>
      </c>
    </row>
    <row r="552" spans="1:22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8">
        <f t="shared" si="48"/>
        <v>1</v>
      </c>
      <c r="P552" s="12">
        <f t="shared" si="49"/>
        <v>270638.75</v>
      </c>
      <c r="Q552" t="s">
        <v>8319</v>
      </c>
      <c r="R552" t="s">
        <v>8320</v>
      </c>
      <c r="S552" s="9">
        <f t="shared" si="50"/>
        <v>42753.678761574076</v>
      </c>
      <c r="T552" s="9">
        <f t="shared" si="51"/>
        <v>42766.208333333328</v>
      </c>
      <c r="U552">
        <f t="shared" si="52"/>
        <v>2017</v>
      </c>
      <c r="V552" t="str">
        <f t="shared" si="53"/>
        <v>Jan</v>
      </c>
    </row>
    <row r="553" spans="1:22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8">
        <f t="shared" si="48"/>
        <v>5</v>
      </c>
      <c r="P553" s="12">
        <f t="shared" si="49"/>
        <v>137219.85714285713</v>
      </c>
      <c r="Q553" t="s">
        <v>8319</v>
      </c>
      <c r="R553" t="s">
        <v>8320</v>
      </c>
      <c r="S553" s="9">
        <f t="shared" si="50"/>
        <v>42173.275740740741</v>
      </c>
      <c r="T553" s="9">
        <f t="shared" si="51"/>
        <v>42217.745138888888</v>
      </c>
      <c r="U553">
        <f t="shared" si="52"/>
        <v>2015</v>
      </c>
      <c r="V553" t="str">
        <f t="shared" si="53"/>
        <v>Jun</v>
      </c>
    </row>
    <row r="554" spans="1:22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8">
        <f t="shared" si="48"/>
        <v>0</v>
      </c>
      <c r="P554" s="12" t="e">
        <f t="shared" si="49"/>
        <v>#DIV/0!</v>
      </c>
      <c r="Q554" t="s">
        <v>8319</v>
      </c>
      <c r="R554" t="s">
        <v>8320</v>
      </c>
      <c r="S554" s="9">
        <f t="shared" si="50"/>
        <v>42318.616851851853</v>
      </c>
      <c r="T554" s="9">
        <f t="shared" si="51"/>
        <v>42378.616851851853</v>
      </c>
      <c r="U554">
        <f t="shared" si="52"/>
        <v>2015</v>
      </c>
      <c r="V554" t="str">
        <f t="shared" si="53"/>
        <v>Nov</v>
      </c>
    </row>
    <row r="555" spans="1:22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8">
        <f t="shared" si="48"/>
        <v>0</v>
      </c>
      <c r="P555" s="12">
        <f t="shared" si="49"/>
        <v>432600</v>
      </c>
      <c r="Q555" t="s">
        <v>8319</v>
      </c>
      <c r="R555" t="s">
        <v>8320</v>
      </c>
      <c r="S555" s="9">
        <f t="shared" si="50"/>
        <v>41927.71980324074</v>
      </c>
      <c r="T555" s="9">
        <f t="shared" si="51"/>
        <v>41957.761469907404</v>
      </c>
      <c r="U555">
        <f t="shared" si="52"/>
        <v>2014</v>
      </c>
      <c r="V555" t="str">
        <f t="shared" si="53"/>
        <v>Oct</v>
      </c>
    </row>
    <row r="556" spans="1:22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8">
        <f t="shared" si="48"/>
        <v>37</v>
      </c>
      <c r="P556" s="12">
        <f t="shared" si="49"/>
        <v>117818.18181818182</v>
      </c>
      <c r="Q556" t="s">
        <v>8319</v>
      </c>
      <c r="R556" t="s">
        <v>8320</v>
      </c>
      <c r="S556" s="9">
        <f t="shared" si="50"/>
        <v>41901.684861111113</v>
      </c>
      <c r="T556" s="9">
        <f t="shared" si="51"/>
        <v>41931.684861111113</v>
      </c>
      <c r="U556">
        <f t="shared" si="52"/>
        <v>2014</v>
      </c>
      <c r="V556" t="str">
        <f t="shared" si="53"/>
        <v>Sep</v>
      </c>
    </row>
    <row r="557" spans="1:22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8">
        <f t="shared" si="48"/>
        <v>0</v>
      </c>
      <c r="P557" s="12" t="e">
        <f t="shared" si="49"/>
        <v>#DIV/0!</v>
      </c>
      <c r="Q557" t="s">
        <v>8319</v>
      </c>
      <c r="R557" t="s">
        <v>8320</v>
      </c>
      <c r="S557" s="9">
        <f t="shared" si="50"/>
        <v>42503.353506944448</v>
      </c>
      <c r="T557" s="9">
        <f t="shared" si="51"/>
        <v>42533.353506944448</v>
      </c>
      <c r="U557">
        <f t="shared" si="52"/>
        <v>2016</v>
      </c>
      <c r="V557" t="str">
        <f t="shared" si="53"/>
        <v>May</v>
      </c>
    </row>
    <row r="558" spans="1:22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8">
        <f t="shared" si="48"/>
        <v>3</v>
      </c>
      <c r="P558" s="12">
        <f t="shared" si="49"/>
        <v>2592000</v>
      </c>
      <c r="Q558" t="s">
        <v>8319</v>
      </c>
      <c r="R558" t="s">
        <v>8320</v>
      </c>
      <c r="S558" s="9">
        <f t="shared" si="50"/>
        <v>42345.860150462962</v>
      </c>
      <c r="T558" s="9">
        <f t="shared" si="51"/>
        <v>42375.860150462962</v>
      </c>
      <c r="U558">
        <f t="shared" si="52"/>
        <v>2015</v>
      </c>
      <c r="V558" t="str">
        <f t="shared" si="53"/>
        <v>Dec</v>
      </c>
    </row>
    <row r="559" spans="1:22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8">
        <f t="shared" si="48"/>
        <v>1</v>
      </c>
      <c r="P559" s="12">
        <f t="shared" si="49"/>
        <v>129780</v>
      </c>
      <c r="Q559" t="s">
        <v>8319</v>
      </c>
      <c r="R559" t="s">
        <v>8320</v>
      </c>
      <c r="S559" s="9">
        <f t="shared" si="50"/>
        <v>42676.942164351851</v>
      </c>
      <c r="T559" s="9">
        <f t="shared" si="51"/>
        <v>42706.983831018515</v>
      </c>
      <c r="U559">
        <f t="shared" si="52"/>
        <v>2016</v>
      </c>
      <c r="V559" t="str">
        <f t="shared" si="53"/>
        <v>Nov</v>
      </c>
    </row>
    <row r="560" spans="1:22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8">
        <f t="shared" si="48"/>
        <v>0</v>
      </c>
      <c r="P560" s="12" t="e">
        <f t="shared" si="49"/>
        <v>#DIV/0!</v>
      </c>
      <c r="Q560" t="s">
        <v>8319</v>
      </c>
      <c r="R560" t="s">
        <v>8320</v>
      </c>
      <c r="S560" s="9">
        <f t="shared" si="50"/>
        <v>42057.883159722223</v>
      </c>
      <c r="T560" s="9">
        <f t="shared" si="51"/>
        <v>42087.841493055559</v>
      </c>
      <c r="U560">
        <f t="shared" si="52"/>
        <v>2015</v>
      </c>
      <c r="V560" t="str">
        <f t="shared" si="53"/>
        <v>Feb</v>
      </c>
    </row>
    <row r="561" spans="1:22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8">
        <f t="shared" si="48"/>
        <v>0</v>
      </c>
      <c r="P561" s="12">
        <f t="shared" si="49"/>
        <v>2592000</v>
      </c>
      <c r="Q561" t="s">
        <v>8319</v>
      </c>
      <c r="R561" t="s">
        <v>8320</v>
      </c>
      <c r="S561" s="9">
        <f t="shared" si="50"/>
        <v>42321.283101851848</v>
      </c>
      <c r="T561" s="9">
        <f t="shared" si="51"/>
        <v>42351.283101851848</v>
      </c>
      <c r="U561">
        <f t="shared" si="52"/>
        <v>2015</v>
      </c>
      <c r="V561" t="str">
        <f t="shared" si="53"/>
        <v>Nov</v>
      </c>
    </row>
    <row r="562" spans="1:22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8">
        <f t="shared" si="48"/>
        <v>0</v>
      </c>
      <c r="P562" s="12">
        <f t="shared" si="49"/>
        <v>864000</v>
      </c>
      <c r="Q562" t="s">
        <v>8319</v>
      </c>
      <c r="R562" t="s">
        <v>8320</v>
      </c>
      <c r="S562" s="9">
        <f t="shared" si="50"/>
        <v>41960.771354166667</v>
      </c>
      <c r="T562" s="9">
        <f t="shared" si="51"/>
        <v>41990.771354166667</v>
      </c>
      <c r="U562">
        <f t="shared" si="52"/>
        <v>2014</v>
      </c>
      <c r="V562" t="str">
        <f t="shared" si="53"/>
        <v>Nov</v>
      </c>
    </row>
    <row r="563" spans="1:22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8">
        <f t="shared" si="48"/>
        <v>0</v>
      </c>
      <c r="P563" s="12">
        <f t="shared" si="49"/>
        <v>1512000</v>
      </c>
      <c r="Q563" t="s">
        <v>8319</v>
      </c>
      <c r="R563" t="s">
        <v>8320</v>
      </c>
      <c r="S563" s="9">
        <f t="shared" si="50"/>
        <v>42268.658715277779</v>
      </c>
      <c r="T563" s="9">
        <f t="shared" si="51"/>
        <v>42303.658715277779</v>
      </c>
      <c r="U563">
        <f t="shared" si="52"/>
        <v>2015</v>
      </c>
      <c r="V563" t="str">
        <f t="shared" si="53"/>
        <v>Sep</v>
      </c>
    </row>
    <row r="564" spans="1:22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8">
        <f t="shared" si="48"/>
        <v>0</v>
      </c>
      <c r="P564" s="12" t="e">
        <f t="shared" si="49"/>
        <v>#DIV/0!</v>
      </c>
      <c r="Q564" t="s">
        <v>8319</v>
      </c>
      <c r="R564" t="s">
        <v>8320</v>
      </c>
      <c r="S564" s="9">
        <f t="shared" si="50"/>
        <v>42692.389062500006</v>
      </c>
      <c r="T564" s="9">
        <f t="shared" si="51"/>
        <v>42722.389062500006</v>
      </c>
      <c r="U564">
        <f t="shared" si="52"/>
        <v>2016</v>
      </c>
      <c r="V564" t="str">
        <f t="shared" si="53"/>
        <v>Nov</v>
      </c>
    </row>
    <row r="565" spans="1:22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8">
        <f t="shared" si="48"/>
        <v>0</v>
      </c>
      <c r="P565" s="12">
        <f t="shared" si="49"/>
        <v>1296000</v>
      </c>
      <c r="Q565" t="s">
        <v>8319</v>
      </c>
      <c r="R565" t="s">
        <v>8320</v>
      </c>
      <c r="S565" s="9">
        <f t="shared" si="50"/>
        <v>42022.069988425923</v>
      </c>
      <c r="T565" s="9">
        <f t="shared" si="51"/>
        <v>42052.069988425923</v>
      </c>
      <c r="U565">
        <f t="shared" si="52"/>
        <v>2015</v>
      </c>
      <c r="V565" t="str">
        <f t="shared" si="53"/>
        <v>Jan</v>
      </c>
    </row>
    <row r="566" spans="1:22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8">
        <f t="shared" si="48"/>
        <v>0</v>
      </c>
      <c r="P566" s="12">
        <f t="shared" si="49"/>
        <v>2592000</v>
      </c>
      <c r="Q566" t="s">
        <v>8319</v>
      </c>
      <c r="R566" t="s">
        <v>8320</v>
      </c>
      <c r="S566" s="9">
        <f t="shared" si="50"/>
        <v>42411.942997685182</v>
      </c>
      <c r="T566" s="9">
        <f t="shared" si="51"/>
        <v>42441.942997685182</v>
      </c>
      <c r="U566">
        <f t="shared" si="52"/>
        <v>2016</v>
      </c>
      <c r="V566" t="str">
        <f t="shared" si="53"/>
        <v>Feb</v>
      </c>
    </row>
    <row r="567" spans="1:22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8">
        <f t="shared" si="48"/>
        <v>0</v>
      </c>
      <c r="P567" s="12" t="e">
        <f t="shared" si="49"/>
        <v>#DIV/0!</v>
      </c>
      <c r="Q567" t="s">
        <v>8319</v>
      </c>
      <c r="R567" t="s">
        <v>8320</v>
      </c>
      <c r="S567" s="9">
        <f t="shared" si="50"/>
        <v>42165.785289351858</v>
      </c>
      <c r="T567" s="9">
        <f t="shared" si="51"/>
        <v>42195.785289351858</v>
      </c>
      <c r="U567">
        <f t="shared" si="52"/>
        <v>2015</v>
      </c>
      <c r="V567" t="str">
        <f t="shared" si="53"/>
        <v>Jun</v>
      </c>
    </row>
    <row r="568" spans="1:22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8">
        <f t="shared" si="48"/>
        <v>0</v>
      </c>
      <c r="P568" s="12">
        <f t="shared" si="49"/>
        <v>2592000</v>
      </c>
      <c r="Q568" t="s">
        <v>8319</v>
      </c>
      <c r="R568" t="s">
        <v>8320</v>
      </c>
      <c r="S568" s="9">
        <f t="shared" si="50"/>
        <v>42535.68440972222</v>
      </c>
      <c r="T568" s="9">
        <f t="shared" si="51"/>
        <v>42565.68440972222</v>
      </c>
      <c r="U568">
        <f t="shared" si="52"/>
        <v>2016</v>
      </c>
      <c r="V568" t="str">
        <f t="shared" si="53"/>
        <v>Jun</v>
      </c>
    </row>
    <row r="569" spans="1:22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8">
        <f t="shared" si="48"/>
        <v>0</v>
      </c>
      <c r="P569" s="12" t="e">
        <f t="shared" si="49"/>
        <v>#DIV/0!</v>
      </c>
      <c r="Q569" t="s">
        <v>8319</v>
      </c>
      <c r="R569" t="s">
        <v>8320</v>
      </c>
      <c r="S569" s="9">
        <f t="shared" si="50"/>
        <v>41975.842523148152</v>
      </c>
      <c r="T569" s="9">
        <f t="shared" si="51"/>
        <v>42005.842523148152</v>
      </c>
      <c r="U569">
        <f t="shared" si="52"/>
        <v>2014</v>
      </c>
      <c r="V569" t="str">
        <f t="shared" si="53"/>
        <v>Dec</v>
      </c>
    </row>
    <row r="570" spans="1:22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8">
        <f t="shared" si="48"/>
        <v>1</v>
      </c>
      <c r="P570" s="12">
        <f t="shared" si="49"/>
        <v>631355.4</v>
      </c>
      <c r="Q570" t="s">
        <v>8319</v>
      </c>
      <c r="R570" t="s">
        <v>8320</v>
      </c>
      <c r="S570" s="9">
        <f t="shared" si="50"/>
        <v>42348.9215625</v>
      </c>
      <c r="T570" s="9">
        <f t="shared" si="51"/>
        <v>42385.458333333328</v>
      </c>
      <c r="U570">
        <f t="shared" si="52"/>
        <v>2015</v>
      </c>
      <c r="V570" t="str">
        <f t="shared" si="53"/>
        <v>Dec</v>
      </c>
    </row>
    <row r="571" spans="1:22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8">
        <f t="shared" si="48"/>
        <v>1</v>
      </c>
      <c r="P571" s="12">
        <f t="shared" si="49"/>
        <v>2592000</v>
      </c>
      <c r="Q571" t="s">
        <v>8319</v>
      </c>
      <c r="R571" t="s">
        <v>8320</v>
      </c>
      <c r="S571" s="9">
        <f t="shared" si="50"/>
        <v>42340.847361111111</v>
      </c>
      <c r="T571" s="9">
        <f t="shared" si="51"/>
        <v>42370.847361111111</v>
      </c>
      <c r="U571">
        <f t="shared" si="52"/>
        <v>2015</v>
      </c>
      <c r="V571" t="str">
        <f t="shared" si="53"/>
        <v>Dec</v>
      </c>
    </row>
    <row r="572" spans="1:22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8">
        <f t="shared" si="48"/>
        <v>0</v>
      </c>
      <c r="P572" s="12">
        <f t="shared" si="49"/>
        <v>2592000</v>
      </c>
      <c r="Q572" t="s">
        <v>8319</v>
      </c>
      <c r="R572" t="s">
        <v>8320</v>
      </c>
      <c r="S572" s="9">
        <f t="shared" si="50"/>
        <v>42388.798252314817</v>
      </c>
      <c r="T572" s="9">
        <f t="shared" si="51"/>
        <v>42418.798252314817</v>
      </c>
      <c r="U572">
        <f t="shared" si="52"/>
        <v>2016</v>
      </c>
      <c r="V572" t="str">
        <f t="shared" si="53"/>
        <v>Jan</v>
      </c>
    </row>
    <row r="573" spans="1:22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8">
        <f t="shared" si="48"/>
        <v>0</v>
      </c>
      <c r="P573" s="12">
        <f t="shared" si="49"/>
        <v>835908.5</v>
      </c>
      <c r="Q573" t="s">
        <v>8319</v>
      </c>
      <c r="R573" t="s">
        <v>8320</v>
      </c>
      <c r="S573" s="9">
        <f t="shared" si="50"/>
        <v>42192.816238425927</v>
      </c>
      <c r="T573" s="9">
        <f t="shared" si="51"/>
        <v>42212.165972222225</v>
      </c>
      <c r="U573">
        <f t="shared" si="52"/>
        <v>2015</v>
      </c>
      <c r="V573" t="str">
        <f t="shared" si="53"/>
        <v>Jul</v>
      </c>
    </row>
    <row r="574" spans="1:22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8">
        <f t="shared" si="48"/>
        <v>0</v>
      </c>
      <c r="P574" s="12" t="e">
        <f t="shared" si="49"/>
        <v>#DIV/0!</v>
      </c>
      <c r="Q574" t="s">
        <v>8319</v>
      </c>
      <c r="R574" t="s">
        <v>8320</v>
      </c>
      <c r="S574" s="9">
        <f t="shared" si="50"/>
        <v>42282.71629629629</v>
      </c>
      <c r="T574" s="9">
        <f t="shared" si="51"/>
        <v>42312.757962962962</v>
      </c>
      <c r="U574">
        <f t="shared" si="52"/>
        <v>2015</v>
      </c>
      <c r="V574" t="str">
        <f t="shared" si="53"/>
        <v>Oct</v>
      </c>
    </row>
    <row r="575" spans="1:22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8">
        <f t="shared" si="48"/>
        <v>0</v>
      </c>
      <c r="P575" s="12">
        <f t="shared" si="49"/>
        <v>566398.77777777775</v>
      </c>
      <c r="Q575" t="s">
        <v>8319</v>
      </c>
      <c r="R575" t="s">
        <v>8320</v>
      </c>
      <c r="S575" s="9">
        <f t="shared" si="50"/>
        <v>41963.050127314811</v>
      </c>
      <c r="T575" s="9">
        <f t="shared" si="51"/>
        <v>42022.05</v>
      </c>
      <c r="U575">
        <f t="shared" si="52"/>
        <v>2014</v>
      </c>
      <c r="V575" t="str">
        <f t="shared" si="53"/>
        <v>Nov</v>
      </c>
    </row>
    <row r="576" spans="1:22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8">
        <f t="shared" si="48"/>
        <v>1</v>
      </c>
      <c r="P576" s="12">
        <f t="shared" si="49"/>
        <v>648000</v>
      </c>
      <c r="Q576" t="s">
        <v>8319</v>
      </c>
      <c r="R576" t="s">
        <v>8320</v>
      </c>
      <c r="S576" s="9">
        <f t="shared" si="50"/>
        <v>42632.443368055552</v>
      </c>
      <c r="T576" s="9">
        <f t="shared" si="51"/>
        <v>42662.443368055552</v>
      </c>
      <c r="U576">
        <f t="shared" si="52"/>
        <v>2016</v>
      </c>
      <c r="V576" t="str">
        <f t="shared" si="53"/>
        <v>Sep</v>
      </c>
    </row>
    <row r="577" spans="1:22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8">
        <f t="shared" si="48"/>
        <v>0</v>
      </c>
      <c r="P577" s="12">
        <f t="shared" si="49"/>
        <v>648000</v>
      </c>
      <c r="Q577" t="s">
        <v>8319</v>
      </c>
      <c r="R577" t="s">
        <v>8320</v>
      </c>
      <c r="S577" s="9">
        <f t="shared" si="50"/>
        <v>42138.692627314813</v>
      </c>
      <c r="T577" s="9">
        <f t="shared" si="51"/>
        <v>42168.692627314813</v>
      </c>
      <c r="U577">
        <f t="shared" si="52"/>
        <v>2015</v>
      </c>
      <c r="V577" t="str">
        <f t="shared" si="53"/>
        <v>May</v>
      </c>
    </row>
    <row r="578" spans="1:22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8">
        <f t="shared" si="48"/>
        <v>0</v>
      </c>
      <c r="P578" s="12">
        <f t="shared" si="49"/>
        <v>5180400</v>
      </c>
      <c r="Q578" t="s">
        <v>8319</v>
      </c>
      <c r="R578" t="s">
        <v>8320</v>
      </c>
      <c r="S578" s="9">
        <f t="shared" si="50"/>
        <v>42031.471666666665</v>
      </c>
      <c r="T578" s="9">
        <f t="shared" si="51"/>
        <v>42091.43</v>
      </c>
      <c r="U578">
        <f t="shared" si="52"/>
        <v>2015</v>
      </c>
      <c r="V578" t="str">
        <f t="shared" si="53"/>
        <v>Jan</v>
      </c>
    </row>
    <row r="579" spans="1:22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8">
        <f t="shared" ref="O579:O642" si="54">ROUND((E579/D579)*100,0)</f>
        <v>0</v>
      </c>
      <c r="P579" s="12">
        <f t="shared" ref="P579:P642" si="55">(I579-J579)/L579</f>
        <v>5184000</v>
      </c>
      <c r="Q579" t="s">
        <v>8319</v>
      </c>
      <c r="R579" t="s">
        <v>8320</v>
      </c>
      <c r="S579" s="9">
        <f t="shared" ref="S579:S642" si="56">(((J579/60)/60)/24)+DATE(1970,1,1)</f>
        <v>42450.589143518519</v>
      </c>
      <c r="T579" s="9">
        <f t="shared" ref="T579:T642" si="57">(((I579/60)/60)/24) + DATE(1970,1,1)</f>
        <v>42510.589143518519</v>
      </c>
      <c r="U579">
        <f t="shared" ref="U579:U642" si="58">YEAR(S579)</f>
        <v>2016</v>
      </c>
      <c r="V579" t="str">
        <f t="shared" ref="V579:V642" si="59">TEXT(MONTH(S579)*29,"mmm")</f>
        <v>Mar</v>
      </c>
    </row>
    <row r="580" spans="1:22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8">
        <f t="shared" si="54"/>
        <v>0</v>
      </c>
      <c r="P580" s="12">
        <f t="shared" si="55"/>
        <v>296228.57142857142</v>
      </c>
      <c r="Q580" t="s">
        <v>8319</v>
      </c>
      <c r="R580" t="s">
        <v>8320</v>
      </c>
      <c r="S580" s="9">
        <f t="shared" si="56"/>
        <v>42230.578622685185</v>
      </c>
      <c r="T580" s="9">
        <f t="shared" si="57"/>
        <v>42254.578622685185</v>
      </c>
      <c r="U580">
        <f t="shared" si="58"/>
        <v>2015</v>
      </c>
      <c r="V580" t="str">
        <f t="shared" si="59"/>
        <v>Aug</v>
      </c>
    </row>
    <row r="581" spans="1:22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8">
        <f t="shared" si="54"/>
        <v>1</v>
      </c>
      <c r="P581" s="12">
        <f t="shared" si="55"/>
        <v>518400</v>
      </c>
      <c r="Q581" t="s">
        <v>8319</v>
      </c>
      <c r="R581" t="s">
        <v>8320</v>
      </c>
      <c r="S581" s="9">
        <f t="shared" si="56"/>
        <v>41968.852118055554</v>
      </c>
      <c r="T581" s="9">
        <f t="shared" si="57"/>
        <v>41998.852118055554</v>
      </c>
      <c r="U581">
        <f t="shared" si="58"/>
        <v>2014</v>
      </c>
      <c r="V581" t="str">
        <f t="shared" si="59"/>
        <v>Nov</v>
      </c>
    </row>
    <row r="582" spans="1:22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8">
        <f t="shared" si="54"/>
        <v>0</v>
      </c>
      <c r="P582" s="12">
        <f t="shared" si="55"/>
        <v>2592000</v>
      </c>
      <c r="Q582" t="s">
        <v>8319</v>
      </c>
      <c r="R582" t="s">
        <v>8320</v>
      </c>
      <c r="S582" s="9">
        <f t="shared" si="56"/>
        <v>42605.908182870371</v>
      </c>
      <c r="T582" s="9">
        <f t="shared" si="57"/>
        <v>42635.908182870371</v>
      </c>
      <c r="U582">
        <f t="shared" si="58"/>
        <v>2016</v>
      </c>
      <c r="V582" t="str">
        <f t="shared" si="59"/>
        <v>Aug</v>
      </c>
    </row>
    <row r="583" spans="1:22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8">
        <f t="shared" si="54"/>
        <v>0</v>
      </c>
      <c r="P583" s="12" t="e">
        <f t="shared" si="55"/>
        <v>#DIV/0!</v>
      </c>
      <c r="Q583" t="s">
        <v>8319</v>
      </c>
      <c r="R583" t="s">
        <v>8320</v>
      </c>
      <c r="S583" s="9">
        <f t="shared" si="56"/>
        <v>42188.012777777782</v>
      </c>
      <c r="T583" s="9">
        <f t="shared" si="57"/>
        <v>42218.012777777782</v>
      </c>
      <c r="U583">
        <f t="shared" si="58"/>
        <v>2015</v>
      </c>
      <c r="V583" t="str">
        <f t="shared" si="59"/>
        <v>Jul</v>
      </c>
    </row>
    <row r="584" spans="1:22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8">
        <f t="shared" si="54"/>
        <v>0</v>
      </c>
      <c r="P584" s="12" t="e">
        <f t="shared" si="55"/>
        <v>#DIV/0!</v>
      </c>
      <c r="Q584" t="s">
        <v>8319</v>
      </c>
      <c r="R584" t="s">
        <v>8320</v>
      </c>
      <c r="S584" s="9">
        <f t="shared" si="56"/>
        <v>42055.739803240736</v>
      </c>
      <c r="T584" s="9">
        <f t="shared" si="57"/>
        <v>42078.75</v>
      </c>
      <c r="U584">
        <f t="shared" si="58"/>
        <v>2015</v>
      </c>
      <c r="V584" t="str">
        <f t="shared" si="59"/>
        <v>Feb</v>
      </c>
    </row>
    <row r="585" spans="1:22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8">
        <f t="shared" si="54"/>
        <v>0</v>
      </c>
      <c r="P585" s="12">
        <f t="shared" si="55"/>
        <v>2588400</v>
      </c>
      <c r="Q585" t="s">
        <v>8319</v>
      </c>
      <c r="R585" t="s">
        <v>8320</v>
      </c>
      <c r="S585" s="9">
        <f t="shared" si="56"/>
        <v>42052.93850694444</v>
      </c>
      <c r="T585" s="9">
        <f t="shared" si="57"/>
        <v>42082.896840277783</v>
      </c>
      <c r="U585">
        <f t="shared" si="58"/>
        <v>2015</v>
      </c>
      <c r="V585" t="str">
        <f t="shared" si="59"/>
        <v>Feb</v>
      </c>
    </row>
    <row r="586" spans="1:22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8">
        <f t="shared" si="54"/>
        <v>1</v>
      </c>
      <c r="P586" s="12">
        <f t="shared" si="55"/>
        <v>1294200</v>
      </c>
      <c r="Q586" t="s">
        <v>8319</v>
      </c>
      <c r="R586" t="s">
        <v>8320</v>
      </c>
      <c r="S586" s="9">
        <f t="shared" si="56"/>
        <v>42049.716620370367</v>
      </c>
      <c r="T586" s="9">
        <f t="shared" si="57"/>
        <v>42079.674953703703</v>
      </c>
      <c r="U586">
        <f t="shared" si="58"/>
        <v>2015</v>
      </c>
      <c r="V586" t="str">
        <f t="shared" si="59"/>
        <v>Feb</v>
      </c>
    </row>
    <row r="587" spans="1:22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8">
        <f t="shared" si="54"/>
        <v>0</v>
      </c>
      <c r="P587" s="12" t="e">
        <f t="shared" si="55"/>
        <v>#DIV/0!</v>
      </c>
      <c r="Q587" t="s">
        <v>8319</v>
      </c>
      <c r="R587" t="s">
        <v>8320</v>
      </c>
      <c r="S587" s="9">
        <f t="shared" si="56"/>
        <v>42283.3909375</v>
      </c>
      <c r="T587" s="9">
        <f t="shared" si="57"/>
        <v>42339</v>
      </c>
      <c r="U587">
        <f t="shared" si="58"/>
        <v>2015</v>
      </c>
      <c r="V587" t="str">
        <f t="shared" si="59"/>
        <v>Oct</v>
      </c>
    </row>
    <row r="588" spans="1:22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8">
        <f t="shared" si="54"/>
        <v>1</v>
      </c>
      <c r="P588" s="12">
        <f t="shared" si="55"/>
        <v>648000</v>
      </c>
      <c r="Q588" t="s">
        <v>8319</v>
      </c>
      <c r="R588" t="s">
        <v>8320</v>
      </c>
      <c r="S588" s="9">
        <f t="shared" si="56"/>
        <v>42020.854247685187</v>
      </c>
      <c r="T588" s="9">
        <f t="shared" si="57"/>
        <v>42050.854247685187</v>
      </c>
      <c r="U588">
        <f t="shared" si="58"/>
        <v>2015</v>
      </c>
      <c r="V588" t="str">
        <f t="shared" si="59"/>
        <v>Jan</v>
      </c>
    </row>
    <row r="589" spans="1:22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8">
        <f t="shared" si="54"/>
        <v>9</v>
      </c>
      <c r="P589" s="12">
        <f t="shared" si="55"/>
        <v>370285.71428571426</v>
      </c>
      <c r="Q589" t="s">
        <v>8319</v>
      </c>
      <c r="R589" t="s">
        <v>8320</v>
      </c>
      <c r="S589" s="9">
        <f t="shared" si="56"/>
        <v>42080.757326388892</v>
      </c>
      <c r="T589" s="9">
        <f t="shared" si="57"/>
        <v>42110.757326388892</v>
      </c>
      <c r="U589">
        <f t="shared" si="58"/>
        <v>2015</v>
      </c>
      <c r="V589" t="str">
        <f t="shared" si="59"/>
        <v>Mar</v>
      </c>
    </row>
    <row r="590" spans="1:22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8">
        <f t="shared" si="54"/>
        <v>3</v>
      </c>
      <c r="P590" s="12">
        <f t="shared" si="55"/>
        <v>2593800</v>
      </c>
      <c r="Q590" t="s">
        <v>8319</v>
      </c>
      <c r="R590" t="s">
        <v>8320</v>
      </c>
      <c r="S590" s="9">
        <f t="shared" si="56"/>
        <v>42631.769513888896</v>
      </c>
      <c r="T590" s="9">
        <f t="shared" si="57"/>
        <v>42691.811180555553</v>
      </c>
      <c r="U590">
        <f t="shared" si="58"/>
        <v>2016</v>
      </c>
      <c r="V590" t="str">
        <f t="shared" si="59"/>
        <v>Sep</v>
      </c>
    </row>
    <row r="591" spans="1:22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8">
        <f t="shared" si="54"/>
        <v>0</v>
      </c>
      <c r="P591" s="12">
        <f t="shared" si="55"/>
        <v>1296000</v>
      </c>
      <c r="Q591" t="s">
        <v>8319</v>
      </c>
      <c r="R591" t="s">
        <v>8320</v>
      </c>
      <c r="S591" s="9">
        <f t="shared" si="56"/>
        <v>42178.614571759259</v>
      </c>
      <c r="T591" s="9">
        <f t="shared" si="57"/>
        <v>42193.614571759259</v>
      </c>
      <c r="U591">
        <f t="shared" si="58"/>
        <v>2015</v>
      </c>
      <c r="V591" t="str">
        <f t="shared" si="59"/>
        <v>Jun</v>
      </c>
    </row>
    <row r="592" spans="1:22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8">
        <f t="shared" si="54"/>
        <v>4</v>
      </c>
      <c r="P592" s="12">
        <f t="shared" si="55"/>
        <v>297481</v>
      </c>
      <c r="Q592" t="s">
        <v>8319</v>
      </c>
      <c r="R592" t="s">
        <v>8320</v>
      </c>
      <c r="S592" s="9">
        <f t="shared" si="56"/>
        <v>42377.554756944446</v>
      </c>
      <c r="T592" s="9">
        <f t="shared" si="57"/>
        <v>42408.542361111111</v>
      </c>
      <c r="U592">
        <f t="shared" si="58"/>
        <v>2016</v>
      </c>
      <c r="V592" t="str">
        <f t="shared" si="59"/>
        <v>Jan</v>
      </c>
    </row>
    <row r="593" spans="1:22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8">
        <f t="shared" si="54"/>
        <v>0</v>
      </c>
      <c r="P593" s="12">
        <f t="shared" si="55"/>
        <v>1296000</v>
      </c>
      <c r="Q593" t="s">
        <v>8319</v>
      </c>
      <c r="R593" t="s">
        <v>8320</v>
      </c>
      <c r="S593" s="9">
        <f t="shared" si="56"/>
        <v>42177.543171296296</v>
      </c>
      <c r="T593" s="9">
        <f t="shared" si="57"/>
        <v>42207.543171296296</v>
      </c>
      <c r="U593">
        <f t="shared" si="58"/>
        <v>2015</v>
      </c>
      <c r="V593" t="str">
        <f t="shared" si="59"/>
        <v>Jun</v>
      </c>
    </row>
    <row r="594" spans="1:22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8">
        <f t="shared" si="54"/>
        <v>3</v>
      </c>
      <c r="P594" s="12">
        <f t="shared" si="55"/>
        <v>2592000</v>
      </c>
      <c r="Q594" t="s">
        <v>8319</v>
      </c>
      <c r="R594" t="s">
        <v>8320</v>
      </c>
      <c r="S594" s="9">
        <f t="shared" si="56"/>
        <v>41946.232175925928</v>
      </c>
      <c r="T594" s="9">
        <f t="shared" si="57"/>
        <v>41976.232175925921</v>
      </c>
      <c r="U594">
        <f t="shared" si="58"/>
        <v>2014</v>
      </c>
      <c r="V594" t="str">
        <f t="shared" si="59"/>
        <v>Nov</v>
      </c>
    </row>
    <row r="595" spans="1:22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8">
        <f t="shared" si="54"/>
        <v>23</v>
      </c>
      <c r="P595" s="12">
        <f t="shared" si="55"/>
        <v>369771.42857142858</v>
      </c>
      <c r="Q595" t="s">
        <v>8319</v>
      </c>
      <c r="R595" t="s">
        <v>8320</v>
      </c>
      <c r="S595" s="9">
        <f t="shared" si="56"/>
        <v>42070.677604166667</v>
      </c>
      <c r="T595" s="9">
        <f t="shared" si="57"/>
        <v>42100.635937500003</v>
      </c>
      <c r="U595">
        <f t="shared" si="58"/>
        <v>2015</v>
      </c>
      <c r="V595" t="str">
        <f t="shared" si="59"/>
        <v>Mar</v>
      </c>
    </row>
    <row r="596" spans="1:22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8">
        <f t="shared" si="54"/>
        <v>0</v>
      </c>
      <c r="P596" s="12">
        <f t="shared" si="55"/>
        <v>1296000</v>
      </c>
      <c r="Q596" t="s">
        <v>8319</v>
      </c>
      <c r="R596" t="s">
        <v>8320</v>
      </c>
      <c r="S596" s="9">
        <f t="shared" si="56"/>
        <v>42446.780162037037</v>
      </c>
      <c r="T596" s="9">
        <f t="shared" si="57"/>
        <v>42476.780162037037</v>
      </c>
      <c r="U596">
        <f t="shared" si="58"/>
        <v>2016</v>
      </c>
      <c r="V596" t="str">
        <f t="shared" si="59"/>
        <v>Mar</v>
      </c>
    </row>
    <row r="597" spans="1:22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8">
        <f t="shared" si="54"/>
        <v>0</v>
      </c>
      <c r="P597" s="12">
        <f t="shared" si="55"/>
        <v>486000</v>
      </c>
      <c r="Q597" t="s">
        <v>8319</v>
      </c>
      <c r="R597" t="s">
        <v>8320</v>
      </c>
      <c r="S597" s="9">
        <f t="shared" si="56"/>
        <v>42083.069884259254</v>
      </c>
      <c r="T597" s="9">
        <f t="shared" si="57"/>
        <v>42128.069884259254</v>
      </c>
      <c r="U597">
        <f t="shared" si="58"/>
        <v>2015</v>
      </c>
      <c r="V597" t="str">
        <f t="shared" si="59"/>
        <v>Mar</v>
      </c>
    </row>
    <row r="598" spans="1:22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8">
        <f t="shared" si="54"/>
        <v>0</v>
      </c>
      <c r="P598" s="12">
        <f t="shared" si="55"/>
        <v>1296000</v>
      </c>
      <c r="Q598" t="s">
        <v>8319</v>
      </c>
      <c r="R598" t="s">
        <v>8320</v>
      </c>
      <c r="S598" s="9">
        <f t="shared" si="56"/>
        <v>42646.896898148145</v>
      </c>
      <c r="T598" s="9">
        <f t="shared" si="57"/>
        <v>42676.896898148145</v>
      </c>
      <c r="U598">
        <f t="shared" si="58"/>
        <v>2016</v>
      </c>
      <c r="V598" t="str">
        <f t="shared" si="59"/>
        <v>Oct</v>
      </c>
    </row>
    <row r="599" spans="1:22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8">
        <f t="shared" si="54"/>
        <v>0</v>
      </c>
      <c r="P599" s="12">
        <f t="shared" si="55"/>
        <v>1596732.5</v>
      </c>
      <c r="Q599" t="s">
        <v>8319</v>
      </c>
      <c r="R599" t="s">
        <v>8320</v>
      </c>
      <c r="S599" s="9">
        <f t="shared" si="56"/>
        <v>42545.705266203702</v>
      </c>
      <c r="T599" s="9">
        <f t="shared" si="57"/>
        <v>42582.666666666672</v>
      </c>
      <c r="U599">
        <f t="shared" si="58"/>
        <v>2016</v>
      </c>
      <c r="V599" t="str">
        <f t="shared" si="59"/>
        <v>Jun</v>
      </c>
    </row>
    <row r="600" spans="1:22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8">
        <f t="shared" si="54"/>
        <v>34</v>
      </c>
      <c r="P600" s="12">
        <f t="shared" si="55"/>
        <v>370285.71428571426</v>
      </c>
      <c r="Q600" t="s">
        <v>8319</v>
      </c>
      <c r="R600" t="s">
        <v>8320</v>
      </c>
      <c r="S600" s="9">
        <f t="shared" si="56"/>
        <v>41948.00209490741</v>
      </c>
      <c r="T600" s="9">
        <f t="shared" si="57"/>
        <v>41978.00209490741</v>
      </c>
      <c r="U600">
        <f t="shared" si="58"/>
        <v>2014</v>
      </c>
      <c r="V600" t="str">
        <f t="shared" si="59"/>
        <v>Nov</v>
      </c>
    </row>
    <row r="601" spans="1:22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8">
        <f t="shared" si="54"/>
        <v>0</v>
      </c>
      <c r="P601" s="12">
        <f t="shared" si="55"/>
        <v>1029179</v>
      </c>
      <c r="Q601" t="s">
        <v>8319</v>
      </c>
      <c r="R601" t="s">
        <v>8320</v>
      </c>
      <c r="S601" s="9">
        <f t="shared" si="56"/>
        <v>42047.812523148154</v>
      </c>
      <c r="T601" s="9">
        <f t="shared" si="57"/>
        <v>42071.636111111111</v>
      </c>
      <c r="U601">
        <f t="shared" si="58"/>
        <v>2015</v>
      </c>
      <c r="V601" t="str">
        <f t="shared" si="59"/>
        <v>Feb</v>
      </c>
    </row>
    <row r="602" spans="1:22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8">
        <f t="shared" si="54"/>
        <v>2</v>
      </c>
      <c r="P602" s="12">
        <f t="shared" si="55"/>
        <v>5184000</v>
      </c>
      <c r="Q602" t="s">
        <v>8319</v>
      </c>
      <c r="R602" t="s">
        <v>8320</v>
      </c>
      <c r="S602" s="9">
        <f t="shared" si="56"/>
        <v>42073.798171296294</v>
      </c>
      <c r="T602" s="9">
        <f t="shared" si="57"/>
        <v>42133.798171296294</v>
      </c>
      <c r="U602">
        <f t="shared" si="58"/>
        <v>2015</v>
      </c>
      <c r="V602" t="str">
        <f t="shared" si="59"/>
        <v>Mar</v>
      </c>
    </row>
    <row r="603" spans="1:22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8">
        <f t="shared" si="54"/>
        <v>1</v>
      </c>
      <c r="P603" s="12">
        <f t="shared" si="55"/>
        <v>432000</v>
      </c>
      <c r="Q603" t="s">
        <v>8319</v>
      </c>
      <c r="R603" t="s">
        <v>8320</v>
      </c>
      <c r="S603" s="9">
        <f t="shared" si="56"/>
        <v>41969.858090277776</v>
      </c>
      <c r="T603" s="9">
        <f t="shared" si="57"/>
        <v>41999.858090277776</v>
      </c>
      <c r="U603">
        <f t="shared" si="58"/>
        <v>2014</v>
      </c>
      <c r="V603" t="str">
        <f t="shared" si="59"/>
        <v>Nov</v>
      </c>
    </row>
    <row r="604" spans="1:22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8">
        <f t="shared" si="54"/>
        <v>0</v>
      </c>
      <c r="P604" s="12" t="e">
        <f t="shared" si="55"/>
        <v>#DIV/0!</v>
      </c>
      <c r="Q604" t="s">
        <v>8319</v>
      </c>
      <c r="R604" t="s">
        <v>8320</v>
      </c>
      <c r="S604" s="9">
        <f t="shared" si="56"/>
        <v>42143.79415509259</v>
      </c>
      <c r="T604" s="9">
        <f t="shared" si="57"/>
        <v>42173.79415509259</v>
      </c>
      <c r="U604">
        <f t="shared" si="58"/>
        <v>2015</v>
      </c>
      <c r="V604" t="str">
        <f t="shared" si="59"/>
        <v>May</v>
      </c>
    </row>
    <row r="605" spans="1:22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8">
        <f t="shared" si="54"/>
        <v>4</v>
      </c>
      <c r="P605" s="12">
        <f t="shared" si="55"/>
        <v>199384.61538461538</v>
      </c>
      <c r="Q605" t="s">
        <v>8319</v>
      </c>
      <c r="R605" t="s">
        <v>8320</v>
      </c>
      <c r="S605" s="9">
        <f t="shared" si="56"/>
        <v>41835.639155092591</v>
      </c>
      <c r="T605" s="9">
        <f t="shared" si="57"/>
        <v>41865.639155092591</v>
      </c>
      <c r="U605">
        <f t="shared" si="58"/>
        <v>2014</v>
      </c>
      <c r="V605" t="str">
        <f t="shared" si="59"/>
        <v>Jul</v>
      </c>
    </row>
    <row r="606" spans="1:22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8">
        <f t="shared" si="54"/>
        <v>0</v>
      </c>
      <c r="P606" s="12" t="e">
        <f t="shared" si="55"/>
        <v>#DIV/0!</v>
      </c>
      <c r="Q606" t="s">
        <v>8319</v>
      </c>
      <c r="R606" t="s">
        <v>8320</v>
      </c>
      <c r="S606" s="9">
        <f t="shared" si="56"/>
        <v>41849.035370370373</v>
      </c>
      <c r="T606" s="9">
        <f t="shared" si="57"/>
        <v>41879.035370370373</v>
      </c>
      <c r="U606">
        <f t="shared" si="58"/>
        <v>2014</v>
      </c>
      <c r="V606" t="str">
        <f t="shared" si="59"/>
        <v>Jul</v>
      </c>
    </row>
    <row r="607" spans="1:22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8">
        <f t="shared" si="54"/>
        <v>3</v>
      </c>
      <c r="P607" s="12">
        <f t="shared" si="55"/>
        <v>486000</v>
      </c>
      <c r="Q607" t="s">
        <v>8319</v>
      </c>
      <c r="R607" t="s">
        <v>8320</v>
      </c>
      <c r="S607" s="9">
        <f t="shared" si="56"/>
        <v>42194.357731481476</v>
      </c>
      <c r="T607" s="9">
        <f t="shared" si="57"/>
        <v>42239.357731481476</v>
      </c>
      <c r="U607">
        <f t="shared" si="58"/>
        <v>2015</v>
      </c>
      <c r="V607" t="str">
        <f t="shared" si="59"/>
        <v>Jul</v>
      </c>
    </row>
    <row r="608" spans="1:22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8">
        <f t="shared" si="54"/>
        <v>0</v>
      </c>
      <c r="P608" s="12">
        <f t="shared" si="55"/>
        <v>3972191</v>
      </c>
      <c r="Q608" t="s">
        <v>8319</v>
      </c>
      <c r="R608" t="s">
        <v>8320</v>
      </c>
      <c r="S608" s="9">
        <f t="shared" si="56"/>
        <v>42102.650567129633</v>
      </c>
      <c r="T608" s="9">
        <f t="shared" si="57"/>
        <v>42148.625</v>
      </c>
      <c r="U608">
        <f t="shared" si="58"/>
        <v>2015</v>
      </c>
      <c r="V608" t="str">
        <f t="shared" si="59"/>
        <v>Apr</v>
      </c>
    </row>
    <row r="609" spans="1:22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8">
        <f t="shared" si="54"/>
        <v>0</v>
      </c>
      <c r="P609" s="12" t="e">
        <f t="shared" si="55"/>
        <v>#DIV/0!</v>
      </c>
      <c r="Q609" t="s">
        <v>8319</v>
      </c>
      <c r="R609" t="s">
        <v>8320</v>
      </c>
      <c r="S609" s="9">
        <f t="shared" si="56"/>
        <v>42300.825648148151</v>
      </c>
      <c r="T609" s="9">
        <f t="shared" si="57"/>
        <v>42330.867314814815</v>
      </c>
      <c r="U609">
        <f t="shared" si="58"/>
        <v>2015</v>
      </c>
      <c r="V609" t="str">
        <f t="shared" si="59"/>
        <v>Oct</v>
      </c>
    </row>
    <row r="610" spans="1:22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8">
        <f t="shared" si="54"/>
        <v>1</v>
      </c>
      <c r="P610" s="12">
        <f t="shared" si="55"/>
        <v>518400</v>
      </c>
      <c r="Q610" t="s">
        <v>8319</v>
      </c>
      <c r="R610" t="s">
        <v>8320</v>
      </c>
      <c r="S610" s="9">
        <f t="shared" si="56"/>
        <v>42140.921064814815</v>
      </c>
      <c r="T610" s="9">
        <f t="shared" si="57"/>
        <v>42170.921064814815</v>
      </c>
      <c r="U610">
        <f t="shared" si="58"/>
        <v>2015</v>
      </c>
      <c r="V610" t="str">
        <f t="shared" si="59"/>
        <v>May</v>
      </c>
    </row>
    <row r="611" spans="1:22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8">
        <f t="shared" si="54"/>
        <v>1</v>
      </c>
      <c r="P611" s="12">
        <f t="shared" si="55"/>
        <v>2595600</v>
      </c>
      <c r="Q611" t="s">
        <v>8319</v>
      </c>
      <c r="R611" t="s">
        <v>8320</v>
      </c>
      <c r="S611" s="9">
        <f t="shared" si="56"/>
        <v>42307.034074074079</v>
      </c>
      <c r="T611" s="9">
        <f t="shared" si="57"/>
        <v>42337.075740740736</v>
      </c>
      <c r="U611">
        <f t="shared" si="58"/>
        <v>2015</v>
      </c>
      <c r="V611" t="str">
        <f t="shared" si="59"/>
        <v>Oct</v>
      </c>
    </row>
    <row r="612" spans="1:22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8">
        <f t="shared" si="54"/>
        <v>0</v>
      </c>
      <c r="P612" s="12" t="e">
        <f t="shared" si="55"/>
        <v>#DIV/0!</v>
      </c>
      <c r="Q612" t="s">
        <v>8319</v>
      </c>
      <c r="R612" t="s">
        <v>8320</v>
      </c>
      <c r="S612" s="9">
        <f t="shared" si="56"/>
        <v>42086.83085648148</v>
      </c>
      <c r="T612" s="9">
        <f t="shared" si="57"/>
        <v>42116.83085648148</v>
      </c>
      <c r="U612">
        <f t="shared" si="58"/>
        <v>2015</v>
      </c>
      <c r="V612" t="str">
        <f t="shared" si="59"/>
        <v>Mar</v>
      </c>
    </row>
    <row r="613" spans="1:22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8">
        <f t="shared" si="54"/>
        <v>0</v>
      </c>
      <c r="P613" s="12" t="e">
        <f t="shared" si="55"/>
        <v>#DIV/0!</v>
      </c>
      <c r="Q613" t="s">
        <v>8319</v>
      </c>
      <c r="R613" t="s">
        <v>8320</v>
      </c>
      <c r="S613" s="9">
        <f t="shared" si="56"/>
        <v>42328.560613425929</v>
      </c>
      <c r="T613" s="9">
        <f t="shared" si="57"/>
        <v>42388.560613425929</v>
      </c>
      <c r="U613">
        <f t="shared" si="58"/>
        <v>2015</v>
      </c>
      <c r="V613" t="str">
        <f t="shared" si="59"/>
        <v>Nov</v>
      </c>
    </row>
    <row r="614" spans="1:22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8">
        <f t="shared" si="54"/>
        <v>0</v>
      </c>
      <c r="P614" s="12" t="e">
        <f t="shared" si="55"/>
        <v>#DIV/0!</v>
      </c>
      <c r="Q614" t="s">
        <v>8319</v>
      </c>
      <c r="R614" t="s">
        <v>8320</v>
      </c>
      <c r="S614" s="9">
        <f t="shared" si="56"/>
        <v>42585.031782407401</v>
      </c>
      <c r="T614" s="9">
        <f t="shared" si="57"/>
        <v>42615.031782407401</v>
      </c>
      <c r="U614">
        <f t="shared" si="58"/>
        <v>2016</v>
      </c>
      <c r="V614" t="str">
        <f t="shared" si="59"/>
        <v>Aug</v>
      </c>
    </row>
    <row r="615" spans="1:22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8">
        <f t="shared" si="54"/>
        <v>21</v>
      </c>
      <c r="P615" s="12">
        <f t="shared" si="55"/>
        <v>21929.090909090908</v>
      </c>
      <c r="Q615" t="s">
        <v>8319</v>
      </c>
      <c r="R615" t="s">
        <v>8320</v>
      </c>
      <c r="S615" s="9">
        <f t="shared" si="56"/>
        <v>42247.496759259258</v>
      </c>
      <c r="T615" s="9">
        <f t="shared" si="57"/>
        <v>42278.207638888889</v>
      </c>
      <c r="U615">
        <f t="shared" si="58"/>
        <v>2015</v>
      </c>
      <c r="V615" t="str">
        <f t="shared" si="59"/>
        <v>Aug</v>
      </c>
    </row>
    <row r="616" spans="1:22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8">
        <f t="shared" si="54"/>
        <v>0</v>
      </c>
      <c r="P616" s="12" t="e">
        <f t="shared" si="55"/>
        <v>#DIV/0!</v>
      </c>
      <c r="Q616" t="s">
        <v>8319</v>
      </c>
      <c r="R616" t="s">
        <v>8320</v>
      </c>
      <c r="S616" s="9">
        <f t="shared" si="56"/>
        <v>42515.061805555553</v>
      </c>
      <c r="T616" s="9">
        <f t="shared" si="57"/>
        <v>42545.061805555553</v>
      </c>
      <c r="U616">
        <f t="shared" si="58"/>
        <v>2016</v>
      </c>
      <c r="V616" t="str">
        <f t="shared" si="59"/>
        <v>May</v>
      </c>
    </row>
    <row r="617" spans="1:22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8">
        <f t="shared" si="54"/>
        <v>0</v>
      </c>
      <c r="P617" s="12" t="e">
        <f t="shared" si="55"/>
        <v>#DIV/0!</v>
      </c>
      <c r="Q617" t="s">
        <v>8319</v>
      </c>
      <c r="R617" t="s">
        <v>8320</v>
      </c>
      <c r="S617" s="9">
        <f t="shared" si="56"/>
        <v>42242.122210648144</v>
      </c>
      <c r="T617" s="9">
        <f t="shared" si="57"/>
        <v>42272.122210648144</v>
      </c>
      <c r="U617">
        <f t="shared" si="58"/>
        <v>2015</v>
      </c>
      <c r="V617" t="str">
        <f t="shared" si="59"/>
        <v>Aug</v>
      </c>
    </row>
    <row r="618" spans="1:22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8">
        <f t="shared" si="54"/>
        <v>0</v>
      </c>
      <c r="P618" s="12" t="e">
        <f t="shared" si="55"/>
        <v>#DIV/0!</v>
      </c>
      <c r="Q618" t="s">
        <v>8319</v>
      </c>
      <c r="R618" t="s">
        <v>8320</v>
      </c>
      <c r="S618" s="9">
        <f t="shared" si="56"/>
        <v>42761.376238425932</v>
      </c>
      <c r="T618" s="9">
        <f t="shared" si="57"/>
        <v>42791.376238425932</v>
      </c>
      <c r="U618">
        <f t="shared" si="58"/>
        <v>2017</v>
      </c>
      <c r="V618" t="str">
        <f t="shared" si="59"/>
        <v>Jan</v>
      </c>
    </row>
    <row r="619" spans="1:22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8">
        <f t="shared" si="54"/>
        <v>3</v>
      </c>
      <c r="P619" s="12">
        <f t="shared" si="55"/>
        <v>1296000</v>
      </c>
      <c r="Q619" t="s">
        <v>8319</v>
      </c>
      <c r="R619" t="s">
        <v>8320</v>
      </c>
      <c r="S619" s="9">
        <f t="shared" si="56"/>
        <v>42087.343090277776</v>
      </c>
      <c r="T619" s="9">
        <f t="shared" si="57"/>
        <v>42132.343090277776</v>
      </c>
      <c r="U619">
        <f t="shared" si="58"/>
        <v>2015</v>
      </c>
      <c r="V619" t="str">
        <f t="shared" si="59"/>
        <v>Mar</v>
      </c>
    </row>
    <row r="620" spans="1:22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8">
        <f t="shared" si="54"/>
        <v>0</v>
      </c>
      <c r="P620" s="12" t="e">
        <f t="shared" si="55"/>
        <v>#DIV/0!</v>
      </c>
      <c r="Q620" t="s">
        <v>8319</v>
      </c>
      <c r="R620" t="s">
        <v>8320</v>
      </c>
      <c r="S620" s="9">
        <f t="shared" si="56"/>
        <v>42317.810219907406</v>
      </c>
      <c r="T620" s="9">
        <f t="shared" si="57"/>
        <v>42347.810219907406</v>
      </c>
      <c r="U620">
        <f t="shared" si="58"/>
        <v>2015</v>
      </c>
      <c r="V620" t="str">
        <f t="shared" si="59"/>
        <v>Nov</v>
      </c>
    </row>
    <row r="621" spans="1:22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8">
        <f t="shared" si="54"/>
        <v>0</v>
      </c>
      <c r="P621" s="12">
        <f t="shared" si="55"/>
        <v>5187600</v>
      </c>
      <c r="Q621" t="s">
        <v>8319</v>
      </c>
      <c r="R621" t="s">
        <v>8320</v>
      </c>
      <c r="S621" s="9">
        <f t="shared" si="56"/>
        <v>41908.650347222225</v>
      </c>
      <c r="T621" s="9">
        <f t="shared" si="57"/>
        <v>41968.692013888889</v>
      </c>
      <c r="U621">
        <f t="shared" si="58"/>
        <v>2014</v>
      </c>
      <c r="V621" t="str">
        <f t="shared" si="59"/>
        <v>Sep</v>
      </c>
    </row>
    <row r="622" spans="1:22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8">
        <f t="shared" si="54"/>
        <v>1</v>
      </c>
      <c r="P622" s="12">
        <f t="shared" si="55"/>
        <v>3888000</v>
      </c>
      <c r="Q622" t="s">
        <v>8319</v>
      </c>
      <c r="R622" t="s">
        <v>8320</v>
      </c>
      <c r="S622" s="9">
        <f t="shared" si="56"/>
        <v>41831.716874999998</v>
      </c>
      <c r="T622" s="9">
        <f t="shared" si="57"/>
        <v>41876.716874999998</v>
      </c>
      <c r="U622">
        <f t="shared" si="58"/>
        <v>2014</v>
      </c>
      <c r="V622" t="str">
        <f t="shared" si="59"/>
        <v>Jul</v>
      </c>
    </row>
    <row r="623" spans="1:22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8">
        <f t="shared" si="54"/>
        <v>1</v>
      </c>
      <c r="P623" s="12">
        <f t="shared" si="55"/>
        <v>864000</v>
      </c>
      <c r="Q623" t="s">
        <v>8319</v>
      </c>
      <c r="R623" t="s">
        <v>8320</v>
      </c>
      <c r="S623" s="9">
        <f t="shared" si="56"/>
        <v>42528.987696759257</v>
      </c>
      <c r="T623" s="9">
        <f t="shared" si="57"/>
        <v>42558.987696759257</v>
      </c>
      <c r="U623">
        <f t="shared" si="58"/>
        <v>2016</v>
      </c>
      <c r="V623" t="str">
        <f t="shared" si="59"/>
        <v>Jun</v>
      </c>
    </row>
    <row r="624" spans="1:22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8">
        <f t="shared" si="54"/>
        <v>6</v>
      </c>
      <c r="P624" s="12">
        <f t="shared" si="55"/>
        <v>192000</v>
      </c>
      <c r="Q624" t="s">
        <v>8319</v>
      </c>
      <c r="R624" t="s">
        <v>8320</v>
      </c>
      <c r="S624" s="9">
        <f t="shared" si="56"/>
        <v>42532.774745370371</v>
      </c>
      <c r="T624" s="9">
        <f t="shared" si="57"/>
        <v>42552.774745370371</v>
      </c>
      <c r="U624">
        <f t="shared" si="58"/>
        <v>2016</v>
      </c>
      <c r="V624" t="str">
        <f t="shared" si="59"/>
        <v>Jun</v>
      </c>
    </row>
    <row r="625" spans="1:22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8">
        <f t="shared" si="54"/>
        <v>0</v>
      </c>
      <c r="P625" s="12" t="e">
        <f t="shared" si="55"/>
        <v>#DIV/0!</v>
      </c>
      <c r="Q625" t="s">
        <v>8319</v>
      </c>
      <c r="R625" t="s">
        <v>8320</v>
      </c>
      <c r="S625" s="9">
        <f t="shared" si="56"/>
        <v>42122.009224537032</v>
      </c>
      <c r="T625" s="9">
        <f t="shared" si="57"/>
        <v>42152.009224537032</v>
      </c>
      <c r="U625">
        <f t="shared" si="58"/>
        <v>2015</v>
      </c>
      <c r="V625" t="str">
        <f t="shared" si="59"/>
        <v>Apr</v>
      </c>
    </row>
    <row r="626" spans="1:22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8">
        <f t="shared" si="54"/>
        <v>0</v>
      </c>
      <c r="P626" s="12" t="e">
        <f t="shared" si="55"/>
        <v>#DIV/0!</v>
      </c>
      <c r="Q626" t="s">
        <v>8319</v>
      </c>
      <c r="R626" t="s">
        <v>8320</v>
      </c>
      <c r="S626" s="9">
        <f t="shared" si="56"/>
        <v>42108.988900462966</v>
      </c>
      <c r="T626" s="9">
        <f t="shared" si="57"/>
        <v>42138.988900462966</v>
      </c>
      <c r="U626">
        <f t="shared" si="58"/>
        <v>2015</v>
      </c>
      <c r="V626" t="str">
        <f t="shared" si="59"/>
        <v>Apr</v>
      </c>
    </row>
    <row r="627" spans="1:22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8">
        <f t="shared" si="54"/>
        <v>0</v>
      </c>
      <c r="P627" s="12" t="e">
        <f t="shared" si="55"/>
        <v>#DIV/0!</v>
      </c>
      <c r="Q627" t="s">
        <v>8319</v>
      </c>
      <c r="R627" t="s">
        <v>8320</v>
      </c>
      <c r="S627" s="9">
        <f t="shared" si="56"/>
        <v>42790.895567129628</v>
      </c>
      <c r="T627" s="9">
        <f t="shared" si="57"/>
        <v>42820.853900462964</v>
      </c>
      <c r="U627">
        <f t="shared" si="58"/>
        <v>2017</v>
      </c>
      <c r="V627" t="str">
        <f t="shared" si="59"/>
        <v>Feb</v>
      </c>
    </row>
    <row r="628" spans="1:22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8">
        <f t="shared" si="54"/>
        <v>17</v>
      </c>
      <c r="P628" s="12">
        <f t="shared" si="55"/>
        <v>73102.076923076922</v>
      </c>
      <c r="Q628" t="s">
        <v>8319</v>
      </c>
      <c r="R628" t="s">
        <v>8320</v>
      </c>
      <c r="S628" s="9">
        <f t="shared" si="56"/>
        <v>42198.559479166666</v>
      </c>
      <c r="T628" s="9">
        <f t="shared" si="57"/>
        <v>42231.556944444441</v>
      </c>
      <c r="U628">
        <f t="shared" si="58"/>
        <v>2015</v>
      </c>
      <c r="V628" t="str">
        <f t="shared" si="59"/>
        <v>Jul</v>
      </c>
    </row>
    <row r="629" spans="1:22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8">
        <f t="shared" si="54"/>
        <v>0</v>
      </c>
      <c r="P629" s="12">
        <f t="shared" si="55"/>
        <v>5153889</v>
      </c>
      <c r="Q629" t="s">
        <v>8319</v>
      </c>
      <c r="R629" t="s">
        <v>8320</v>
      </c>
      <c r="S629" s="9">
        <f t="shared" si="56"/>
        <v>42384.306840277779</v>
      </c>
      <c r="T629" s="9">
        <f t="shared" si="57"/>
        <v>42443.958333333328</v>
      </c>
      <c r="U629">
        <f t="shared" si="58"/>
        <v>2016</v>
      </c>
      <c r="V629" t="str">
        <f t="shared" si="59"/>
        <v>Jan</v>
      </c>
    </row>
    <row r="630" spans="1:22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8">
        <f t="shared" si="54"/>
        <v>0</v>
      </c>
      <c r="P630" s="12" t="e">
        <f t="shared" si="55"/>
        <v>#DIV/0!</v>
      </c>
      <c r="Q630" t="s">
        <v>8319</v>
      </c>
      <c r="R630" t="s">
        <v>8320</v>
      </c>
      <c r="S630" s="9">
        <f t="shared" si="56"/>
        <v>41803.692789351851</v>
      </c>
      <c r="T630" s="9">
        <f t="shared" si="57"/>
        <v>41833.692789351851</v>
      </c>
      <c r="U630">
        <f t="shared" si="58"/>
        <v>2014</v>
      </c>
      <c r="V630" t="str">
        <f t="shared" si="59"/>
        <v>Jun</v>
      </c>
    </row>
    <row r="631" spans="1:22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8">
        <f t="shared" si="54"/>
        <v>0</v>
      </c>
      <c r="P631" s="12">
        <f t="shared" si="55"/>
        <v>864000</v>
      </c>
      <c r="Q631" t="s">
        <v>8319</v>
      </c>
      <c r="R631" t="s">
        <v>8320</v>
      </c>
      <c r="S631" s="9">
        <f t="shared" si="56"/>
        <v>42474.637824074074</v>
      </c>
      <c r="T631" s="9">
        <f t="shared" si="57"/>
        <v>42504.637824074074</v>
      </c>
      <c r="U631">
        <f t="shared" si="58"/>
        <v>2016</v>
      </c>
      <c r="V631" t="str">
        <f t="shared" si="59"/>
        <v>Apr</v>
      </c>
    </row>
    <row r="632" spans="1:22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8">
        <f t="shared" si="54"/>
        <v>0</v>
      </c>
      <c r="P632" s="12">
        <f t="shared" si="55"/>
        <v>2557079</v>
      </c>
      <c r="Q632" t="s">
        <v>8319</v>
      </c>
      <c r="R632" t="s">
        <v>8320</v>
      </c>
      <c r="S632" s="9">
        <f t="shared" si="56"/>
        <v>42223.619456018518</v>
      </c>
      <c r="T632" s="9">
        <f t="shared" si="57"/>
        <v>42253.215277777781</v>
      </c>
      <c r="U632">
        <f t="shared" si="58"/>
        <v>2015</v>
      </c>
      <c r="V632" t="str">
        <f t="shared" si="59"/>
        <v>Aug</v>
      </c>
    </row>
    <row r="633" spans="1:22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8">
        <f t="shared" si="54"/>
        <v>1</v>
      </c>
      <c r="P633" s="12">
        <f t="shared" si="55"/>
        <v>278400</v>
      </c>
      <c r="Q633" t="s">
        <v>8319</v>
      </c>
      <c r="R633" t="s">
        <v>8320</v>
      </c>
      <c r="S633" s="9">
        <f t="shared" si="56"/>
        <v>42489.772326388891</v>
      </c>
      <c r="T633" s="9">
        <f t="shared" si="57"/>
        <v>42518.772326388891</v>
      </c>
      <c r="U633">
        <f t="shared" si="58"/>
        <v>2016</v>
      </c>
      <c r="V633" t="str">
        <f t="shared" si="59"/>
        <v>Apr</v>
      </c>
    </row>
    <row r="634" spans="1:22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8">
        <f t="shared" si="54"/>
        <v>0</v>
      </c>
      <c r="P634" s="12" t="e">
        <f t="shared" si="55"/>
        <v>#DIV/0!</v>
      </c>
      <c r="Q634" t="s">
        <v>8319</v>
      </c>
      <c r="R634" t="s">
        <v>8320</v>
      </c>
      <c r="S634" s="9">
        <f t="shared" si="56"/>
        <v>42303.659317129626</v>
      </c>
      <c r="T634" s="9">
        <f t="shared" si="57"/>
        <v>42333.700983796298</v>
      </c>
      <c r="U634">
        <f t="shared" si="58"/>
        <v>2015</v>
      </c>
      <c r="V634" t="str">
        <f t="shared" si="59"/>
        <v>Oct</v>
      </c>
    </row>
    <row r="635" spans="1:22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8">
        <f t="shared" si="54"/>
        <v>12</v>
      </c>
      <c r="P635" s="12">
        <f t="shared" si="55"/>
        <v>109413.52</v>
      </c>
      <c r="Q635" t="s">
        <v>8319</v>
      </c>
      <c r="R635" t="s">
        <v>8320</v>
      </c>
      <c r="S635" s="9">
        <f t="shared" si="56"/>
        <v>42507.29932870371</v>
      </c>
      <c r="T635" s="9">
        <f t="shared" si="57"/>
        <v>42538.958333333328</v>
      </c>
      <c r="U635">
        <f t="shared" si="58"/>
        <v>2016</v>
      </c>
      <c r="V635" t="str">
        <f t="shared" si="59"/>
        <v>May</v>
      </c>
    </row>
    <row r="636" spans="1:22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8">
        <f t="shared" si="54"/>
        <v>0</v>
      </c>
      <c r="P636" s="12">
        <f t="shared" si="55"/>
        <v>2592000</v>
      </c>
      <c r="Q636" t="s">
        <v>8319</v>
      </c>
      <c r="R636" t="s">
        <v>8320</v>
      </c>
      <c r="S636" s="9">
        <f t="shared" si="56"/>
        <v>42031.928576388891</v>
      </c>
      <c r="T636" s="9">
        <f t="shared" si="57"/>
        <v>42061.928576388891</v>
      </c>
      <c r="U636">
        <f t="shared" si="58"/>
        <v>2015</v>
      </c>
      <c r="V636" t="str">
        <f t="shared" si="59"/>
        <v>Jan</v>
      </c>
    </row>
    <row r="637" spans="1:22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8">
        <f t="shared" si="54"/>
        <v>0</v>
      </c>
      <c r="P637" s="12">
        <f t="shared" si="55"/>
        <v>2592000</v>
      </c>
      <c r="Q637" t="s">
        <v>8319</v>
      </c>
      <c r="R637" t="s">
        <v>8320</v>
      </c>
      <c r="S637" s="9">
        <f t="shared" si="56"/>
        <v>42076.092152777783</v>
      </c>
      <c r="T637" s="9">
        <f t="shared" si="57"/>
        <v>42106.092152777783</v>
      </c>
      <c r="U637">
        <f t="shared" si="58"/>
        <v>2015</v>
      </c>
      <c r="V637" t="str">
        <f t="shared" si="59"/>
        <v>Mar</v>
      </c>
    </row>
    <row r="638" spans="1:22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8">
        <f t="shared" si="54"/>
        <v>0</v>
      </c>
      <c r="P638" s="12">
        <f t="shared" si="55"/>
        <v>2591470</v>
      </c>
      <c r="Q638" t="s">
        <v>8319</v>
      </c>
      <c r="R638" t="s">
        <v>8320</v>
      </c>
      <c r="S638" s="9">
        <f t="shared" si="56"/>
        <v>42131.455439814818</v>
      </c>
      <c r="T638" s="9">
        <f t="shared" si="57"/>
        <v>42161.44930555555</v>
      </c>
      <c r="U638">
        <f t="shared" si="58"/>
        <v>2015</v>
      </c>
      <c r="V638" t="str">
        <f t="shared" si="59"/>
        <v>May</v>
      </c>
    </row>
    <row r="639" spans="1:22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8">
        <f t="shared" si="54"/>
        <v>0</v>
      </c>
      <c r="P639" s="12" t="e">
        <f t="shared" si="55"/>
        <v>#DIV/0!</v>
      </c>
      <c r="Q639" t="s">
        <v>8319</v>
      </c>
      <c r="R639" t="s">
        <v>8320</v>
      </c>
      <c r="S639" s="9">
        <f t="shared" si="56"/>
        <v>42762.962013888886</v>
      </c>
      <c r="T639" s="9">
        <f t="shared" si="57"/>
        <v>42791.961111111115</v>
      </c>
      <c r="U639">
        <f t="shared" si="58"/>
        <v>2017</v>
      </c>
      <c r="V639" t="str">
        <f t="shared" si="59"/>
        <v>Jan</v>
      </c>
    </row>
    <row r="640" spans="1:22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8">
        <f t="shared" si="54"/>
        <v>0</v>
      </c>
      <c r="P640" s="12">
        <f t="shared" si="55"/>
        <v>863400</v>
      </c>
      <c r="Q640" t="s">
        <v>8319</v>
      </c>
      <c r="R640" t="s">
        <v>8320</v>
      </c>
      <c r="S640" s="9">
        <f t="shared" si="56"/>
        <v>42759.593310185184</v>
      </c>
      <c r="T640" s="9">
        <f t="shared" si="57"/>
        <v>42819.55164351852</v>
      </c>
      <c r="U640">
        <f t="shared" si="58"/>
        <v>2017</v>
      </c>
      <c r="V640" t="str">
        <f t="shared" si="59"/>
        <v>Jan</v>
      </c>
    </row>
    <row r="641" spans="1:22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8">
        <f t="shared" si="54"/>
        <v>0</v>
      </c>
      <c r="P641" s="12">
        <f t="shared" si="55"/>
        <v>5184000</v>
      </c>
      <c r="Q641" t="s">
        <v>8319</v>
      </c>
      <c r="R641" t="s">
        <v>8320</v>
      </c>
      <c r="S641" s="9">
        <f t="shared" si="56"/>
        <v>41865.583275462966</v>
      </c>
      <c r="T641" s="9">
        <f t="shared" si="57"/>
        <v>41925.583275462966</v>
      </c>
      <c r="U641">
        <f t="shared" si="58"/>
        <v>2014</v>
      </c>
      <c r="V641" t="str">
        <f t="shared" si="59"/>
        <v>Aug</v>
      </c>
    </row>
    <row r="642" spans="1:22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8">
        <f t="shared" si="54"/>
        <v>144</v>
      </c>
      <c r="P642" s="12">
        <f t="shared" si="55"/>
        <v>671242.5</v>
      </c>
      <c r="Q642" t="s">
        <v>8319</v>
      </c>
      <c r="R642" t="s">
        <v>8321</v>
      </c>
      <c r="S642" s="9">
        <f t="shared" si="56"/>
        <v>42683.420312500006</v>
      </c>
      <c r="T642" s="9">
        <f t="shared" si="57"/>
        <v>42698.958333333328</v>
      </c>
      <c r="U642">
        <f t="shared" si="58"/>
        <v>2016</v>
      </c>
      <c r="V642" t="str">
        <f t="shared" si="59"/>
        <v>Nov</v>
      </c>
    </row>
    <row r="643" spans="1:22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8">
        <f t="shared" ref="O643:O706" si="60">ROUND((E643/D643)*100,0)</f>
        <v>119</v>
      </c>
      <c r="P643" s="12">
        <f t="shared" ref="P643:P706" si="61">(I643-J643)/L643</f>
        <v>8228.5714285714294</v>
      </c>
      <c r="Q643" t="s">
        <v>8319</v>
      </c>
      <c r="R643" t="s">
        <v>8321</v>
      </c>
      <c r="S643" s="9">
        <f t="shared" ref="S643:S706" si="62">(((J643/60)/60)/24)+DATE(1970,1,1)</f>
        <v>42199.57</v>
      </c>
      <c r="T643" s="9">
        <f t="shared" ref="T643:T706" si="63">(((I643/60)/60)/24) + DATE(1970,1,1)</f>
        <v>42229.57</v>
      </c>
      <c r="U643">
        <f t="shared" ref="U643:U706" si="64">YEAR(S643)</f>
        <v>2015</v>
      </c>
      <c r="V643" t="str">
        <f t="shared" ref="V643:V706" si="65">TEXT(MONTH(S643)*29,"mmm")</f>
        <v>Jul</v>
      </c>
    </row>
    <row r="644" spans="1:22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8">
        <f t="shared" si="60"/>
        <v>1460</v>
      </c>
      <c r="P644" s="12">
        <f t="shared" si="61"/>
        <v>1430.7267709291627</v>
      </c>
      <c r="Q644" t="s">
        <v>8319</v>
      </c>
      <c r="R644" t="s">
        <v>8321</v>
      </c>
      <c r="S644" s="9">
        <f t="shared" si="62"/>
        <v>42199.651319444441</v>
      </c>
      <c r="T644" s="9">
        <f t="shared" si="63"/>
        <v>42235.651319444441</v>
      </c>
      <c r="U644">
        <f t="shared" si="64"/>
        <v>2015</v>
      </c>
      <c r="V644" t="str">
        <f t="shared" si="65"/>
        <v>Jul</v>
      </c>
    </row>
    <row r="645" spans="1:22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8">
        <f t="shared" si="60"/>
        <v>106</v>
      </c>
      <c r="P645" s="12">
        <f t="shared" si="61"/>
        <v>31263.157894736843</v>
      </c>
      <c r="Q645" t="s">
        <v>8319</v>
      </c>
      <c r="R645" t="s">
        <v>8321</v>
      </c>
      <c r="S645" s="9">
        <f t="shared" si="62"/>
        <v>42100.642071759255</v>
      </c>
      <c r="T645" s="9">
        <f t="shared" si="63"/>
        <v>42155.642071759255</v>
      </c>
      <c r="U645">
        <f t="shared" si="64"/>
        <v>2015</v>
      </c>
      <c r="V645" t="str">
        <f t="shared" si="65"/>
        <v>Apr</v>
      </c>
    </row>
    <row r="646" spans="1:22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8">
        <f t="shared" si="60"/>
        <v>300</v>
      </c>
      <c r="P646" s="12">
        <f t="shared" si="61"/>
        <v>3585.9559255631734</v>
      </c>
      <c r="Q646" t="s">
        <v>8319</v>
      </c>
      <c r="R646" t="s">
        <v>8321</v>
      </c>
      <c r="S646" s="9">
        <f t="shared" si="62"/>
        <v>41898.665960648148</v>
      </c>
      <c r="T646" s="9">
        <f t="shared" si="63"/>
        <v>41941.041666666664</v>
      </c>
      <c r="U646">
        <f t="shared" si="64"/>
        <v>2014</v>
      </c>
      <c r="V646" t="str">
        <f t="shared" si="65"/>
        <v>Sep</v>
      </c>
    </row>
    <row r="647" spans="1:22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8">
        <f t="shared" si="60"/>
        <v>279</v>
      </c>
      <c r="P647" s="12">
        <f t="shared" si="61"/>
        <v>10936.708860759494</v>
      </c>
      <c r="Q647" t="s">
        <v>8319</v>
      </c>
      <c r="R647" t="s">
        <v>8321</v>
      </c>
      <c r="S647" s="9">
        <f t="shared" si="62"/>
        <v>42564.026319444441</v>
      </c>
      <c r="T647" s="9">
        <f t="shared" si="63"/>
        <v>42594.026319444441</v>
      </c>
      <c r="U647">
        <f t="shared" si="64"/>
        <v>2016</v>
      </c>
      <c r="V647" t="str">
        <f t="shared" si="65"/>
        <v>Jul</v>
      </c>
    </row>
    <row r="648" spans="1:22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8">
        <f t="shared" si="60"/>
        <v>132</v>
      </c>
      <c r="P648" s="12">
        <f t="shared" si="61"/>
        <v>96000</v>
      </c>
      <c r="Q648" t="s">
        <v>8319</v>
      </c>
      <c r="R648" t="s">
        <v>8321</v>
      </c>
      <c r="S648" s="9">
        <f t="shared" si="62"/>
        <v>41832.852627314816</v>
      </c>
      <c r="T648" s="9">
        <f t="shared" si="63"/>
        <v>41862.852627314816</v>
      </c>
      <c r="U648">
        <f t="shared" si="64"/>
        <v>2014</v>
      </c>
      <c r="V648" t="str">
        <f t="shared" si="65"/>
        <v>Jul</v>
      </c>
    </row>
    <row r="649" spans="1:22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8">
        <f t="shared" si="60"/>
        <v>107</v>
      </c>
      <c r="P649" s="12">
        <f t="shared" si="61"/>
        <v>152258.82352941178</v>
      </c>
      <c r="Q649" t="s">
        <v>8319</v>
      </c>
      <c r="R649" t="s">
        <v>8321</v>
      </c>
      <c r="S649" s="9">
        <f t="shared" si="62"/>
        <v>42416.767928240741</v>
      </c>
      <c r="T649" s="9">
        <f t="shared" si="63"/>
        <v>42446.726261574076</v>
      </c>
      <c r="U649">
        <f t="shared" si="64"/>
        <v>2016</v>
      </c>
      <c r="V649" t="str">
        <f t="shared" si="65"/>
        <v>Feb</v>
      </c>
    </row>
    <row r="650" spans="1:22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8">
        <f t="shared" si="60"/>
        <v>127</v>
      </c>
      <c r="P650" s="12">
        <f t="shared" si="61"/>
        <v>112000</v>
      </c>
      <c r="Q650" t="s">
        <v>8319</v>
      </c>
      <c r="R650" t="s">
        <v>8321</v>
      </c>
      <c r="S650" s="9">
        <f t="shared" si="62"/>
        <v>41891.693379629629</v>
      </c>
      <c r="T650" s="9">
        <f t="shared" si="63"/>
        <v>41926.693379629629</v>
      </c>
      <c r="U650">
        <f t="shared" si="64"/>
        <v>2014</v>
      </c>
      <c r="V650" t="str">
        <f t="shared" si="65"/>
        <v>Sep</v>
      </c>
    </row>
    <row r="651" spans="1:22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8">
        <f t="shared" si="60"/>
        <v>140</v>
      </c>
      <c r="P651" s="12">
        <f t="shared" si="61"/>
        <v>22126.829268292684</v>
      </c>
      <c r="Q651" t="s">
        <v>8319</v>
      </c>
      <c r="R651" t="s">
        <v>8321</v>
      </c>
      <c r="S651" s="9">
        <f t="shared" si="62"/>
        <v>41877.912187499998</v>
      </c>
      <c r="T651" s="9">
        <f t="shared" si="63"/>
        <v>41898.912187499998</v>
      </c>
      <c r="U651">
        <f t="shared" si="64"/>
        <v>2014</v>
      </c>
      <c r="V651" t="str">
        <f t="shared" si="65"/>
        <v>Aug</v>
      </c>
    </row>
    <row r="652" spans="1:22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8">
        <f t="shared" si="60"/>
        <v>112</v>
      </c>
      <c r="P652" s="12">
        <f t="shared" si="61"/>
        <v>108075</v>
      </c>
      <c r="Q652" t="s">
        <v>8319</v>
      </c>
      <c r="R652" t="s">
        <v>8321</v>
      </c>
      <c r="S652" s="9">
        <f t="shared" si="62"/>
        <v>41932.036851851852</v>
      </c>
      <c r="T652" s="9">
        <f t="shared" si="63"/>
        <v>41992.078518518523</v>
      </c>
      <c r="U652">
        <f t="shared" si="64"/>
        <v>2014</v>
      </c>
      <c r="V652" t="str">
        <f t="shared" si="65"/>
        <v>Oct</v>
      </c>
    </row>
    <row r="653" spans="1:22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8">
        <f t="shared" si="60"/>
        <v>101</v>
      </c>
      <c r="P653" s="12">
        <f t="shared" si="61"/>
        <v>24685.714285714286</v>
      </c>
      <c r="Q653" t="s">
        <v>8319</v>
      </c>
      <c r="R653" t="s">
        <v>8321</v>
      </c>
      <c r="S653" s="9">
        <f t="shared" si="62"/>
        <v>41956.017488425925</v>
      </c>
      <c r="T653" s="9">
        <f t="shared" si="63"/>
        <v>41986.017488425925</v>
      </c>
      <c r="U653">
        <f t="shared" si="64"/>
        <v>2014</v>
      </c>
      <c r="V653" t="str">
        <f t="shared" si="65"/>
        <v>Nov</v>
      </c>
    </row>
    <row r="654" spans="1:22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8">
        <f t="shared" si="60"/>
        <v>100</v>
      </c>
      <c r="P654" s="12">
        <f t="shared" si="61"/>
        <v>92700</v>
      </c>
      <c r="Q654" t="s">
        <v>8319</v>
      </c>
      <c r="R654" t="s">
        <v>8321</v>
      </c>
      <c r="S654" s="9">
        <f t="shared" si="62"/>
        <v>42675.690393518518</v>
      </c>
      <c r="T654" s="9">
        <f t="shared" si="63"/>
        <v>42705.732060185182</v>
      </c>
      <c r="U654">
        <f t="shared" si="64"/>
        <v>2016</v>
      </c>
      <c r="V654" t="str">
        <f t="shared" si="65"/>
        <v>Nov</v>
      </c>
    </row>
    <row r="655" spans="1:22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8">
        <f t="shared" si="60"/>
        <v>141</v>
      </c>
      <c r="P655" s="12">
        <f t="shared" si="61"/>
        <v>2887.8048780487807</v>
      </c>
      <c r="Q655" t="s">
        <v>8319</v>
      </c>
      <c r="R655" t="s">
        <v>8321</v>
      </c>
      <c r="S655" s="9">
        <f t="shared" si="62"/>
        <v>42199.618518518517</v>
      </c>
      <c r="T655" s="9">
        <f t="shared" si="63"/>
        <v>42236.618518518517</v>
      </c>
      <c r="U655">
        <f t="shared" si="64"/>
        <v>2015</v>
      </c>
      <c r="V655" t="str">
        <f t="shared" si="65"/>
        <v>Jul</v>
      </c>
    </row>
    <row r="656" spans="1:22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8">
        <f t="shared" si="60"/>
        <v>267</v>
      </c>
      <c r="P656" s="12">
        <f t="shared" si="61"/>
        <v>2558.7364264560711</v>
      </c>
      <c r="Q656" t="s">
        <v>8319</v>
      </c>
      <c r="R656" t="s">
        <v>8321</v>
      </c>
      <c r="S656" s="9">
        <f t="shared" si="62"/>
        <v>42163.957326388889</v>
      </c>
      <c r="T656" s="9">
        <f t="shared" si="63"/>
        <v>42193.957326388889</v>
      </c>
      <c r="U656">
        <f t="shared" si="64"/>
        <v>2015</v>
      </c>
      <c r="V656" t="str">
        <f t="shared" si="65"/>
        <v>Jun</v>
      </c>
    </row>
    <row r="657" spans="1:22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8">
        <f t="shared" si="60"/>
        <v>147</v>
      </c>
      <c r="P657" s="12">
        <f t="shared" si="61"/>
        <v>9446.7153284671531</v>
      </c>
      <c r="Q657" t="s">
        <v>8319</v>
      </c>
      <c r="R657" t="s">
        <v>8321</v>
      </c>
      <c r="S657" s="9">
        <f t="shared" si="62"/>
        <v>42045.957314814819</v>
      </c>
      <c r="T657" s="9">
        <f t="shared" si="63"/>
        <v>42075.915648148148</v>
      </c>
      <c r="U657">
        <f t="shared" si="64"/>
        <v>2015</v>
      </c>
      <c r="V657" t="str">
        <f t="shared" si="65"/>
        <v>Feb</v>
      </c>
    </row>
    <row r="658" spans="1:22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8">
        <f t="shared" si="60"/>
        <v>214</v>
      </c>
      <c r="P658" s="12">
        <f t="shared" si="61"/>
        <v>59544.827586206899</v>
      </c>
      <c r="Q658" t="s">
        <v>8319</v>
      </c>
      <c r="R658" t="s">
        <v>8321</v>
      </c>
      <c r="S658" s="9">
        <f t="shared" si="62"/>
        <v>42417.804618055554</v>
      </c>
      <c r="T658" s="9">
        <f t="shared" si="63"/>
        <v>42477.762951388882</v>
      </c>
      <c r="U658">
        <f t="shared" si="64"/>
        <v>2016</v>
      </c>
      <c r="V658" t="str">
        <f t="shared" si="65"/>
        <v>Feb</v>
      </c>
    </row>
    <row r="659" spans="1:22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8">
        <f t="shared" si="60"/>
        <v>126</v>
      </c>
      <c r="P659" s="12">
        <f t="shared" si="61"/>
        <v>26181.81818181818</v>
      </c>
      <c r="Q659" t="s">
        <v>8319</v>
      </c>
      <c r="R659" t="s">
        <v>8321</v>
      </c>
      <c r="S659" s="9">
        <f t="shared" si="62"/>
        <v>42331.84574074074</v>
      </c>
      <c r="T659" s="9">
        <f t="shared" si="63"/>
        <v>42361.84574074074</v>
      </c>
      <c r="U659">
        <f t="shared" si="64"/>
        <v>2015</v>
      </c>
      <c r="V659" t="str">
        <f t="shared" si="65"/>
        <v>Nov</v>
      </c>
    </row>
    <row r="660" spans="1:22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8">
        <f t="shared" si="60"/>
        <v>104</v>
      </c>
      <c r="P660" s="12">
        <f t="shared" si="61"/>
        <v>10201.851449275362</v>
      </c>
      <c r="Q660" t="s">
        <v>8319</v>
      </c>
      <c r="R660" t="s">
        <v>8321</v>
      </c>
      <c r="S660" s="9">
        <f t="shared" si="62"/>
        <v>42179.160752314812</v>
      </c>
      <c r="T660" s="9">
        <f t="shared" si="63"/>
        <v>42211.75</v>
      </c>
      <c r="U660">
        <f t="shared" si="64"/>
        <v>2015</v>
      </c>
      <c r="V660" t="str">
        <f t="shared" si="65"/>
        <v>Jun</v>
      </c>
    </row>
    <row r="661" spans="1:22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8">
        <f t="shared" si="60"/>
        <v>101</v>
      </c>
      <c r="P661" s="12">
        <f t="shared" si="61"/>
        <v>123428.57142857143</v>
      </c>
      <c r="Q661" t="s">
        <v>8319</v>
      </c>
      <c r="R661" t="s">
        <v>8321</v>
      </c>
      <c r="S661" s="9">
        <f t="shared" si="62"/>
        <v>42209.593692129631</v>
      </c>
      <c r="T661" s="9">
        <f t="shared" si="63"/>
        <v>42239.593692129631</v>
      </c>
      <c r="U661">
        <f t="shared" si="64"/>
        <v>2015</v>
      </c>
      <c r="V661" t="str">
        <f t="shared" si="65"/>
        <v>Jul</v>
      </c>
    </row>
    <row r="662" spans="1:22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8">
        <f t="shared" si="60"/>
        <v>3</v>
      </c>
      <c r="P662" s="12">
        <f t="shared" si="61"/>
        <v>144200</v>
      </c>
      <c r="Q662" t="s">
        <v>8319</v>
      </c>
      <c r="R662" t="s">
        <v>8321</v>
      </c>
      <c r="S662" s="9">
        <f t="shared" si="62"/>
        <v>41922.741655092592</v>
      </c>
      <c r="T662" s="9">
        <f t="shared" si="63"/>
        <v>41952.783321759263</v>
      </c>
      <c r="U662">
        <f t="shared" si="64"/>
        <v>2014</v>
      </c>
      <c r="V662" t="str">
        <f t="shared" si="65"/>
        <v>Oct</v>
      </c>
    </row>
    <row r="663" spans="1:22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8">
        <f t="shared" si="60"/>
        <v>1</v>
      </c>
      <c r="P663" s="12">
        <f t="shared" si="61"/>
        <v>288000</v>
      </c>
      <c r="Q663" t="s">
        <v>8319</v>
      </c>
      <c r="R663" t="s">
        <v>8321</v>
      </c>
      <c r="S663" s="9">
        <f t="shared" si="62"/>
        <v>42636.645358796297</v>
      </c>
      <c r="T663" s="9">
        <f t="shared" si="63"/>
        <v>42666.645358796297</v>
      </c>
      <c r="U663">
        <f t="shared" si="64"/>
        <v>2016</v>
      </c>
      <c r="V663" t="str">
        <f t="shared" si="65"/>
        <v>Sep</v>
      </c>
    </row>
    <row r="664" spans="1:22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8">
        <f t="shared" si="60"/>
        <v>0</v>
      </c>
      <c r="P664" s="12">
        <f t="shared" si="61"/>
        <v>648000</v>
      </c>
      <c r="Q664" t="s">
        <v>8319</v>
      </c>
      <c r="R664" t="s">
        <v>8321</v>
      </c>
      <c r="S664" s="9">
        <f t="shared" si="62"/>
        <v>41990.438043981485</v>
      </c>
      <c r="T664" s="9">
        <f t="shared" si="63"/>
        <v>42020.438043981485</v>
      </c>
      <c r="U664">
        <f t="shared" si="64"/>
        <v>2014</v>
      </c>
      <c r="V664" t="str">
        <f t="shared" si="65"/>
        <v>Dec</v>
      </c>
    </row>
    <row r="665" spans="1:22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8">
        <f t="shared" si="60"/>
        <v>0</v>
      </c>
      <c r="P665" s="12">
        <f t="shared" si="61"/>
        <v>370285.71428571426</v>
      </c>
      <c r="Q665" t="s">
        <v>8319</v>
      </c>
      <c r="R665" t="s">
        <v>8321</v>
      </c>
      <c r="S665" s="9">
        <f t="shared" si="62"/>
        <v>42173.843240740738</v>
      </c>
      <c r="T665" s="9">
        <f t="shared" si="63"/>
        <v>42203.843240740738</v>
      </c>
      <c r="U665">
        <f t="shared" si="64"/>
        <v>2015</v>
      </c>
      <c r="V665" t="str">
        <f t="shared" si="65"/>
        <v>Jun</v>
      </c>
    </row>
    <row r="666" spans="1:22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8">
        <f t="shared" si="60"/>
        <v>8</v>
      </c>
      <c r="P666" s="12">
        <f t="shared" si="61"/>
        <v>89379.31034482758</v>
      </c>
      <c r="Q666" t="s">
        <v>8319</v>
      </c>
      <c r="R666" t="s">
        <v>8321</v>
      </c>
      <c r="S666" s="9">
        <f t="shared" si="62"/>
        <v>42077.666377314818</v>
      </c>
      <c r="T666" s="9">
        <f t="shared" si="63"/>
        <v>42107.666377314818</v>
      </c>
      <c r="U666">
        <f t="shared" si="64"/>
        <v>2015</v>
      </c>
      <c r="V666" t="str">
        <f t="shared" si="65"/>
        <v>Mar</v>
      </c>
    </row>
    <row r="667" spans="1:22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8">
        <f t="shared" si="60"/>
        <v>19</v>
      </c>
      <c r="P667" s="12">
        <f t="shared" si="61"/>
        <v>432000</v>
      </c>
      <c r="Q667" t="s">
        <v>8319</v>
      </c>
      <c r="R667" t="s">
        <v>8321</v>
      </c>
      <c r="S667" s="9">
        <f t="shared" si="62"/>
        <v>42688.711354166662</v>
      </c>
      <c r="T667" s="9">
        <f t="shared" si="63"/>
        <v>42748.711354166662</v>
      </c>
      <c r="U667">
        <f t="shared" si="64"/>
        <v>2016</v>
      </c>
      <c r="V667" t="str">
        <f t="shared" si="65"/>
        <v>Nov</v>
      </c>
    </row>
    <row r="668" spans="1:22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8">
        <f t="shared" si="60"/>
        <v>0</v>
      </c>
      <c r="P668" s="12">
        <f t="shared" si="61"/>
        <v>648000</v>
      </c>
      <c r="Q668" t="s">
        <v>8319</v>
      </c>
      <c r="R668" t="s">
        <v>8321</v>
      </c>
      <c r="S668" s="9">
        <f t="shared" si="62"/>
        <v>41838.832152777781</v>
      </c>
      <c r="T668" s="9">
        <f t="shared" si="63"/>
        <v>41868.832152777781</v>
      </c>
      <c r="U668">
        <f t="shared" si="64"/>
        <v>2014</v>
      </c>
      <c r="V668" t="str">
        <f t="shared" si="65"/>
        <v>Jul</v>
      </c>
    </row>
    <row r="669" spans="1:22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8">
        <f t="shared" si="60"/>
        <v>10</v>
      </c>
      <c r="P669" s="12">
        <f t="shared" si="61"/>
        <v>123428.57142857143</v>
      </c>
      <c r="Q669" t="s">
        <v>8319</v>
      </c>
      <c r="R669" t="s">
        <v>8321</v>
      </c>
      <c r="S669" s="9">
        <f t="shared" si="62"/>
        <v>42632.373414351852</v>
      </c>
      <c r="T669" s="9">
        <f t="shared" si="63"/>
        <v>42672.373414351852</v>
      </c>
      <c r="U669">
        <f t="shared" si="64"/>
        <v>2016</v>
      </c>
      <c r="V669" t="str">
        <f t="shared" si="65"/>
        <v>Sep</v>
      </c>
    </row>
    <row r="670" spans="1:22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8">
        <f t="shared" si="60"/>
        <v>5</v>
      </c>
      <c r="P670" s="12">
        <f t="shared" si="61"/>
        <v>155520</v>
      </c>
      <c r="Q670" t="s">
        <v>8319</v>
      </c>
      <c r="R670" t="s">
        <v>8321</v>
      </c>
      <c r="S670" s="9">
        <f t="shared" si="62"/>
        <v>42090.831273148149</v>
      </c>
      <c r="T670" s="9">
        <f t="shared" si="63"/>
        <v>42135.831273148149</v>
      </c>
      <c r="U670">
        <f t="shared" si="64"/>
        <v>2015</v>
      </c>
      <c r="V670" t="str">
        <f t="shared" si="65"/>
        <v>Mar</v>
      </c>
    </row>
    <row r="671" spans="1:22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8">
        <f t="shared" si="60"/>
        <v>22</v>
      </c>
      <c r="P671" s="12">
        <f t="shared" si="61"/>
        <v>92571.428571428565</v>
      </c>
      <c r="Q671" t="s">
        <v>8319</v>
      </c>
      <c r="R671" t="s">
        <v>8321</v>
      </c>
      <c r="S671" s="9">
        <f t="shared" si="62"/>
        <v>42527.625671296293</v>
      </c>
      <c r="T671" s="9">
        <f t="shared" si="63"/>
        <v>42557.625671296293</v>
      </c>
      <c r="U671">
        <f t="shared" si="64"/>
        <v>2016</v>
      </c>
      <c r="V671" t="str">
        <f t="shared" si="65"/>
        <v>Jun</v>
      </c>
    </row>
    <row r="672" spans="1:22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8">
        <f t="shared" si="60"/>
        <v>29</v>
      </c>
      <c r="P672" s="12">
        <f t="shared" si="61"/>
        <v>9373.1612903225814</v>
      </c>
      <c r="Q672" t="s">
        <v>8319</v>
      </c>
      <c r="R672" t="s">
        <v>8321</v>
      </c>
      <c r="S672" s="9">
        <f t="shared" si="62"/>
        <v>42506.709722222222</v>
      </c>
      <c r="T672" s="9">
        <f t="shared" si="63"/>
        <v>42540.340277777781</v>
      </c>
      <c r="U672">
        <f t="shared" si="64"/>
        <v>2016</v>
      </c>
      <c r="V672" t="str">
        <f t="shared" si="65"/>
        <v>May</v>
      </c>
    </row>
    <row r="673" spans="1:22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8">
        <f t="shared" si="60"/>
        <v>39</v>
      </c>
      <c r="P673" s="12">
        <f t="shared" si="61"/>
        <v>192809.86666666667</v>
      </c>
      <c r="Q673" t="s">
        <v>8319</v>
      </c>
      <c r="R673" t="s">
        <v>8321</v>
      </c>
      <c r="S673" s="9">
        <f t="shared" si="62"/>
        <v>41984.692731481482</v>
      </c>
      <c r="T673" s="9">
        <f t="shared" si="63"/>
        <v>42018.166666666672</v>
      </c>
      <c r="U673">
        <f t="shared" si="64"/>
        <v>2014</v>
      </c>
      <c r="V673" t="str">
        <f t="shared" si="65"/>
        <v>Dec</v>
      </c>
    </row>
    <row r="674" spans="1:22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8">
        <f t="shared" si="60"/>
        <v>22</v>
      </c>
      <c r="P674" s="12">
        <f t="shared" si="61"/>
        <v>12452.911627906977</v>
      </c>
      <c r="Q674" t="s">
        <v>8319</v>
      </c>
      <c r="R674" t="s">
        <v>8321</v>
      </c>
      <c r="S674" s="9">
        <f t="shared" si="62"/>
        <v>41974.219490740739</v>
      </c>
      <c r="T674" s="9">
        <f t="shared" si="63"/>
        <v>42005.207638888889</v>
      </c>
      <c r="U674">
        <f t="shared" si="64"/>
        <v>2014</v>
      </c>
      <c r="V674" t="str">
        <f t="shared" si="65"/>
        <v>Dec</v>
      </c>
    </row>
    <row r="675" spans="1:22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8">
        <f t="shared" si="60"/>
        <v>0</v>
      </c>
      <c r="P675" s="12">
        <f t="shared" si="61"/>
        <v>1296000</v>
      </c>
      <c r="Q675" t="s">
        <v>8319</v>
      </c>
      <c r="R675" t="s">
        <v>8321</v>
      </c>
      <c r="S675" s="9">
        <f t="shared" si="62"/>
        <v>41838.840474537035</v>
      </c>
      <c r="T675" s="9">
        <f t="shared" si="63"/>
        <v>41883.840474537035</v>
      </c>
      <c r="U675">
        <f t="shared" si="64"/>
        <v>2014</v>
      </c>
      <c r="V675" t="str">
        <f t="shared" si="65"/>
        <v>Jul</v>
      </c>
    </row>
    <row r="676" spans="1:22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8">
        <f t="shared" si="60"/>
        <v>0</v>
      </c>
      <c r="P676" s="12">
        <f t="shared" si="61"/>
        <v>2592000</v>
      </c>
      <c r="Q676" t="s">
        <v>8319</v>
      </c>
      <c r="R676" t="s">
        <v>8321</v>
      </c>
      <c r="S676" s="9">
        <f t="shared" si="62"/>
        <v>41803.116053240738</v>
      </c>
      <c r="T676" s="9">
        <f t="shared" si="63"/>
        <v>41863.116053240738</v>
      </c>
      <c r="U676">
        <f t="shared" si="64"/>
        <v>2014</v>
      </c>
      <c r="V676" t="str">
        <f t="shared" si="65"/>
        <v>Jun</v>
      </c>
    </row>
    <row r="677" spans="1:22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8">
        <f t="shared" si="60"/>
        <v>15</v>
      </c>
      <c r="P677" s="12">
        <f t="shared" si="61"/>
        <v>97566.769230769234</v>
      </c>
      <c r="Q677" t="s">
        <v>8319</v>
      </c>
      <c r="R677" t="s">
        <v>8321</v>
      </c>
      <c r="S677" s="9">
        <f t="shared" si="62"/>
        <v>41975.930601851855</v>
      </c>
      <c r="T677" s="9">
        <f t="shared" si="63"/>
        <v>42005.290972222225</v>
      </c>
      <c r="U677">
        <f t="shared" si="64"/>
        <v>2014</v>
      </c>
      <c r="V677" t="str">
        <f t="shared" si="65"/>
        <v>Dec</v>
      </c>
    </row>
    <row r="678" spans="1:22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8">
        <f t="shared" si="60"/>
        <v>1</v>
      </c>
      <c r="P678" s="12">
        <f t="shared" si="61"/>
        <v>108000</v>
      </c>
      <c r="Q678" t="s">
        <v>8319</v>
      </c>
      <c r="R678" t="s">
        <v>8321</v>
      </c>
      <c r="S678" s="9">
        <f t="shared" si="62"/>
        <v>42012.768298611118</v>
      </c>
      <c r="T678" s="9">
        <f t="shared" si="63"/>
        <v>42042.768298611118</v>
      </c>
      <c r="U678">
        <f t="shared" si="64"/>
        <v>2015</v>
      </c>
      <c r="V678" t="str">
        <f t="shared" si="65"/>
        <v>Jan</v>
      </c>
    </row>
    <row r="679" spans="1:22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8">
        <f t="shared" si="60"/>
        <v>26</v>
      </c>
      <c r="P679" s="12">
        <f t="shared" si="61"/>
        <v>40500</v>
      </c>
      <c r="Q679" t="s">
        <v>8319</v>
      </c>
      <c r="R679" t="s">
        <v>8321</v>
      </c>
      <c r="S679" s="9">
        <f t="shared" si="62"/>
        <v>42504.403877314813</v>
      </c>
      <c r="T679" s="9">
        <f t="shared" si="63"/>
        <v>42549.403877314813</v>
      </c>
      <c r="U679">
        <f t="shared" si="64"/>
        <v>2016</v>
      </c>
      <c r="V679" t="str">
        <f t="shared" si="65"/>
        <v>May</v>
      </c>
    </row>
    <row r="680" spans="1:22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8">
        <f t="shared" si="60"/>
        <v>4</v>
      </c>
      <c r="P680" s="12">
        <f t="shared" si="61"/>
        <v>152470.58823529413</v>
      </c>
      <c r="Q680" t="s">
        <v>8319</v>
      </c>
      <c r="R680" t="s">
        <v>8321</v>
      </c>
      <c r="S680" s="9">
        <f t="shared" si="62"/>
        <v>42481.376597222217</v>
      </c>
      <c r="T680" s="9">
        <f t="shared" si="63"/>
        <v>42511.376597222217</v>
      </c>
      <c r="U680">
        <f t="shared" si="64"/>
        <v>2016</v>
      </c>
      <c r="V680" t="str">
        <f t="shared" si="65"/>
        <v>Apr</v>
      </c>
    </row>
    <row r="681" spans="1:22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8">
        <f t="shared" si="60"/>
        <v>15</v>
      </c>
      <c r="P681" s="12">
        <f t="shared" si="61"/>
        <v>55148.936170212764</v>
      </c>
      <c r="Q681" t="s">
        <v>8319</v>
      </c>
      <c r="R681" t="s">
        <v>8321</v>
      </c>
      <c r="S681" s="9">
        <f t="shared" si="62"/>
        <v>42556.695706018523</v>
      </c>
      <c r="T681" s="9">
        <f t="shared" si="63"/>
        <v>42616.695706018523</v>
      </c>
      <c r="U681">
        <f t="shared" si="64"/>
        <v>2016</v>
      </c>
      <c r="V681" t="str">
        <f t="shared" si="65"/>
        <v>Jul</v>
      </c>
    </row>
    <row r="682" spans="1:22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8">
        <f t="shared" si="60"/>
        <v>26</v>
      </c>
      <c r="P682" s="12">
        <f t="shared" si="61"/>
        <v>23441.860465116279</v>
      </c>
      <c r="Q682" t="s">
        <v>8319</v>
      </c>
      <c r="R682" t="s">
        <v>8321</v>
      </c>
      <c r="S682" s="9">
        <f t="shared" si="62"/>
        <v>41864.501516203702</v>
      </c>
      <c r="T682" s="9">
        <f t="shared" si="63"/>
        <v>41899.501516203702</v>
      </c>
      <c r="U682">
        <f t="shared" si="64"/>
        <v>2014</v>
      </c>
      <c r="V682" t="str">
        <f t="shared" si="65"/>
        <v>Aug</v>
      </c>
    </row>
    <row r="683" spans="1:22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8">
        <f t="shared" si="60"/>
        <v>0</v>
      </c>
      <c r="P683" s="12">
        <f t="shared" si="61"/>
        <v>2592000</v>
      </c>
      <c r="Q683" t="s">
        <v>8319</v>
      </c>
      <c r="R683" t="s">
        <v>8321</v>
      </c>
      <c r="S683" s="9">
        <f t="shared" si="62"/>
        <v>42639.805601851855</v>
      </c>
      <c r="T683" s="9">
        <f t="shared" si="63"/>
        <v>42669.805601851855</v>
      </c>
      <c r="U683">
        <f t="shared" si="64"/>
        <v>2016</v>
      </c>
      <c r="V683" t="str">
        <f t="shared" si="65"/>
        <v>Sep</v>
      </c>
    </row>
    <row r="684" spans="1:22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8">
        <f t="shared" si="60"/>
        <v>0</v>
      </c>
      <c r="P684" s="12">
        <f t="shared" si="61"/>
        <v>647100</v>
      </c>
      <c r="Q684" t="s">
        <v>8319</v>
      </c>
      <c r="R684" t="s">
        <v>8321</v>
      </c>
      <c r="S684" s="9">
        <f t="shared" si="62"/>
        <v>42778.765300925923</v>
      </c>
      <c r="T684" s="9">
        <f t="shared" si="63"/>
        <v>42808.723634259266</v>
      </c>
      <c r="U684">
        <f t="shared" si="64"/>
        <v>2017</v>
      </c>
      <c r="V684" t="str">
        <f t="shared" si="65"/>
        <v>Feb</v>
      </c>
    </row>
    <row r="685" spans="1:22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8">
        <f t="shared" si="60"/>
        <v>1</v>
      </c>
      <c r="P685" s="12">
        <f t="shared" si="61"/>
        <v>1152000</v>
      </c>
      <c r="Q685" t="s">
        <v>8319</v>
      </c>
      <c r="R685" t="s">
        <v>8321</v>
      </c>
      <c r="S685" s="9">
        <f t="shared" si="62"/>
        <v>42634.900046296301</v>
      </c>
      <c r="T685" s="9">
        <f t="shared" si="63"/>
        <v>42674.900046296301</v>
      </c>
      <c r="U685">
        <f t="shared" si="64"/>
        <v>2016</v>
      </c>
      <c r="V685" t="str">
        <f t="shared" si="65"/>
        <v>Sep</v>
      </c>
    </row>
    <row r="686" spans="1:22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8">
        <f t="shared" si="60"/>
        <v>7</v>
      </c>
      <c r="P686" s="12">
        <f t="shared" si="61"/>
        <v>22817.103703703702</v>
      </c>
      <c r="Q686" t="s">
        <v>8319</v>
      </c>
      <c r="R686" t="s">
        <v>8321</v>
      </c>
      <c r="S686" s="9">
        <f t="shared" si="62"/>
        <v>41809.473275462966</v>
      </c>
      <c r="T686" s="9">
        <f t="shared" si="63"/>
        <v>41845.125</v>
      </c>
      <c r="U686">
        <f t="shared" si="64"/>
        <v>2014</v>
      </c>
      <c r="V686" t="str">
        <f t="shared" si="65"/>
        <v>Jun</v>
      </c>
    </row>
    <row r="687" spans="1:22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8">
        <f t="shared" si="60"/>
        <v>28</v>
      </c>
      <c r="P687" s="12">
        <f t="shared" si="61"/>
        <v>388800</v>
      </c>
      <c r="Q687" t="s">
        <v>8319</v>
      </c>
      <c r="R687" t="s">
        <v>8321</v>
      </c>
      <c r="S687" s="9">
        <f t="shared" si="62"/>
        <v>41971.866574074069</v>
      </c>
      <c r="T687" s="9">
        <f t="shared" si="63"/>
        <v>42016.866574074069</v>
      </c>
      <c r="U687">
        <f t="shared" si="64"/>
        <v>2014</v>
      </c>
      <c r="V687" t="str">
        <f t="shared" si="65"/>
        <v>Nov</v>
      </c>
    </row>
    <row r="688" spans="1:22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8">
        <f t="shared" si="60"/>
        <v>0</v>
      </c>
      <c r="P688" s="12" t="e">
        <f t="shared" si="61"/>
        <v>#DIV/0!</v>
      </c>
      <c r="Q688" t="s">
        <v>8319</v>
      </c>
      <c r="R688" t="s">
        <v>8321</v>
      </c>
      <c r="S688" s="9">
        <f t="shared" si="62"/>
        <v>42189.673263888893</v>
      </c>
      <c r="T688" s="9">
        <f t="shared" si="63"/>
        <v>42219.673263888893</v>
      </c>
      <c r="U688">
        <f t="shared" si="64"/>
        <v>2015</v>
      </c>
      <c r="V688" t="str">
        <f t="shared" si="65"/>
        <v>Jul</v>
      </c>
    </row>
    <row r="689" spans="1:22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8">
        <f t="shared" si="60"/>
        <v>4</v>
      </c>
      <c r="P689" s="12">
        <f t="shared" si="61"/>
        <v>864000</v>
      </c>
      <c r="Q689" t="s">
        <v>8319</v>
      </c>
      <c r="R689" t="s">
        <v>8321</v>
      </c>
      <c r="S689" s="9">
        <f t="shared" si="62"/>
        <v>42711.750613425931</v>
      </c>
      <c r="T689" s="9">
        <f t="shared" si="63"/>
        <v>42771.750613425931</v>
      </c>
      <c r="U689">
        <f t="shared" si="64"/>
        <v>2016</v>
      </c>
      <c r="V689" t="str">
        <f t="shared" si="65"/>
        <v>Dec</v>
      </c>
    </row>
    <row r="690" spans="1:22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8">
        <f t="shared" si="60"/>
        <v>73</v>
      </c>
      <c r="P690" s="12">
        <f t="shared" si="61"/>
        <v>72000</v>
      </c>
      <c r="Q690" t="s">
        <v>8319</v>
      </c>
      <c r="R690" t="s">
        <v>8321</v>
      </c>
      <c r="S690" s="9">
        <f t="shared" si="62"/>
        <v>42262.104780092588</v>
      </c>
      <c r="T690" s="9">
        <f t="shared" si="63"/>
        <v>42292.104780092588</v>
      </c>
      <c r="U690">
        <f t="shared" si="64"/>
        <v>2015</v>
      </c>
      <c r="V690" t="str">
        <f t="shared" si="65"/>
        <v>Sep</v>
      </c>
    </row>
    <row r="691" spans="1:22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8">
        <f t="shared" si="60"/>
        <v>58</v>
      </c>
      <c r="P691" s="12">
        <f t="shared" si="61"/>
        <v>9395.9613095238092</v>
      </c>
      <c r="Q691" t="s">
        <v>8319</v>
      </c>
      <c r="R691" t="s">
        <v>8321</v>
      </c>
      <c r="S691" s="9">
        <f t="shared" si="62"/>
        <v>42675.66778935185</v>
      </c>
      <c r="T691" s="9">
        <f t="shared" si="63"/>
        <v>42712.207638888889</v>
      </c>
      <c r="U691">
        <f t="shared" si="64"/>
        <v>2016</v>
      </c>
      <c r="V691" t="str">
        <f t="shared" si="65"/>
        <v>Nov</v>
      </c>
    </row>
    <row r="692" spans="1:22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8">
        <f t="shared" si="60"/>
        <v>12</v>
      </c>
      <c r="P692" s="12">
        <f t="shared" si="61"/>
        <v>108292.91176470589</v>
      </c>
      <c r="Q692" t="s">
        <v>8319</v>
      </c>
      <c r="R692" t="s">
        <v>8321</v>
      </c>
      <c r="S692" s="9">
        <f t="shared" si="62"/>
        <v>42579.634733796294</v>
      </c>
      <c r="T692" s="9">
        <f t="shared" si="63"/>
        <v>42622.25</v>
      </c>
      <c r="U692">
        <f t="shared" si="64"/>
        <v>2016</v>
      </c>
      <c r="V692" t="str">
        <f t="shared" si="65"/>
        <v>Jul</v>
      </c>
    </row>
    <row r="693" spans="1:22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8">
        <f t="shared" si="60"/>
        <v>1</v>
      </c>
      <c r="P693" s="12">
        <f t="shared" si="61"/>
        <v>241920</v>
      </c>
      <c r="Q693" t="s">
        <v>8319</v>
      </c>
      <c r="R693" t="s">
        <v>8321</v>
      </c>
      <c r="S693" s="9">
        <f t="shared" si="62"/>
        <v>42158.028310185182</v>
      </c>
      <c r="T693" s="9">
        <f t="shared" si="63"/>
        <v>42186.028310185182</v>
      </c>
      <c r="U693">
        <f t="shared" si="64"/>
        <v>2015</v>
      </c>
      <c r="V693" t="str">
        <f t="shared" si="65"/>
        <v>Jun</v>
      </c>
    </row>
    <row r="694" spans="1:22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8">
        <f t="shared" si="60"/>
        <v>7</v>
      </c>
      <c r="P694" s="12">
        <f t="shared" si="61"/>
        <v>12895.522388059702</v>
      </c>
      <c r="Q694" t="s">
        <v>8319</v>
      </c>
      <c r="R694" t="s">
        <v>8321</v>
      </c>
      <c r="S694" s="9">
        <f t="shared" si="62"/>
        <v>42696.37572916667</v>
      </c>
      <c r="T694" s="9">
        <f t="shared" si="63"/>
        <v>42726.37572916667</v>
      </c>
      <c r="U694">
        <f t="shared" si="64"/>
        <v>2016</v>
      </c>
      <c r="V694" t="str">
        <f t="shared" si="65"/>
        <v>Nov</v>
      </c>
    </row>
    <row r="695" spans="1:22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8">
        <f t="shared" si="60"/>
        <v>35</v>
      </c>
      <c r="P695" s="12">
        <f t="shared" si="61"/>
        <v>8756.7567567567567</v>
      </c>
      <c r="Q695" t="s">
        <v>8319</v>
      </c>
      <c r="R695" t="s">
        <v>8321</v>
      </c>
      <c r="S695" s="9">
        <f t="shared" si="62"/>
        <v>42094.808182870373</v>
      </c>
      <c r="T695" s="9">
        <f t="shared" si="63"/>
        <v>42124.808182870373</v>
      </c>
      <c r="U695">
        <f t="shared" si="64"/>
        <v>2015</v>
      </c>
      <c r="V695" t="str">
        <f t="shared" si="65"/>
        <v>Mar</v>
      </c>
    </row>
    <row r="696" spans="1:22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8">
        <f t="shared" si="60"/>
        <v>0</v>
      </c>
      <c r="P696" s="12">
        <f t="shared" si="61"/>
        <v>370285.71428571426</v>
      </c>
      <c r="Q696" t="s">
        <v>8319</v>
      </c>
      <c r="R696" t="s">
        <v>8321</v>
      </c>
      <c r="S696" s="9">
        <f t="shared" si="62"/>
        <v>42737.663877314815</v>
      </c>
      <c r="T696" s="9">
        <f t="shared" si="63"/>
        <v>42767.663877314815</v>
      </c>
      <c r="U696">
        <f t="shared" si="64"/>
        <v>2017</v>
      </c>
      <c r="V696" t="str">
        <f t="shared" si="65"/>
        <v>Jan</v>
      </c>
    </row>
    <row r="697" spans="1:22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8">
        <f t="shared" si="60"/>
        <v>1</v>
      </c>
      <c r="P697" s="12">
        <f t="shared" si="61"/>
        <v>370285.71428571426</v>
      </c>
      <c r="Q697" t="s">
        <v>8319</v>
      </c>
      <c r="R697" t="s">
        <v>8321</v>
      </c>
      <c r="S697" s="9">
        <f t="shared" si="62"/>
        <v>41913.521064814813</v>
      </c>
      <c r="T697" s="9">
        <f t="shared" si="63"/>
        <v>41943.521064814813</v>
      </c>
      <c r="U697">
        <f t="shared" si="64"/>
        <v>2014</v>
      </c>
      <c r="V697" t="str">
        <f t="shared" si="65"/>
        <v>Oct</v>
      </c>
    </row>
    <row r="698" spans="1:22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8">
        <f t="shared" si="60"/>
        <v>0</v>
      </c>
      <c r="P698" s="12">
        <f t="shared" si="61"/>
        <v>2592000</v>
      </c>
      <c r="Q698" t="s">
        <v>8319</v>
      </c>
      <c r="R698" t="s">
        <v>8321</v>
      </c>
      <c r="S698" s="9">
        <f t="shared" si="62"/>
        <v>41815.927106481482</v>
      </c>
      <c r="T698" s="9">
        <f t="shared" si="63"/>
        <v>41845.927106481482</v>
      </c>
      <c r="U698">
        <f t="shared" si="64"/>
        <v>2014</v>
      </c>
      <c r="V698" t="str">
        <f t="shared" si="65"/>
        <v>Jun</v>
      </c>
    </row>
    <row r="699" spans="1:22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8">
        <f t="shared" si="60"/>
        <v>46</v>
      </c>
      <c r="P699" s="12">
        <f t="shared" si="61"/>
        <v>11368.421052631578</v>
      </c>
      <c r="Q699" t="s">
        <v>8319</v>
      </c>
      <c r="R699" t="s">
        <v>8321</v>
      </c>
      <c r="S699" s="9">
        <f t="shared" si="62"/>
        <v>42388.523020833338</v>
      </c>
      <c r="T699" s="9">
        <f t="shared" si="63"/>
        <v>42403.523020833338</v>
      </c>
      <c r="U699">
        <f t="shared" si="64"/>
        <v>2016</v>
      </c>
      <c r="V699" t="str">
        <f t="shared" si="65"/>
        <v>Jan</v>
      </c>
    </row>
    <row r="700" spans="1:22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8">
        <f t="shared" si="60"/>
        <v>15</v>
      </c>
      <c r="P700" s="12">
        <f t="shared" si="61"/>
        <v>98770.862068965522</v>
      </c>
      <c r="Q700" t="s">
        <v>8319</v>
      </c>
      <c r="R700" t="s">
        <v>8321</v>
      </c>
      <c r="S700" s="9">
        <f t="shared" si="62"/>
        <v>41866.931076388886</v>
      </c>
      <c r="T700" s="9">
        <f t="shared" si="63"/>
        <v>41900.083333333336</v>
      </c>
      <c r="U700">
        <f t="shared" si="64"/>
        <v>2014</v>
      </c>
      <c r="V700" t="str">
        <f t="shared" si="65"/>
        <v>Aug</v>
      </c>
    </row>
    <row r="701" spans="1:22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8">
        <f t="shared" si="60"/>
        <v>82</v>
      </c>
      <c r="P701" s="12">
        <f t="shared" si="61"/>
        <v>3609.4966292134832</v>
      </c>
      <c r="Q701" t="s">
        <v>8319</v>
      </c>
      <c r="R701" t="s">
        <v>8321</v>
      </c>
      <c r="S701" s="9">
        <f t="shared" si="62"/>
        <v>41563.485509259262</v>
      </c>
      <c r="T701" s="9">
        <f t="shared" si="63"/>
        <v>41600.666666666664</v>
      </c>
      <c r="U701">
        <f t="shared" si="64"/>
        <v>2013</v>
      </c>
      <c r="V701" t="str">
        <f t="shared" si="65"/>
        <v>Oct</v>
      </c>
    </row>
    <row r="702" spans="1:22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8">
        <f t="shared" si="60"/>
        <v>3</v>
      </c>
      <c r="P702" s="12">
        <f t="shared" si="61"/>
        <v>83612.903225806454</v>
      </c>
      <c r="Q702" t="s">
        <v>8319</v>
      </c>
      <c r="R702" t="s">
        <v>8321</v>
      </c>
      <c r="S702" s="9">
        <f t="shared" si="62"/>
        <v>42715.688437500001</v>
      </c>
      <c r="T702" s="9">
        <f t="shared" si="63"/>
        <v>42745.688437500001</v>
      </c>
      <c r="U702">
        <f t="shared" si="64"/>
        <v>2016</v>
      </c>
      <c r="V702" t="str">
        <f t="shared" si="65"/>
        <v>Dec</v>
      </c>
    </row>
    <row r="703" spans="1:22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8">
        <f t="shared" si="60"/>
        <v>27</v>
      </c>
      <c r="P703" s="12">
        <f t="shared" si="61"/>
        <v>123428.57142857143</v>
      </c>
      <c r="Q703" t="s">
        <v>8319</v>
      </c>
      <c r="R703" t="s">
        <v>8321</v>
      </c>
      <c r="S703" s="9">
        <f t="shared" si="62"/>
        <v>41813.662962962961</v>
      </c>
      <c r="T703" s="9">
        <f t="shared" si="63"/>
        <v>41843.662962962961</v>
      </c>
      <c r="U703">
        <f t="shared" si="64"/>
        <v>2014</v>
      </c>
      <c r="V703" t="str">
        <f t="shared" si="65"/>
        <v>Jun</v>
      </c>
    </row>
    <row r="704" spans="1:22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8">
        <f t="shared" si="60"/>
        <v>31</v>
      </c>
      <c r="P704" s="12">
        <f t="shared" si="61"/>
        <v>70151.351351351346</v>
      </c>
      <c r="Q704" t="s">
        <v>8319</v>
      </c>
      <c r="R704" t="s">
        <v>8321</v>
      </c>
      <c r="S704" s="9">
        <f t="shared" si="62"/>
        <v>42668.726701388892</v>
      </c>
      <c r="T704" s="9">
        <f t="shared" si="63"/>
        <v>42698.768368055549</v>
      </c>
      <c r="U704">
        <f t="shared" si="64"/>
        <v>2016</v>
      </c>
      <c r="V704" t="str">
        <f t="shared" si="65"/>
        <v>Oct</v>
      </c>
    </row>
    <row r="705" spans="1:22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8">
        <f t="shared" si="60"/>
        <v>6</v>
      </c>
      <c r="P705" s="12">
        <f t="shared" si="61"/>
        <v>679224.42857142852</v>
      </c>
      <c r="Q705" t="s">
        <v>8319</v>
      </c>
      <c r="R705" t="s">
        <v>8321</v>
      </c>
      <c r="S705" s="9">
        <f t="shared" si="62"/>
        <v>42711.950798611113</v>
      </c>
      <c r="T705" s="9">
        <f t="shared" si="63"/>
        <v>42766.98055555555</v>
      </c>
      <c r="U705">
        <f t="shared" si="64"/>
        <v>2016</v>
      </c>
      <c r="V705" t="str">
        <f t="shared" si="65"/>
        <v>Dec</v>
      </c>
    </row>
    <row r="706" spans="1:22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8">
        <f t="shared" si="60"/>
        <v>1</v>
      </c>
      <c r="P706" s="12">
        <f t="shared" si="61"/>
        <v>1296000</v>
      </c>
      <c r="Q706" t="s">
        <v>8319</v>
      </c>
      <c r="R706" t="s">
        <v>8321</v>
      </c>
      <c r="S706" s="9">
        <f t="shared" si="62"/>
        <v>42726.192916666667</v>
      </c>
      <c r="T706" s="9">
        <f t="shared" si="63"/>
        <v>42786.192916666667</v>
      </c>
      <c r="U706">
        <f t="shared" si="64"/>
        <v>2016</v>
      </c>
      <c r="V706" t="str">
        <f t="shared" si="65"/>
        <v>Dec</v>
      </c>
    </row>
    <row r="707" spans="1:22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8">
        <f t="shared" ref="O707:O770" si="66">ROUND((E707/D707)*100,0)</f>
        <v>1</v>
      </c>
      <c r="P707" s="12">
        <f t="shared" ref="P707:P770" si="67">(I707-J707)/L707</f>
        <v>518400</v>
      </c>
      <c r="Q707" t="s">
        <v>8319</v>
      </c>
      <c r="R707" t="s">
        <v>8321</v>
      </c>
      <c r="S707" s="9">
        <f t="shared" ref="S707:S770" si="68">(((J707/60)/60)/24)+DATE(1970,1,1)</f>
        <v>42726.491643518515</v>
      </c>
      <c r="T707" s="9">
        <f t="shared" ref="T707:T770" si="69">(((I707/60)/60)/24) + DATE(1970,1,1)</f>
        <v>42756.491643518515</v>
      </c>
      <c r="U707">
        <f t="shared" ref="U707:U770" si="70">YEAR(S707)</f>
        <v>2016</v>
      </c>
      <c r="V707" t="str">
        <f t="shared" ref="V707:V770" si="71">TEXT(MONTH(S707)*29,"mmm")</f>
        <v>Dec</v>
      </c>
    </row>
    <row r="708" spans="1:22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8">
        <f t="shared" si="66"/>
        <v>0</v>
      </c>
      <c r="P708" s="12" t="e">
        <f t="shared" si="67"/>
        <v>#DIV/0!</v>
      </c>
      <c r="Q708" t="s">
        <v>8319</v>
      </c>
      <c r="R708" t="s">
        <v>8321</v>
      </c>
      <c r="S708" s="9">
        <f t="shared" si="68"/>
        <v>42676.995173611111</v>
      </c>
      <c r="T708" s="9">
        <f t="shared" si="69"/>
        <v>42718.777083333334</v>
      </c>
      <c r="U708">
        <f t="shared" si="70"/>
        <v>2016</v>
      </c>
      <c r="V708" t="str">
        <f t="shared" si="71"/>
        <v>Nov</v>
      </c>
    </row>
    <row r="709" spans="1:22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8">
        <f t="shared" si="66"/>
        <v>79</v>
      </c>
      <c r="P709" s="12">
        <f t="shared" si="67"/>
        <v>7578.9473684210525</v>
      </c>
      <c r="Q709" t="s">
        <v>8319</v>
      </c>
      <c r="R709" t="s">
        <v>8321</v>
      </c>
      <c r="S709" s="9">
        <f t="shared" si="68"/>
        <v>42696.663506944446</v>
      </c>
      <c r="T709" s="9">
        <f t="shared" si="69"/>
        <v>42736.663506944446</v>
      </c>
      <c r="U709">
        <f t="shared" si="70"/>
        <v>2016</v>
      </c>
      <c r="V709" t="str">
        <f t="shared" si="71"/>
        <v>Nov</v>
      </c>
    </row>
    <row r="710" spans="1:22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8">
        <f t="shared" si="66"/>
        <v>22</v>
      </c>
      <c r="P710" s="12">
        <f t="shared" si="67"/>
        <v>14048.780487804877</v>
      </c>
      <c r="Q710" t="s">
        <v>8319</v>
      </c>
      <c r="R710" t="s">
        <v>8321</v>
      </c>
      <c r="S710" s="9">
        <f t="shared" si="68"/>
        <v>41835.581018518518</v>
      </c>
      <c r="T710" s="9">
        <f t="shared" si="69"/>
        <v>41895.581018518518</v>
      </c>
      <c r="U710">
        <f t="shared" si="70"/>
        <v>2014</v>
      </c>
      <c r="V710" t="str">
        <f t="shared" si="71"/>
        <v>Jul</v>
      </c>
    </row>
    <row r="711" spans="1:22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8">
        <f t="shared" si="66"/>
        <v>0</v>
      </c>
      <c r="P711" s="12">
        <f t="shared" si="67"/>
        <v>1296000</v>
      </c>
      <c r="Q711" t="s">
        <v>8319</v>
      </c>
      <c r="R711" t="s">
        <v>8321</v>
      </c>
      <c r="S711" s="9">
        <f t="shared" si="68"/>
        <v>41948.041192129633</v>
      </c>
      <c r="T711" s="9">
        <f t="shared" si="69"/>
        <v>41978.041192129633</v>
      </c>
      <c r="U711">
        <f t="shared" si="70"/>
        <v>2014</v>
      </c>
      <c r="V711" t="str">
        <f t="shared" si="71"/>
        <v>Nov</v>
      </c>
    </row>
    <row r="712" spans="1:22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8">
        <f t="shared" si="66"/>
        <v>0</v>
      </c>
      <c r="P712" s="12" t="e">
        <f t="shared" si="67"/>
        <v>#DIV/0!</v>
      </c>
      <c r="Q712" t="s">
        <v>8319</v>
      </c>
      <c r="R712" t="s">
        <v>8321</v>
      </c>
      <c r="S712" s="9">
        <f t="shared" si="68"/>
        <v>41837.984976851854</v>
      </c>
      <c r="T712" s="9">
        <f t="shared" si="69"/>
        <v>41871.030555555553</v>
      </c>
      <c r="U712">
        <f t="shared" si="70"/>
        <v>2014</v>
      </c>
      <c r="V712" t="str">
        <f t="shared" si="71"/>
        <v>Jul</v>
      </c>
    </row>
    <row r="713" spans="1:22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8">
        <f t="shared" si="66"/>
        <v>34</v>
      </c>
      <c r="P713" s="12">
        <f t="shared" si="67"/>
        <v>10235.502958579882</v>
      </c>
      <c r="Q713" t="s">
        <v>8319</v>
      </c>
      <c r="R713" t="s">
        <v>8321</v>
      </c>
      <c r="S713" s="9">
        <f t="shared" si="68"/>
        <v>42678.459120370375</v>
      </c>
      <c r="T713" s="9">
        <f t="shared" si="69"/>
        <v>42718.500787037032</v>
      </c>
      <c r="U713">
        <f t="shared" si="70"/>
        <v>2016</v>
      </c>
      <c r="V713" t="str">
        <f t="shared" si="71"/>
        <v>Nov</v>
      </c>
    </row>
    <row r="714" spans="1:22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8">
        <f t="shared" si="66"/>
        <v>0</v>
      </c>
      <c r="P714" s="12">
        <f t="shared" si="67"/>
        <v>648000</v>
      </c>
      <c r="Q714" t="s">
        <v>8319</v>
      </c>
      <c r="R714" t="s">
        <v>8321</v>
      </c>
      <c r="S714" s="9">
        <f t="shared" si="68"/>
        <v>42384.680925925932</v>
      </c>
      <c r="T714" s="9">
        <f t="shared" si="69"/>
        <v>42414.680925925932</v>
      </c>
      <c r="U714">
        <f t="shared" si="70"/>
        <v>2016</v>
      </c>
      <c r="V714" t="str">
        <f t="shared" si="71"/>
        <v>Jan</v>
      </c>
    </row>
    <row r="715" spans="1:22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8">
        <f t="shared" si="66"/>
        <v>1</v>
      </c>
      <c r="P715" s="12">
        <f t="shared" si="67"/>
        <v>2592000</v>
      </c>
      <c r="Q715" t="s">
        <v>8319</v>
      </c>
      <c r="R715" t="s">
        <v>8321</v>
      </c>
      <c r="S715" s="9">
        <f t="shared" si="68"/>
        <v>42496.529305555552</v>
      </c>
      <c r="T715" s="9">
        <f t="shared" si="69"/>
        <v>42526.529305555552</v>
      </c>
      <c r="U715">
        <f t="shared" si="70"/>
        <v>2016</v>
      </c>
      <c r="V715" t="str">
        <f t="shared" si="71"/>
        <v>May</v>
      </c>
    </row>
    <row r="716" spans="1:22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8">
        <f t="shared" si="66"/>
        <v>15</v>
      </c>
      <c r="P716" s="12">
        <f t="shared" si="67"/>
        <v>185142.85714285713</v>
      </c>
      <c r="Q716" t="s">
        <v>8319</v>
      </c>
      <c r="R716" t="s">
        <v>8321</v>
      </c>
      <c r="S716" s="9">
        <f t="shared" si="68"/>
        <v>42734.787986111114</v>
      </c>
      <c r="T716" s="9">
        <f t="shared" si="69"/>
        <v>42794.787986111114</v>
      </c>
      <c r="U716">
        <f t="shared" si="70"/>
        <v>2016</v>
      </c>
      <c r="V716" t="str">
        <f t="shared" si="71"/>
        <v>Dec</v>
      </c>
    </row>
    <row r="717" spans="1:22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8">
        <f t="shared" si="66"/>
        <v>5</v>
      </c>
      <c r="P717" s="12">
        <f t="shared" si="67"/>
        <v>288300</v>
      </c>
      <c r="Q717" t="s">
        <v>8319</v>
      </c>
      <c r="R717" t="s">
        <v>8321</v>
      </c>
      <c r="S717" s="9">
        <f t="shared" si="68"/>
        <v>42273.090740740736</v>
      </c>
      <c r="T717" s="9">
        <f t="shared" si="69"/>
        <v>42313.132407407407</v>
      </c>
      <c r="U717">
        <f t="shared" si="70"/>
        <v>2015</v>
      </c>
      <c r="V717" t="str">
        <f t="shared" si="71"/>
        <v>Sep</v>
      </c>
    </row>
    <row r="718" spans="1:22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8">
        <f t="shared" si="66"/>
        <v>10</v>
      </c>
      <c r="P718" s="12">
        <f t="shared" si="67"/>
        <v>180043.3125</v>
      </c>
      <c r="Q718" t="s">
        <v>8319</v>
      </c>
      <c r="R718" t="s">
        <v>8321</v>
      </c>
      <c r="S718" s="9">
        <f t="shared" si="68"/>
        <v>41940.658645833333</v>
      </c>
      <c r="T718" s="9">
        <f t="shared" si="69"/>
        <v>41974</v>
      </c>
      <c r="U718">
        <f t="shared" si="70"/>
        <v>2014</v>
      </c>
      <c r="V718" t="str">
        <f t="shared" si="71"/>
        <v>Oct</v>
      </c>
    </row>
    <row r="719" spans="1:22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8">
        <f t="shared" si="66"/>
        <v>0</v>
      </c>
      <c r="P719" s="12">
        <f t="shared" si="67"/>
        <v>648000</v>
      </c>
      <c r="Q719" t="s">
        <v>8319</v>
      </c>
      <c r="R719" t="s">
        <v>8321</v>
      </c>
      <c r="S719" s="9">
        <f t="shared" si="68"/>
        <v>41857.854189814818</v>
      </c>
      <c r="T719" s="9">
        <f t="shared" si="69"/>
        <v>41887.854189814818</v>
      </c>
      <c r="U719">
        <f t="shared" si="70"/>
        <v>2014</v>
      </c>
      <c r="V719" t="str">
        <f t="shared" si="71"/>
        <v>Aug</v>
      </c>
    </row>
    <row r="720" spans="1:22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8">
        <f t="shared" si="66"/>
        <v>1</v>
      </c>
      <c r="P720" s="12">
        <f t="shared" si="67"/>
        <v>678323.25</v>
      </c>
      <c r="Q720" t="s">
        <v>8319</v>
      </c>
      <c r="R720" t="s">
        <v>8321</v>
      </c>
      <c r="S720" s="9">
        <f t="shared" si="68"/>
        <v>42752.845451388886</v>
      </c>
      <c r="T720" s="9">
        <f t="shared" si="69"/>
        <v>42784.249305555553</v>
      </c>
      <c r="U720">
        <f t="shared" si="70"/>
        <v>2017</v>
      </c>
      <c r="V720" t="str">
        <f t="shared" si="71"/>
        <v>Jan</v>
      </c>
    </row>
    <row r="721" spans="1:22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8">
        <f t="shared" si="66"/>
        <v>1</v>
      </c>
      <c r="P721" s="12">
        <f t="shared" si="67"/>
        <v>120960</v>
      </c>
      <c r="Q721" t="s">
        <v>8319</v>
      </c>
      <c r="R721" t="s">
        <v>8321</v>
      </c>
      <c r="S721" s="9">
        <f t="shared" si="68"/>
        <v>42409.040231481486</v>
      </c>
      <c r="T721" s="9">
        <f t="shared" si="69"/>
        <v>42423.040231481486</v>
      </c>
      <c r="U721">
        <f t="shared" si="70"/>
        <v>2016</v>
      </c>
      <c r="V721" t="str">
        <f t="shared" si="71"/>
        <v>Feb</v>
      </c>
    </row>
    <row r="722" spans="1:22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8">
        <f t="shared" si="66"/>
        <v>144</v>
      </c>
      <c r="P722" s="12">
        <f t="shared" si="67"/>
        <v>59004.878048780491</v>
      </c>
      <c r="Q722" t="s">
        <v>8322</v>
      </c>
      <c r="R722" t="s">
        <v>8323</v>
      </c>
      <c r="S722" s="9">
        <f t="shared" si="68"/>
        <v>40909.649201388893</v>
      </c>
      <c r="T722" s="9">
        <f t="shared" si="69"/>
        <v>40937.649201388893</v>
      </c>
      <c r="U722">
        <f t="shared" si="70"/>
        <v>2012</v>
      </c>
      <c r="V722" t="str">
        <f t="shared" si="71"/>
        <v>Jan</v>
      </c>
    </row>
    <row r="723" spans="1:22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8">
        <f t="shared" si="66"/>
        <v>122</v>
      </c>
      <c r="P723" s="12">
        <f t="shared" si="67"/>
        <v>32672.268907563026</v>
      </c>
      <c r="Q723" t="s">
        <v>8322</v>
      </c>
      <c r="R723" t="s">
        <v>8323</v>
      </c>
      <c r="S723" s="9">
        <f t="shared" si="68"/>
        <v>41807.571840277778</v>
      </c>
      <c r="T723" s="9">
        <f t="shared" si="69"/>
        <v>41852.571840277778</v>
      </c>
      <c r="U723">
        <f t="shared" si="70"/>
        <v>2014</v>
      </c>
      <c r="V723" t="str">
        <f t="shared" si="71"/>
        <v>Jun</v>
      </c>
    </row>
    <row r="724" spans="1:22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8">
        <f t="shared" si="66"/>
        <v>132</v>
      </c>
      <c r="P724" s="12">
        <f t="shared" si="67"/>
        <v>16917.647058823528</v>
      </c>
      <c r="Q724" t="s">
        <v>8322</v>
      </c>
      <c r="R724" t="s">
        <v>8323</v>
      </c>
      <c r="S724" s="9">
        <f t="shared" si="68"/>
        <v>40977.805300925924</v>
      </c>
      <c r="T724" s="9">
        <f t="shared" si="69"/>
        <v>41007.76363425926</v>
      </c>
      <c r="U724">
        <f t="shared" si="70"/>
        <v>2012</v>
      </c>
      <c r="V724" t="str">
        <f t="shared" si="71"/>
        <v>Mar</v>
      </c>
    </row>
    <row r="725" spans="1:22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8">
        <f t="shared" si="66"/>
        <v>109</v>
      </c>
      <c r="P725" s="12">
        <f t="shared" si="67"/>
        <v>26221.91</v>
      </c>
      <c r="Q725" t="s">
        <v>8322</v>
      </c>
      <c r="R725" t="s">
        <v>8323</v>
      </c>
      <c r="S725" s="9">
        <f t="shared" si="68"/>
        <v>42184.816539351858</v>
      </c>
      <c r="T725" s="9">
        <f t="shared" si="69"/>
        <v>42215.165972222225</v>
      </c>
      <c r="U725">
        <f t="shared" si="70"/>
        <v>2015</v>
      </c>
      <c r="V725" t="str">
        <f t="shared" si="71"/>
        <v>Jun</v>
      </c>
    </row>
    <row r="726" spans="1:22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8">
        <f t="shared" si="66"/>
        <v>105</v>
      </c>
      <c r="P726" s="12">
        <f t="shared" si="67"/>
        <v>18125.874125874125</v>
      </c>
      <c r="Q726" t="s">
        <v>8322</v>
      </c>
      <c r="R726" t="s">
        <v>8323</v>
      </c>
      <c r="S726" s="9">
        <f t="shared" si="68"/>
        <v>40694.638460648144</v>
      </c>
      <c r="T726" s="9">
        <f t="shared" si="69"/>
        <v>40724.638460648144</v>
      </c>
      <c r="U726">
        <f t="shared" si="70"/>
        <v>2011</v>
      </c>
      <c r="V726" t="str">
        <f t="shared" si="71"/>
        <v>May</v>
      </c>
    </row>
    <row r="727" spans="1:22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8">
        <f t="shared" si="66"/>
        <v>100</v>
      </c>
      <c r="P727" s="12">
        <f t="shared" si="67"/>
        <v>18514.285714285714</v>
      </c>
      <c r="Q727" t="s">
        <v>8322</v>
      </c>
      <c r="R727" t="s">
        <v>8323</v>
      </c>
      <c r="S727" s="9">
        <f t="shared" si="68"/>
        <v>42321.626296296294</v>
      </c>
      <c r="T727" s="9">
        <f t="shared" si="69"/>
        <v>42351.626296296294</v>
      </c>
      <c r="U727">
        <f t="shared" si="70"/>
        <v>2015</v>
      </c>
      <c r="V727" t="str">
        <f t="shared" si="71"/>
        <v>Nov</v>
      </c>
    </row>
    <row r="728" spans="1:22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8">
        <f t="shared" si="66"/>
        <v>101</v>
      </c>
      <c r="P728" s="12">
        <f t="shared" si="67"/>
        <v>74057.142857142855</v>
      </c>
      <c r="Q728" t="s">
        <v>8322</v>
      </c>
      <c r="R728" t="s">
        <v>8323</v>
      </c>
      <c r="S728" s="9">
        <f t="shared" si="68"/>
        <v>41346.042673611111</v>
      </c>
      <c r="T728" s="9">
        <f t="shared" si="69"/>
        <v>41376.042673611111</v>
      </c>
      <c r="U728">
        <f t="shared" si="70"/>
        <v>2013</v>
      </c>
      <c r="V728" t="str">
        <f t="shared" si="71"/>
        <v>Mar</v>
      </c>
    </row>
    <row r="729" spans="1:22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8">
        <f t="shared" si="66"/>
        <v>156</v>
      </c>
      <c r="P729" s="12">
        <f t="shared" si="67"/>
        <v>24278.194630872484</v>
      </c>
      <c r="Q729" t="s">
        <v>8322</v>
      </c>
      <c r="R729" t="s">
        <v>8323</v>
      </c>
      <c r="S729" s="9">
        <f t="shared" si="68"/>
        <v>41247.020243055551</v>
      </c>
      <c r="T729" s="9">
        <f t="shared" si="69"/>
        <v>41288.888888888891</v>
      </c>
      <c r="U729">
        <f t="shared" si="70"/>
        <v>2012</v>
      </c>
      <c r="V729" t="str">
        <f t="shared" si="71"/>
        <v>Dec</v>
      </c>
    </row>
    <row r="730" spans="1:22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8">
        <f t="shared" si="66"/>
        <v>106</v>
      </c>
      <c r="P730" s="12">
        <f t="shared" si="67"/>
        <v>29907.692307692309</v>
      </c>
      <c r="Q730" t="s">
        <v>8322</v>
      </c>
      <c r="R730" t="s">
        <v>8323</v>
      </c>
      <c r="S730" s="9">
        <f t="shared" si="68"/>
        <v>40731.837465277778</v>
      </c>
      <c r="T730" s="9">
        <f t="shared" si="69"/>
        <v>40776.837465277778</v>
      </c>
      <c r="U730">
        <f t="shared" si="70"/>
        <v>2011</v>
      </c>
      <c r="V730" t="str">
        <f t="shared" si="71"/>
        <v>Jul</v>
      </c>
    </row>
    <row r="731" spans="1:22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8">
        <f t="shared" si="66"/>
        <v>131</v>
      </c>
      <c r="P731" s="12">
        <f t="shared" si="67"/>
        <v>43200</v>
      </c>
      <c r="Q731" t="s">
        <v>8322</v>
      </c>
      <c r="R731" t="s">
        <v>8323</v>
      </c>
      <c r="S731" s="9">
        <f t="shared" si="68"/>
        <v>41111.185891203706</v>
      </c>
      <c r="T731" s="9">
        <f t="shared" si="69"/>
        <v>41171.185891203706</v>
      </c>
      <c r="U731">
        <f t="shared" si="70"/>
        <v>2012</v>
      </c>
      <c r="V731" t="str">
        <f t="shared" si="71"/>
        <v>Jul</v>
      </c>
    </row>
    <row r="732" spans="1:22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8">
        <f t="shared" si="66"/>
        <v>132</v>
      </c>
      <c r="P732" s="12">
        <f t="shared" si="67"/>
        <v>9781.132075471698</v>
      </c>
      <c r="Q732" t="s">
        <v>8322</v>
      </c>
      <c r="R732" t="s">
        <v>8323</v>
      </c>
      <c r="S732" s="9">
        <f t="shared" si="68"/>
        <v>40854.745266203703</v>
      </c>
      <c r="T732" s="9">
        <f t="shared" si="69"/>
        <v>40884.745266203703</v>
      </c>
      <c r="U732">
        <f t="shared" si="70"/>
        <v>2011</v>
      </c>
      <c r="V732" t="str">
        <f t="shared" si="71"/>
        <v>Nov</v>
      </c>
    </row>
    <row r="733" spans="1:22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8">
        <f t="shared" si="66"/>
        <v>126</v>
      </c>
      <c r="P733" s="12">
        <f t="shared" si="67"/>
        <v>61397.929577464791</v>
      </c>
      <c r="Q733" t="s">
        <v>8322</v>
      </c>
      <c r="R733" t="s">
        <v>8323</v>
      </c>
      <c r="S733" s="9">
        <f t="shared" si="68"/>
        <v>40879.795682870368</v>
      </c>
      <c r="T733" s="9">
        <f t="shared" si="69"/>
        <v>40930.25</v>
      </c>
      <c r="U733">
        <f t="shared" si="70"/>
        <v>2011</v>
      </c>
      <c r="V733" t="str">
        <f t="shared" si="71"/>
        <v>Dec</v>
      </c>
    </row>
    <row r="734" spans="1:22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8">
        <f t="shared" si="66"/>
        <v>160</v>
      </c>
      <c r="P734" s="12">
        <f t="shared" si="67"/>
        <v>398769.23076923075</v>
      </c>
      <c r="Q734" t="s">
        <v>8322</v>
      </c>
      <c r="R734" t="s">
        <v>8323</v>
      </c>
      <c r="S734" s="9">
        <f t="shared" si="68"/>
        <v>41486.424317129626</v>
      </c>
      <c r="T734" s="9">
        <f t="shared" si="69"/>
        <v>41546.424317129626</v>
      </c>
      <c r="U734">
        <f t="shared" si="70"/>
        <v>2013</v>
      </c>
      <c r="V734" t="str">
        <f t="shared" si="71"/>
        <v>Jul</v>
      </c>
    </row>
    <row r="735" spans="1:22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8">
        <f t="shared" si="66"/>
        <v>120</v>
      </c>
      <c r="P735" s="12">
        <f t="shared" si="67"/>
        <v>15337.278106508877</v>
      </c>
      <c r="Q735" t="s">
        <v>8322</v>
      </c>
      <c r="R735" t="s">
        <v>8323</v>
      </c>
      <c r="S735" s="9">
        <f t="shared" si="68"/>
        <v>41598.420046296298</v>
      </c>
      <c r="T735" s="9">
        <f t="shared" si="69"/>
        <v>41628.420046296298</v>
      </c>
      <c r="U735">
        <f t="shared" si="70"/>
        <v>2013</v>
      </c>
      <c r="V735" t="str">
        <f t="shared" si="71"/>
        <v>Nov</v>
      </c>
    </row>
    <row r="736" spans="1:22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8">
        <f t="shared" si="66"/>
        <v>126</v>
      </c>
      <c r="P736" s="12">
        <f t="shared" si="67"/>
        <v>47055.789473684214</v>
      </c>
      <c r="Q736" t="s">
        <v>8322</v>
      </c>
      <c r="R736" t="s">
        <v>8323</v>
      </c>
      <c r="S736" s="9">
        <f t="shared" si="68"/>
        <v>42102.164583333331</v>
      </c>
      <c r="T736" s="9">
        <f t="shared" si="69"/>
        <v>42133.208333333328</v>
      </c>
      <c r="U736">
        <f t="shared" si="70"/>
        <v>2015</v>
      </c>
      <c r="V736" t="str">
        <f t="shared" si="71"/>
        <v>Apr</v>
      </c>
    </row>
    <row r="737" spans="1:22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8">
        <f t="shared" si="66"/>
        <v>114</v>
      </c>
      <c r="P737" s="12">
        <f t="shared" si="67"/>
        <v>11695.170305676857</v>
      </c>
      <c r="Q737" t="s">
        <v>8322</v>
      </c>
      <c r="R737" t="s">
        <v>8323</v>
      </c>
      <c r="S737" s="9">
        <f t="shared" si="68"/>
        <v>41946.029467592591</v>
      </c>
      <c r="T737" s="9">
        <f t="shared" si="69"/>
        <v>41977.027083333334</v>
      </c>
      <c r="U737">
        <f t="shared" si="70"/>
        <v>2014</v>
      </c>
      <c r="V737" t="str">
        <f t="shared" si="71"/>
        <v>Nov</v>
      </c>
    </row>
    <row r="738" spans="1:22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8">
        <f t="shared" si="66"/>
        <v>315</v>
      </c>
      <c r="P738" s="12">
        <f t="shared" si="67"/>
        <v>15578.703703703704</v>
      </c>
      <c r="Q738" t="s">
        <v>8322</v>
      </c>
      <c r="R738" t="s">
        <v>8323</v>
      </c>
      <c r="S738" s="9">
        <f t="shared" si="68"/>
        <v>41579.734259259261</v>
      </c>
      <c r="T738" s="9">
        <f t="shared" si="69"/>
        <v>41599.207638888889</v>
      </c>
      <c r="U738">
        <f t="shared" si="70"/>
        <v>2013</v>
      </c>
      <c r="V738" t="str">
        <f t="shared" si="71"/>
        <v>Nov</v>
      </c>
    </row>
    <row r="739" spans="1:22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8">
        <f t="shared" si="66"/>
        <v>122</v>
      </c>
      <c r="P739" s="12">
        <f t="shared" si="67"/>
        <v>14046.416666666666</v>
      </c>
      <c r="Q739" t="s">
        <v>8322</v>
      </c>
      <c r="R739" t="s">
        <v>8323</v>
      </c>
      <c r="S739" s="9">
        <f t="shared" si="68"/>
        <v>41667.275312500002</v>
      </c>
      <c r="T739" s="9">
        <f t="shared" si="69"/>
        <v>41684.833333333336</v>
      </c>
      <c r="U739">
        <f t="shared" si="70"/>
        <v>2014</v>
      </c>
      <c r="V739" t="str">
        <f t="shared" si="71"/>
        <v>Jan</v>
      </c>
    </row>
    <row r="740" spans="1:22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8">
        <f t="shared" si="66"/>
        <v>107</v>
      </c>
      <c r="P740" s="12">
        <f t="shared" si="67"/>
        <v>64491.365853658535</v>
      </c>
      <c r="Q740" t="s">
        <v>8322</v>
      </c>
      <c r="R740" t="s">
        <v>8323</v>
      </c>
      <c r="S740" s="9">
        <f t="shared" si="68"/>
        <v>41943.604097222218</v>
      </c>
      <c r="T740" s="9">
        <f t="shared" si="69"/>
        <v>41974.207638888889</v>
      </c>
      <c r="U740">
        <f t="shared" si="70"/>
        <v>2014</v>
      </c>
      <c r="V740" t="str">
        <f t="shared" si="71"/>
        <v>Oct</v>
      </c>
    </row>
    <row r="741" spans="1:22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8">
        <f t="shared" si="66"/>
        <v>158</v>
      </c>
      <c r="P741" s="12">
        <f t="shared" si="67"/>
        <v>20512.230215827338</v>
      </c>
      <c r="Q741" t="s">
        <v>8322</v>
      </c>
      <c r="R741" t="s">
        <v>8323</v>
      </c>
      <c r="S741" s="9">
        <f t="shared" si="68"/>
        <v>41829.502650462964</v>
      </c>
      <c r="T741" s="9">
        <f t="shared" si="69"/>
        <v>41862.502650462964</v>
      </c>
      <c r="U741">
        <f t="shared" si="70"/>
        <v>2014</v>
      </c>
      <c r="V741" t="str">
        <f t="shared" si="71"/>
        <v>Jul</v>
      </c>
    </row>
    <row r="742" spans="1:22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8">
        <f t="shared" si="66"/>
        <v>107</v>
      </c>
      <c r="P742" s="12">
        <f t="shared" si="67"/>
        <v>63663.15789473684</v>
      </c>
      <c r="Q742" t="s">
        <v>8322</v>
      </c>
      <c r="R742" t="s">
        <v>8323</v>
      </c>
      <c r="S742" s="9">
        <f t="shared" si="68"/>
        <v>42162.146782407406</v>
      </c>
      <c r="T742" s="9">
        <f t="shared" si="69"/>
        <v>42176.146782407406</v>
      </c>
      <c r="U742">
        <f t="shared" si="70"/>
        <v>2015</v>
      </c>
      <c r="V742" t="str">
        <f t="shared" si="71"/>
        <v>Jun</v>
      </c>
    </row>
    <row r="743" spans="1:22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8">
        <f t="shared" si="66"/>
        <v>102</v>
      </c>
      <c r="P743" s="12">
        <f t="shared" si="67"/>
        <v>32170.212765957447</v>
      </c>
      <c r="Q743" t="s">
        <v>8322</v>
      </c>
      <c r="R743" t="s">
        <v>8323</v>
      </c>
      <c r="S743" s="9">
        <f t="shared" si="68"/>
        <v>41401.648217592592</v>
      </c>
      <c r="T743" s="9">
        <f t="shared" si="69"/>
        <v>41436.648217592592</v>
      </c>
      <c r="U743">
        <f t="shared" si="70"/>
        <v>2013</v>
      </c>
      <c r="V743" t="str">
        <f t="shared" si="71"/>
        <v>May</v>
      </c>
    </row>
    <row r="744" spans="1:22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8">
        <f t="shared" si="66"/>
        <v>111</v>
      </c>
      <c r="P744" s="12">
        <f t="shared" si="67"/>
        <v>112539.13043478261</v>
      </c>
      <c r="Q744" t="s">
        <v>8322</v>
      </c>
      <c r="R744" t="s">
        <v>8323</v>
      </c>
      <c r="S744" s="9">
        <f t="shared" si="68"/>
        <v>41689.917962962965</v>
      </c>
      <c r="T744" s="9">
        <f t="shared" si="69"/>
        <v>41719.876296296294</v>
      </c>
      <c r="U744">
        <f t="shared" si="70"/>
        <v>2014</v>
      </c>
      <c r="V744" t="str">
        <f t="shared" si="71"/>
        <v>Feb</v>
      </c>
    </row>
    <row r="745" spans="1:22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8">
        <f t="shared" si="66"/>
        <v>148</v>
      </c>
      <c r="P745" s="12">
        <f t="shared" si="67"/>
        <v>144954.33333333334</v>
      </c>
      <c r="Q745" t="s">
        <v>8322</v>
      </c>
      <c r="R745" t="s">
        <v>8323</v>
      </c>
      <c r="S745" s="9">
        <f t="shared" si="68"/>
        <v>40990.709317129629</v>
      </c>
      <c r="T745" s="9">
        <f t="shared" si="69"/>
        <v>41015.875</v>
      </c>
      <c r="U745">
        <f t="shared" si="70"/>
        <v>2012</v>
      </c>
      <c r="V745" t="str">
        <f t="shared" si="71"/>
        <v>Mar</v>
      </c>
    </row>
    <row r="746" spans="1:22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8">
        <f t="shared" si="66"/>
        <v>102</v>
      </c>
      <c r="P746" s="12">
        <f t="shared" si="67"/>
        <v>41806.451612903227</v>
      </c>
      <c r="Q746" t="s">
        <v>8322</v>
      </c>
      <c r="R746" t="s">
        <v>8323</v>
      </c>
      <c r="S746" s="9">
        <f t="shared" si="68"/>
        <v>41226.95721064815</v>
      </c>
      <c r="T746" s="9">
        <f t="shared" si="69"/>
        <v>41256.95721064815</v>
      </c>
      <c r="U746">
        <f t="shared" si="70"/>
        <v>2012</v>
      </c>
      <c r="V746" t="str">
        <f t="shared" si="71"/>
        <v>Nov</v>
      </c>
    </row>
    <row r="747" spans="1:22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8">
        <f t="shared" si="66"/>
        <v>179</v>
      </c>
      <c r="P747" s="12">
        <f t="shared" si="67"/>
        <v>35027.027027027027</v>
      </c>
      <c r="Q747" t="s">
        <v>8322</v>
      </c>
      <c r="R747" t="s">
        <v>8323</v>
      </c>
      <c r="S747" s="9">
        <f t="shared" si="68"/>
        <v>41367.572280092594</v>
      </c>
      <c r="T747" s="9">
        <f t="shared" si="69"/>
        <v>41397.572280092594</v>
      </c>
      <c r="U747">
        <f t="shared" si="70"/>
        <v>2013</v>
      </c>
      <c r="V747" t="str">
        <f t="shared" si="71"/>
        <v>Apr</v>
      </c>
    </row>
    <row r="748" spans="1:22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8">
        <f t="shared" si="66"/>
        <v>111</v>
      </c>
      <c r="P748" s="12">
        <f t="shared" si="67"/>
        <v>16142.58762886598</v>
      </c>
      <c r="Q748" t="s">
        <v>8322</v>
      </c>
      <c r="R748" t="s">
        <v>8323</v>
      </c>
      <c r="S748" s="9">
        <f t="shared" si="68"/>
        <v>41157.042928240742</v>
      </c>
      <c r="T748" s="9">
        <f t="shared" si="69"/>
        <v>41175.165972222225</v>
      </c>
      <c r="U748">
        <f t="shared" si="70"/>
        <v>2012</v>
      </c>
      <c r="V748" t="str">
        <f t="shared" si="71"/>
        <v>Sep</v>
      </c>
    </row>
    <row r="749" spans="1:22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8">
        <f t="shared" si="66"/>
        <v>100</v>
      </c>
      <c r="P749" s="12">
        <f t="shared" si="67"/>
        <v>48549.472727272725</v>
      </c>
      <c r="Q749" t="s">
        <v>8322</v>
      </c>
      <c r="R749" t="s">
        <v>8323</v>
      </c>
      <c r="S749" s="9">
        <f t="shared" si="68"/>
        <v>41988.548831018517</v>
      </c>
      <c r="T749" s="9">
        <f t="shared" si="69"/>
        <v>42019.454166666663</v>
      </c>
      <c r="U749">
        <f t="shared" si="70"/>
        <v>2014</v>
      </c>
      <c r="V749" t="str">
        <f t="shared" si="71"/>
        <v>Dec</v>
      </c>
    </row>
    <row r="750" spans="1:22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8">
        <f t="shared" si="66"/>
        <v>100</v>
      </c>
      <c r="P750" s="12">
        <f t="shared" si="67"/>
        <v>58909.090909090912</v>
      </c>
      <c r="Q750" t="s">
        <v>8322</v>
      </c>
      <c r="R750" t="s">
        <v>8323</v>
      </c>
      <c r="S750" s="9">
        <f t="shared" si="68"/>
        <v>41831.846828703703</v>
      </c>
      <c r="T750" s="9">
        <f t="shared" si="69"/>
        <v>41861.846828703703</v>
      </c>
      <c r="U750">
        <f t="shared" si="70"/>
        <v>2014</v>
      </c>
      <c r="V750" t="str">
        <f t="shared" si="71"/>
        <v>Jul</v>
      </c>
    </row>
    <row r="751" spans="1:22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8">
        <f t="shared" si="66"/>
        <v>106</v>
      </c>
      <c r="P751" s="12">
        <f t="shared" si="67"/>
        <v>23563.636363636364</v>
      </c>
      <c r="Q751" t="s">
        <v>8322</v>
      </c>
      <c r="R751" t="s">
        <v>8323</v>
      </c>
      <c r="S751" s="9">
        <f t="shared" si="68"/>
        <v>42733.94131944445</v>
      </c>
      <c r="T751" s="9">
        <f t="shared" si="69"/>
        <v>42763.94131944445</v>
      </c>
      <c r="U751">
        <f t="shared" si="70"/>
        <v>2016</v>
      </c>
      <c r="V751" t="str">
        <f t="shared" si="71"/>
        <v>Dec</v>
      </c>
    </row>
    <row r="752" spans="1:22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8">
        <f t="shared" si="66"/>
        <v>103</v>
      </c>
      <c r="P752" s="12">
        <f t="shared" si="67"/>
        <v>43932.203389830509</v>
      </c>
      <c r="Q752" t="s">
        <v>8322</v>
      </c>
      <c r="R752" t="s">
        <v>8323</v>
      </c>
      <c r="S752" s="9">
        <f t="shared" si="68"/>
        <v>41299.878148148149</v>
      </c>
      <c r="T752" s="9">
        <f t="shared" si="69"/>
        <v>41329.878148148149</v>
      </c>
      <c r="U752">
        <f t="shared" si="70"/>
        <v>2013</v>
      </c>
      <c r="V752" t="str">
        <f t="shared" si="71"/>
        <v>Jan</v>
      </c>
    </row>
    <row r="753" spans="1:22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8">
        <f t="shared" si="66"/>
        <v>119</v>
      </c>
      <c r="P753" s="12">
        <f t="shared" si="67"/>
        <v>64103.225806451614</v>
      </c>
      <c r="Q753" t="s">
        <v>8322</v>
      </c>
      <c r="R753" t="s">
        <v>8323</v>
      </c>
      <c r="S753" s="9">
        <f t="shared" si="68"/>
        <v>40713.630497685182</v>
      </c>
      <c r="T753" s="9">
        <f t="shared" si="69"/>
        <v>40759.630497685182</v>
      </c>
      <c r="U753">
        <f t="shared" si="70"/>
        <v>2011</v>
      </c>
      <c r="V753" t="str">
        <f t="shared" si="71"/>
        <v>Jun</v>
      </c>
    </row>
    <row r="754" spans="1:22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8">
        <f t="shared" si="66"/>
        <v>112</v>
      </c>
      <c r="P754" s="12">
        <f t="shared" si="67"/>
        <v>16487.457142857143</v>
      </c>
      <c r="Q754" t="s">
        <v>8322</v>
      </c>
      <c r="R754" t="s">
        <v>8323</v>
      </c>
      <c r="S754" s="9">
        <f t="shared" si="68"/>
        <v>42639.421493055561</v>
      </c>
      <c r="T754" s="9">
        <f t="shared" si="69"/>
        <v>42659.458333333328</v>
      </c>
      <c r="U754">
        <f t="shared" si="70"/>
        <v>2016</v>
      </c>
      <c r="V754" t="str">
        <f t="shared" si="71"/>
        <v>Sep</v>
      </c>
    </row>
    <row r="755" spans="1:22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8">
        <f t="shared" si="66"/>
        <v>128</v>
      </c>
      <c r="P755" s="12">
        <f t="shared" si="67"/>
        <v>99692.307692307688</v>
      </c>
      <c r="Q755" t="s">
        <v>8322</v>
      </c>
      <c r="R755" t="s">
        <v>8323</v>
      </c>
      <c r="S755" s="9">
        <f t="shared" si="68"/>
        <v>42019.590173611112</v>
      </c>
      <c r="T755" s="9">
        <f t="shared" si="69"/>
        <v>42049.590173611112</v>
      </c>
      <c r="U755">
        <f t="shared" si="70"/>
        <v>2015</v>
      </c>
      <c r="V755" t="str">
        <f t="shared" si="71"/>
        <v>Jan</v>
      </c>
    </row>
    <row r="756" spans="1:22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8">
        <f t="shared" si="66"/>
        <v>104</v>
      </c>
      <c r="P756" s="12">
        <f t="shared" si="67"/>
        <v>52897.959183673469</v>
      </c>
      <c r="Q756" t="s">
        <v>8322</v>
      </c>
      <c r="R756" t="s">
        <v>8323</v>
      </c>
      <c r="S756" s="9">
        <f t="shared" si="68"/>
        <v>41249.749085648145</v>
      </c>
      <c r="T756" s="9">
        <f t="shared" si="69"/>
        <v>41279.749085648145</v>
      </c>
      <c r="U756">
        <f t="shared" si="70"/>
        <v>2012</v>
      </c>
      <c r="V756" t="str">
        <f t="shared" si="71"/>
        <v>Dec</v>
      </c>
    </row>
    <row r="757" spans="1:22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8">
        <f t="shared" si="66"/>
        <v>102</v>
      </c>
      <c r="P757" s="12">
        <f t="shared" si="67"/>
        <v>38655.632352941175</v>
      </c>
      <c r="Q757" t="s">
        <v>8322</v>
      </c>
      <c r="R757" t="s">
        <v>8323</v>
      </c>
      <c r="S757" s="9">
        <f t="shared" si="68"/>
        <v>41383.605057870373</v>
      </c>
      <c r="T757" s="9">
        <f t="shared" si="69"/>
        <v>41414.02847222222</v>
      </c>
      <c r="U757">
        <f t="shared" si="70"/>
        <v>2013</v>
      </c>
      <c r="V757" t="str">
        <f t="shared" si="71"/>
        <v>Apr</v>
      </c>
    </row>
    <row r="758" spans="1:22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8">
        <f t="shared" si="66"/>
        <v>118</v>
      </c>
      <c r="P758" s="12">
        <f t="shared" si="67"/>
        <v>239400</v>
      </c>
      <c r="Q758" t="s">
        <v>8322</v>
      </c>
      <c r="R758" t="s">
        <v>8323</v>
      </c>
      <c r="S758" s="9">
        <f t="shared" si="68"/>
        <v>40590.766886574071</v>
      </c>
      <c r="T758" s="9">
        <f t="shared" si="69"/>
        <v>40651.725219907406</v>
      </c>
      <c r="U758">
        <f t="shared" si="70"/>
        <v>2011</v>
      </c>
      <c r="V758" t="str">
        <f t="shared" si="71"/>
        <v>Feb</v>
      </c>
    </row>
    <row r="759" spans="1:22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8">
        <f t="shared" si="66"/>
        <v>238</v>
      </c>
      <c r="P759" s="12">
        <f t="shared" si="67"/>
        <v>67200</v>
      </c>
      <c r="Q759" t="s">
        <v>8322</v>
      </c>
      <c r="R759" t="s">
        <v>8323</v>
      </c>
      <c r="S759" s="9">
        <f t="shared" si="68"/>
        <v>41235.054560185185</v>
      </c>
      <c r="T759" s="9">
        <f t="shared" si="69"/>
        <v>41249.054560185185</v>
      </c>
      <c r="U759">
        <f t="shared" si="70"/>
        <v>2012</v>
      </c>
      <c r="V759" t="str">
        <f t="shared" si="71"/>
        <v>Nov</v>
      </c>
    </row>
    <row r="760" spans="1:22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8">
        <f t="shared" si="66"/>
        <v>102</v>
      </c>
      <c r="P760" s="12">
        <f t="shared" si="67"/>
        <v>136421.05263157896</v>
      </c>
      <c r="Q760" t="s">
        <v>8322</v>
      </c>
      <c r="R760" t="s">
        <v>8323</v>
      </c>
      <c r="S760" s="9">
        <f t="shared" si="68"/>
        <v>40429.836435185185</v>
      </c>
      <c r="T760" s="9">
        <f t="shared" si="69"/>
        <v>40459.836435185185</v>
      </c>
      <c r="U760">
        <f t="shared" si="70"/>
        <v>2010</v>
      </c>
      <c r="V760" t="str">
        <f t="shared" si="71"/>
        <v>Sep</v>
      </c>
    </row>
    <row r="761" spans="1:22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8">
        <f t="shared" si="66"/>
        <v>102</v>
      </c>
      <c r="P761" s="12">
        <f t="shared" si="67"/>
        <v>34909.090909090912</v>
      </c>
      <c r="Q761" t="s">
        <v>8322</v>
      </c>
      <c r="R761" t="s">
        <v>8323</v>
      </c>
      <c r="S761" s="9">
        <f t="shared" si="68"/>
        <v>41789.330312500002</v>
      </c>
      <c r="T761" s="9">
        <f t="shared" si="69"/>
        <v>41829.330312500002</v>
      </c>
      <c r="U761">
        <f t="shared" si="70"/>
        <v>2014</v>
      </c>
      <c r="V761" t="str">
        <f t="shared" si="71"/>
        <v>May</v>
      </c>
    </row>
    <row r="762" spans="1:22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8">
        <f t="shared" si="66"/>
        <v>0</v>
      </c>
      <c r="P762" s="12" t="e">
        <f t="shared" si="67"/>
        <v>#DIV/0!</v>
      </c>
      <c r="Q762" t="s">
        <v>8322</v>
      </c>
      <c r="R762" t="s">
        <v>8324</v>
      </c>
      <c r="S762" s="9">
        <f t="shared" si="68"/>
        <v>42670.764039351852</v>
      </c>
      <c r="T762" s="9">
        <f t="shared" si="69"/>
        <v>42700.805706018517</v>
      </c>
      <c r="U762">
        <f t="shared" si="70"/>
        <v>2016</v>
      </c>
      <c r="V762" t="str">
        <f t="shared" si="71"/>
        <v>Oct</v>
      </c>
    </row>
    <row r="763" spans="1:22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8">
        <f t="shared" si="66"/>
        <v>5</v>
      </c>
      <c r="P763" s="12">
        <f t="shared" si="67"/>
        <v>432000</v>
      </c>
      <c r="Q763" t="s">
        <v>8322</v>
      </c>
      <c r="R763" t="s">
        <v>8324</v>
      </c>
      <c r="S763" s="9">
        <f t="shared" si="68"/>
        <v>41642.751458333332</v>
      </c>
      <c r="T763" s="9">
        <f t="shared" si="69"/>
        <v>41672.751458333332</v>
      </c>
      <c r="U763">
        <f t="shared" si="70"/>
        <v>2014</v>
      </c>
      <c r="V763" t="str">
        <f t="shared" si="71"/>
        <v>Jan</v>
      </c>
    </row>
    <row r="764" spans="1:22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8">
        <f t="shared" si="66"/>
        <v>0</v>
      </c>
      <c r="P764" s="12" t="e">
        <f t="shared" si="67"/>
        <v>#DIV/0!</v>
      </c>
      <c r="Q764" t="s">
        <v>8322</v>
      </c>
      <c r="R764" t="s">
        <v>8324</v>
      </c>
      <c r="S764" s="9">
        <f t="shared" si="68"/>
        <v>42690.858449074076</v>
      </c>
      <c r="T764" s="9">
        <f t="shared" si="69"/>
        <v>42708.25</v>
      </c>
      <c r="U764">
        <f t="shared" si="70"/>
        <v>2016</v>
      </c>
      <c r="V764" t="str">
        <f t="shared" si="71"/>
        <v>Nov</v>
      </c>
    </row>
    <row r="765" spans="1:22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8">
        <f t="shared" si="66"/>
        <v>0</v>
      </c>
      <c r="P765" s="12">
        <f t="shared" si="67"/>
        <v>2592000</v>
      </c>
      <c r="Q765" t="s">
        <v>8322</v>
      </c>
      <c r="R765" t="s">
        <v>8324</v>
      </c>
      <c r="S765" s="9">
        <f t="shared" si="68"/>
        <v>41471.446851851848</v>
      </c>
      <c r="T765" s="9">
        <f t="shared" si="69"/>
        <v>41501.446851851848</v>
      </c>
      <c r="U765">
        <f t="shared" si="70"/>
        <v>2013</v>
      </c>
      <c r="V765" t="str">
        <f t="shared" si="71"/>
        <v>Jul</v>
      </c>
    </row>
    <row r="766" spans="1:22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8">
        <f t="shared" si="66"/>
        <v>0</v>
      </c>
      <c r="P766" s="12" t="e">
        <f t="shared" si="67"/>
        <v>#DIV/0!</v>
      </c>
      <c r="Q766" t="s">
        <v>8322</v>
      </c>
      <c r="R766" t="s">
        <v>8324</v>
      </c>
      <c r="S766" s="9">
        <f t="shared" si="68"/>
        <v>42227.173159722224</v>
      </c>
      <c r="T766" s="9">
        <f t="shared" si="69"/>
        <v>42257.173159722224</v>
      </c>
      <c r="U766">
        <f t="shared" si="70"/>
        <v>2015</v>
      </c>
      <c r="V766" t="str">
        <f t="shared" si="71"/>
        <v>Aug</v>
      </c>
    </row>
    <row r="767" spans="1:22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8">
        <f t="shared" si="66"/>
        <v>36</v>
      </c>
      <c r="P767" s="12">
        <f t="shared" si="67"/>
        <v>58909.090909090912</v>
      </c>
      <c r="Q767" t="s">
        <v>8322</v>
      </c>
      <c r="R767" t="s">
        <v>8324</v>
      </c>
      <c r="S767" s="9">
        <f t="shared" si="68"/>
        <v>41901.542638888888</v>
      </c>
      <c r="T767" s="9">
        <f t="shared" si="69"/>
        <v>41931.542638888888</v>
      </c>
      <c r="U767">
        <f t="shared" si="70"/>
        <v>2014</v>
      </c>
      <c r="V767" t="str">
        <f t="shared" si="71"/>
        <v>Sep</v>
      </c>
    </row>
    <row r="768" spans="1:22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8">
        <f t="shared" si="66"/>
        <v>0</v>
      </c>
      <c r="P768" s="12" t="e">
        <f t="shared" si="67"/>
        <v>#DIV/0!</v>
      </c>
      <c r="Q768" t="s">
        <v>8322</v>
      </c>
      <c r="R768" t="s">
        <v>8324</v>
      </c>
      <c r="S768" s="9">
        <f t="shared" si="68"/>
        <v>42021.783368055556</v>
      </c>
      <c r="T768" s="9">
        <f t="shared" si="69"/>
        <v>42051.783368055556</v>
      </c>
      <c r="U768">
        <f t="shared" si="70"/>
        <v>2015</v>
      </c>
      <c r="V768" t="str">
        <f t="shared" si="71"/>
        <v>Jan</v>
      </c>
    </row>
    <row r="769" spans="1:22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8">
        <f t="shared" si="66"/>
        <v>4</v>
      </c>
      <c r="P769" s="12">
        <f t="shared" si="67"/>
        <v>864000</v>
      </c>
      <c r="Q769" t="s">
        <v>8322</v>
      </c>
      <c r="R769" t="s">
        <v>8324</v>
      </c>
      <c r="S769" s="9">
        <f t="shared" si="68"/>
        <v>42115.143634259264</v>
      </c>
      <c r="T769" s="9">
        <f t="shared" si="69"/>
        <v>42145.143634259264</v>
      </c>
      <c r="U769">
        <f t="shared" si="70"/>
        <v>2015</v>
      </c>
      <c r="V769" t="str">
        <f t="shared" si="71"/>
        <v>Apr</v>
      </c>
    </row>
    <row r="770" spans="1:22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8">
        <f t="shared" si="66"/>
        <v>0</v>
      </c>
      <c r="P770" s="12" t="e">
        <f t="shared" si="67"/>
        <v>#DIV/0!</v>
      </c>
      <c r="Q770" t="s">
        <v>8322</v>
      </c>
      <c r="R770" t="s">
        <v>8324</v>
      </c>
      <c r="S770" s="9">
        <f t="shared" si="68"/>
        <v>41594.207060185188</v>
      </c>
      <c r="T770" s="9">
        <f t="shared" si="69"/>
        <v>41624.207060185188</v>
      </c>
      <c r="U770">
        <f t="shared" si="70"/>
        <v>2013</v>
      </c>
      <c r="V770" t="str">
        <f t="shared" si="71"/>
        <v>Nov</v>
      </c>
    </row>
    <row r="771" spans="1:22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8">
        <f t="shared" ref="O771:O834" si="72">ROUND((E771/D771)*100,0)</f>
        <v>41</v>
      </c>
      <c r="P771" s="12">
        <f t="shared" ref="P771:P834" si="73">(I771-J771)/L771</f>
        <v>49846.153846153844</v>
      </c>
      <c r="Q771" t="s">
        <v>8322</v>
      </c>
      <c r="R771" t="s">
        <v>8324</v>
      </c>
      <c r="S771" s="9">
        <f t="shared" ref="S771:S834" si="74">(((J771/60)/60)/24)+DATE(1970,1,1)</f>
        <v>41604.996458333335</v>
      </c>
      <c r="T771" s="9">
        <f t="shared" ref="T771:T834" si="75">(((I771/60)/60)/24) + DATE(1970,1,1)</f>
        <v>41634.996458333335</v>
      </c>
      <c r="U771">
        <f t="shared" ref="U771:U834" si="76">YEAR(S771)</f>
        <v>2013</v>
      </c>
      <c r="V771" t="str">
        <f t="shared" ref="V771:V834" si="77">TEXT(MONTH(S771)*29,"mmm")</f>
        <v>Nov</v>
      </c>
    </row>
    <row r="772" spans="1:22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8">
        <f t="shared" si="72"/>
        <v>0</v>
      </c>
      <c r="P772" s="12" t="e">
        <f t="shared" si="73"/>
        <v>#DIV/0!</v>
      </c>
      <c r="Q772" t="s">
        <v>8322</v>
      </c>
      <c r="R772" t="s">
        <v>8324</v>
      </c>
      <c r="S772" s="9">
        <f t="shared" si="74"/>
        <v>41289.999641203707</v>
      </c>
      <c r="T772" s="9">
        <f t="shared" si="75"/>
        <v>41329.999641203707</v>
      </c>
      <c r="U772">
        <f t="shared" si="76"/>
        <v>2013</v>
      </c>
      <c r="V772" t="str">
        <f t="shared" si="77"/>
        <v>Jan</v>
      </c>
    </row>
    <row r="773" spans="1:22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8">
        <f t="shared" si="72"/>
        <v>0</v>
      </c>
      <c r="P773" s="12">
        <f t="shared" si="73"/>
        <v>4320000</v>
      </c>
      <c r="Q773" t="s">
        <v>8322</v>
      </c>
      <c r="R773" t="s">
        <v>8324</v>
      </c>
      <c r="S773" s="9">
        <f t="shared" si="74"/>
        <v>42349.824097222227</v>
      </c>
      <c r="T773" s="9">
        <f t="shared" si="75"/>
        <v>42399.824097222227</v>
      </c>
      <c r="U773">
        <f t="shared" si="76"/>
        <v>2015</v>
      </c>
      <c r="V773" t="str">
        <f t="shared" si="77"/>
        <v>Dec</v>
      </c>
    </row>
    <row r="774" spans="1:22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8">
        <f t="shared" si="72"/>
        <v>3</v>
      </c>
      <c r="P774" s="12">
        <f t="shared" si="73"/>
        <v>4329421</v>
      </c>
      <c r="Q774" t="s">
        <v>8322</v>
      </c>
      <c r="R774" t="s">
        <v>8324</v>
      </c>
      <c r="S774" s="9">
        <f t="shared" si="74"/>
        <v>40068.056932870371</v>
      </c>
      <c r="T774" s="9">
        <f t="shared" si="75"/>
        <v>40118.165972222225</v>
      </c>
      <c r="U774">
        <f t="shared" si="76"/>
        <v>2009</v>
      </c>
      <c r="V774" t="str">
        <f t="shared" si="77"/>
        <v>Sep</v>
      </c>
    </row>
    <row r="775" spans="1:22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8">
        <f t="shared" si="72"/>
        <v>1</v>
      </c>
      <c r="P775" s="12">
        <f t="shared" si="73"/>
        <v>1478437.5</v>
      </c>
      <c r="Q775" t="s">
        <v>8322</v>
      </c>
      <c r="R775" t="s">
        <v>8324</v>
      </c>
      <c r="S775" s="9">
        <f t="shared" si="74"/>
        <v>42100.735937499994</v>
      </c>
      <c r="T775" s="9">
        <f t="shared" si="75"/>
        <v>42134.959027777775</v>
      </c>
      <c r="U775">
        <f t="shared" si="76"/>
        <v>2015</v>
      </c>
      <c r="V775" t="str">
        <f t="shared" si="77"/>
        <v>Apr</v>
      </c>
    </row>
    <row r="776" spans="1:22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8">
        <f t="shared" si="72"/>
        <v>70</v>
      </c>
      <c r="P776" s="12">
        <f t="shared" si="73"/>
        <v>288000</v>
      </c>
      <c r="Q776" t="s">
        <v>8322</v>
      </c>
      <c r="R776" t="s">
        <v>8324</v>
      </c>
      <c r="S776" s="9">
        <f t="shared" si="74"/>
        <v>41663.780300925922</v>
      </c>
      <c r="T776" s="9">
        <f t="shared" si="75"/>
        <v>41693.780300925922</v>
      </c>
      <c r="U776">
        <f t="shared" si="76"/>
        <v>2014</v>
      </c>
      <c r="V776" t="str">
        <f t="shared" si="77"/>
        <v>Jan</v>
      </c>
    </row>
    <row r="777" spans="1:22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8">
        <f t="shared" si="72"/>
        <v>2</v>
      </c>
      <c r="P777" s="12">
        <f t="shared" si="73"/>
        <v>518400</v>
      </c>
      <c r="Q777" t="s">
        <v>8322</v>
      </c>
      <c r="R777" t="s">
        <v>8324</v>
      </c>
      <c r="S777" s="9">
        <f t="shared" si="74"/>
        <v>40863.060127314813</v>
      </c>
      <c r="T777" s="9">
        <f t="shared" si="75"/>
        <v>40893.060127314813</v>
      </c>
      <c r="U777">
        <f t="shared" si="76"/>
        <v>2011</v>
      </c>
      <c r="V777" t="str">
        <f t="shared" si="77"/>
        <v>Nov</v>
      </c>
    </row>
    <row r="778" spans="1:22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8">
        <f t="shared" si="72"/>
        <v>51</v>
      </c>
      <c r="P778" s="12">
        <f t="shared" si="73"/>
        <v>56876.403508771931</v>
      </c>
      <c r="Q778" t="s">
        <v>8322</v>
      </c>
      <c r="R778" t="s">
        <v>8324</v>
      </c>
      <c r="S778" s="9">
        <f t="shared" si="74"/>
        <v>42250.685706018514</v>
      </c>
      <c r="T778" s="9">
        <f t="shared" si="75"/>
        <v>42288.208333333328</v>
      </c>
      <c r="U778">
        <f t="shared" si="76"/>
        <v>2015</v>
      </c>
      <c r="V778" t="str">
        <f t="shared" si="77"/>
        <v>Sep</v>
      </c>
    </row>
    <row r="779" spans="1:22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8">
        <f t="shared" si="72"/>
        <v>1</v>
      </c>
      <c r="P779" s="12">
        <f t="shared" si="73"/>
        <v>864000</v>
      </c>
      <c r="Q779" t="s">
        <v>8322</v>
      </c>
      <c r="R779" t="s">
        <v>8324</v>
      </c>
      <c r="S779" s="9">
        <f t="shared" si="74"/>
        <v>41456.981215277774</v>
      </c>
      <c r="T779" s="9">
        <f t="shared" si="75"/>
        <v>41486.981215277774</v>
      </c>
      <c r="U779">
        <f t="shared" si="76"/>
        <v>2013</v>
      </c>
      <c r="V779" t="str">
        <f t="shared" si="77"/>
        <v>Jul</v>
      </c>
    </row>
    <row r="780" spans="1:22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8">
        <f t="shared" si="72"/>
        <v>0</v>
      </c>
      <c r="P780" s="12">
        <f t="shared" si="73"/>
        <v>2592000</v>
      </c>
      <c r="Q780" t="s">
        <v>8322</v>
      </c>
      <c r="R780" t="s">
        <v>8324</v>
      </c>
      <c r="S780" s="9">
        <f t="shared" si="74"/>
        <v>41729.702314814815</v>
      </c>
      <c r="T780" s="9">
        <f t="shared" si="75"/>
        <v>41759.702314814815</v>
      </c>
      <c r="U780">
        <f t="shared" si="76"/>
        <v>2014</v>
      </c>
      <c r="V780" t="str">
        <f t="shared" si="77"/>
        <v>Mar</v>
      </c>
    </row>
    <row r="781" spans="1:22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8">
        <f t="shared" si="72"/>
        <v>3</v>
      </c>
      <c r="P781" s="12">
        <f t="shared" si="73"/>
        <v>424549.16666666669</v>
      </c>
      <c r="Q781" t="s">
        <v>8322</v>
      </c>
      <c r="R781" t="s">
        <v>8324</v>
      </c>
      <c r="S781" s="9">
        <f t="shared" si="74"/>
        <v>40436.68408564815</v>
      </c>
      <c r="T781" s="9">
        <f t="shared" si="75"/>
        <v>40466.166666666664</v>
      </c>
      <c r="U781">
        <f t="shared" si="76"/>
        <v>2010</v>
      </c>
      <c r="V781" t="str">
        <f t="shared" si="77"/>
        <v>Sep</v>
      </c>
    </row>
    <row r="782" spans="1:22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8">
        <f t="shared" si="72"/>
        <v>104</v>
      </c>
      <c r="P782" s="12">
        <f t="shared" si="73"/>
        <v>96000</v>
      </c>
      <c r="Q782" t="s">
        <v>8325</v>
      </c>
      <c r="R782" t="s">
        <v>8326</v>
      </c>
      <c r="S782" s="9">
        <f t="shared" si="74"/>
        <v>40636.673900462964</v>
      </c>
      <c r="T782" s="9">
        <f t="shared" si="75"/>
        <v>40666.673900462964</v>
      </c>
      <c r="U782">
        <f t="shared" si="76"/>
        <v>2011</v>
      </c>
      <c r="V782" t="str">
        <f t="shared" si="77"/>
        <v>Apr</v>
      </c>
    </row>
    <row r="783" spans="1:22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8">
        <f t="shared" si="72"/>
        <v>133</v>
      </c>
      <c r="P783" s="12">
        <f t="shared" si="73"/>
        <v>103680</v>
      </c>
      <c r="Q783" t="s">
        <v>8325</v>
      </c>
      <c r="R783" t="s">
        <v>8326</v>
      </c>
      <c r="S783" s="9">
        <f t="shared" si="74"/>
        <v>41403.000856481485</v>
      </c>
      <c r="T783" s="9">
        <f t="shared" si="75"/>
        <v>41433.000856481485</v>
      </c>
      <c r="U783">
        <f t="shared" si="76"/>
        <v>2013</v>
      </c>
      <c r="V783" t="str">
        <f t="shared" si="77"/>
        <v>May</v>
      </c>
    </row>
    <row r="784" spans="1:22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8">
        <f t="shared" si="72"/>
        <v>100</v>
      </c>
      <c r="P784" s="12">
        <f t="shared" si="73"/>
        <v>185142.85714285713</v>
      </c>
      <c r="Q784" t="s">
        <v>8325</v>
      </c>
      <c r="R784" t="s">
        <v>8326</v>
      </c>
      <c r="S784" s="9">
        <f t="shared" si="74"/>
        <v>41116.758125</v>
      </c>
      <c r="T784" s="9">
        <f t="shared" si="75"/>
        <v>41146.758125</v>
      </c>
      <c r="U784">
        <f t="shared" si="76"/>
        <v>2012</v>
      </c>
      <c r="V784" t="str">
        <f t="shared" si="77"/>
        <v>Jul</v>
      </c>
    </row>
    <row r="785" spans="1:22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8">
        <f t="shared" si="72"/>
        <v>148</v>
      </c>
      <c r="P785" s="12">
        <f t="shared" si="73"/>
        <v>96627.171428571426</v>
      </c>
      <c r="Q785" t="s">
        <v>8325</v>
      </c>
      <c r="R785" t="s">
        <v>8326</v>
      </c>
      <c r="S785" s="9">
        <f t="shared" si="74"/>
        <v>40987.773715277777</v>
      </c>
      <c r="T785" s="9">
        <f t="shared" si="75"/>
        <v>41026.916666666664</v>
      </c>
      <c r="U785">
        <f t="shared" si="76"/>
        <v>2012</v>
      </c>
      <c r="V785" t="str">
        <f t="shared" si="77"/>
        <v>Mar</v>
      </c>
    </row>
    <row r="786" spans="1:22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8">
        <f t="shared" si="72"/>
        <v>103</v>
      </c>
      <c r="P786" s="12">
        <f t="shared" si="73"/>
        <v>345240</v>
      </c>
      <c r="Q786" t="s">
        <v>8325</v>
      </c>
      <c r="R786" t="s">
        <v>8326</v>
      </c>
      <c r="S786" s="9">
        <f t="shared" si="74"/>
        <v>41675.149525462963</v>
      </c>
      <c r="T786" s="9">
        <f t="shared" si="75"/>
        <v>41715.107858796298</v>
      </c>
      <c r="U786">
        <f t="shared" si="76"/>
        <v>2014</v>
      </c>
      <c r="V786" t="str">
        <f t="shared" si="77"/>
        <v>Feb</v>
      </c>
    </row>
    <row r="787" spans="1:22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8">
        <f t="shared" si="72"/>
        <v>181</v>
      </c>
      <c r="P787" s="12">
        <f t="shared" si="73"/>
        <v>89379.31034482758</v>
      </c>
      <c r="Q787" t="s">
        <v>8325</v>
      </c>
      <c r="R787" t="s">
        <v>8326</v>
      </c>
      <c r="S787" s="9">
        <f t="shared" si="74"/>
        <v>41303.593923611108</v>
      </c>
      <c r="T787" s="9">
        <f t="shared" si="75"/>
        <v>41333.593923611108</v>
      </c>
      <c r="U787">
        <f t="shared" si="76"/>
        <v>2013</v>
      </c>
      <c r="V787" t="str">
        <f t="shared" si="77"/>
        <v>Jan</v>
      </c>
    </row>
    <row r="788" spans="1:22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8">
        <f t="shared" si="72"/>
        <v>143</v>
      </c>
      <c r="P788" s="12">
        <f t="shared" si="73"/>
        <v>113108.77272727272</v>
      </c>
      <c r="Q788" t="s">
        <v>8325</v>
      </c>
      <c r="R788" t="s">
        <v>8326</v>
      </c>
      <c r="S788" s="9">
        <f t="shared" si="74"/>
        <v>40983.055949074071</v>
      </c>
      <c r="T788" s="9">
        <f t="shared" si="75"/>
        <v>41040.657638888886</v>
      </c>
      <c r="U788">
        <f t="shared" si="76"/>
        <v>2012</v>
      </c>
      <c r="V788" t="str">
        <f t="shared" si="77"/>
        <v>Mar</v>
      </c>
    </row>
    <row r="789" spans="1:22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8">
        <f t="shared" si="72"/>
        <v>114</v>
      </c>
      <c r="P789" s="12">
        <f t="shared" si="73"/>
        <v>152470.58823529413</v>
      </c>
      <c r="Q789" t="s">
        <v>8325</v>
      </c>
      <c r="R789" t="s">
        <v>8326</v>
      </c>
      <c r="S789" s="9">
        <f t="shared" si="74"/>
        <v>41549.627615740741</v>
      </c>
      <c r="T789" s="9">
        <f t="shared" si="75"/>
        <v>41579.627615740741</v>
      </c>
      <c r="U789">
        <f t="shared" si="76"/>
        <v>2013</v>
      </c>
      <c r="V789" t="str">
        <f t="shared" si="77"/>
        <v>Oct</v>
      </c>
    </row>
    <row r="790" spans="1:22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8">
        <f t="shared" si="72"/>
        <v>204</v>
      </c>
      <c r="P790" s="12">
        <f t="shared" si="73"/>
        <v>96969.176470588238</v>
      </c>
      <c r="Q790" t="s">
        <v>8325</v>
      </c>
      <c r="R790" t="s">
        <v>8326</v>
      </c>
      <c r="S790" s="9">
        <f t="shared" si="74"/>
        <v>41059.006805555553</v>
      </c>
      <c r="T790" s="9">
        <f t="shared" si="75"/>
        <v>41097.165972222225</v>
      </c>
      <c r="U790">
        <f t="shared" si="76"/>
        <v>2012</v>
      </c>
      <c r="V790" t="str">
        <f t="shared" si="77"/>
        <v>May</v>
      </c>
    </row>
    <row r="791" spans="1:22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8">
        <f t="shared" si="72"/>
        <v>109</v>
      </c>
      <c r="P791" s="12">
        <f t="shared" si="73"/>
        <v>111990</v>
      </c>
      <c r="Q791" t="s">
        <v>8325</v>
      </c>
      <c r="R791" t="s">
        <v>8326</v>
      </c>
      <c r="S791" s="9">
        <f t="shared" si="74"/>
        <v>41277.186111111114</v>
      </c>
      <c r="T791" s="9">
        <f t="shared" si="75"/>
        <v>41295.332638888889</v>
      </c>
      <c r="U791">
        <f t="shared" si="76"/>
        <v>2013</v>
      </c>
      <c r="V791" t="str">
        <f t="shared" si="77"/>
        <v>Jan</v>
      </c>
    </row>
    <row r="792" spans="1:22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8">
        <f t="shared" si="72"/>
        <v>144</v>
      </c>
      <c r="P792" s="12">
        <f t="shared" si="73"/>
        <v>16615.384615384617</v>
      </c>
      <c r="Q792" t="s">
        <v>8325</v>
      </c>
      <c r="R792" t="s">
        <v>8326</v>
      </c>
      <c r="S792" s="9">
        <f t="shared" si="74"/>
        <v>41276.047905092593</v>
      </c>
      <c r="T792" s="9">
        <f t="shared" si="75"/>
        <v>41306.047905092593</v>
      </c>
      <c r="U792">
        <f t="shared" si="76"/>
        <v>2013</v>
      </c>
      <c r="V792" t="str">
        <f t="shared" si="77"/>
        <v>Jan</v>
      </c>
    </row>
    <row r="793" spans="1:22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8">
        <f t="shared" si="72"/>
        <v>104</v>
      </c>
      <c r="P793" s="12">
        <f t="shared" si="73"/>
        <v>22591.359375</v>
      </c>
      <c r="Q793" t="s">
        <v>8325</v>
      </c>
      <c r="R793" t="s">
        <v>8326</v>
      </c>
      <c r="S793" s="9">
        <f t="shared" si="74"/>
        <v>41557.780624999999</v>
      </c>
      <c r="T793" s="9">
        <f t="shared" si="75"/>
        <v>41591.249305555553</v>
      </c>
      <c r="U793">
        <f t="shared" si="76"/>
        <v>2013</v>
      </c>
      <c r="V793" t="str">
        <f t="shared" si="77"/>
        <v>Oct</v>
      </c>
    </row>
    <row r="794" spans="1:22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8">
        <f t="shared" si="72"/>
        <v>100</v>
      </c>
      <c r="P794" s="12">
        <f t="shared" si="73"/>
        <v>43260</v>
      </c>
      <c r="Q794" t="s">
        <v>8325</v>
      </c>
      <c r="R794" t="s">
        <v>8326</v>
      </c>
      <c r="S794" s="9">
        <f t="shared" si="74"/>
        <v>41555.873645833337</v>
      </c>
      <c r="T794" s="9">
        <f t="shared" si="75"/>
        <v>41585.915312500001</v>
      </c>
      <c r="U794">
        <f t="shared" si="76"/>
        <v>2013</v>
      </c>
      <c r="V794" t="str">
        <f t="shared" si="77"/>
        <v>Oct</v>
      </c>
    </row>
    <row r="795" spans="1:22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8">
        <f t="shared" si="72"/>
        <v>103</v>
      </c>
      <c r="P795" s="12">
        <f t="shared" si="73"/>
        <v>41759.25</v>
      </c>
      <c r="Q795" t="s">
        <v>8325</v>
      </c>
      <c r="R795" t="s">
        <v>8326</v>
      </c>
      <c r="S795" s="9">
        <f t="shared" si="74"/>
        <v>41442.741249999999</v>
      </c>
      <c r="T795" s="9">
        <f t="shared" si="75"/>
        <v>41458.207638888889</v>
      </c>
      <c r="U795">
        <f t="shared" si="76"/>
        <v>2013</v>
      </c>
      <c r="V795" t="str">
        <f t="shared" si="77"/>
        <v>Jun</v>
      </c>
    </row>
    <row r="796" spans="1:22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8">
        <f t="shared" si="72"/>
        <v>105</v>
      </c>
      <c r="P796" s="12">
        <f t="shared" si="73"/>
        <v>90634.39622641509</v>
      </c>
      <c r="Q796" t="s">
        <v>8325</v>
      </c>
      <c r="R796" t="s">
        <v>8326</v>
      </c>
      <c r="S796" s="9">
        <f t="shared" si="74"/>
        <v>40736.115011574075</v>
      </c>
      <c r="T796" s="9">
        <f t="shared" si="75"/>
        <v>40791.712500000001</v>
      </c>
      <c r="U796">
        <f t="shared" si="76"/>
        <v>2011</v>
      </c>
      <c r="V796" t="str">
        <f t="shared" si="77"/>
        <v>Jul</v>
      </c>
    </row>
    <row r="797" spans="1:22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8">
        <f t="shared" si="72"/>
        <v>112</v>
      </c>
      <c r="P797" s="12">
        <f t="shared" si="73"/>
        <v>20000.945652173912</v>
      </c>
      <c r="Q797" t="s">
        <v>8325</v>
      </c>
      <c r="R797" t="s">
        <v>8326</v>
      </c>
      <c r="S797" s="9">
        <f t="shared" si="74"/>
        <v>40963.613032407404</v>
      </c>
      <c r="T797" s="9">
        <f t="shared" si="75"/>
        <v>41006.207638888889</v>
      </c>
      <c r="U797">
        <f t="shared" si="76"/>
        <v>2012</v>
      </c>
      <c r="V797" t="str">
        <f t="shared" si="77"/>
        <v>Feb</v>
      </c>
    </row>
    <row r="798" spans="1:22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8">
        <f t="shared" si="72"/>
        <v>101</v>
      </c>
      <c r="P798" s="12">
        <f t="shared" si="73"/>
        <v>28799.055555555555</v>
      </c>
      <c r="Q798" t="s">
        <v>8325</v>
      </c>
      <c r="R798" t="s">
        <v>8326</v>
      </c>
      <c r="S798" s="9">
        <f t="shared" si="74"/>
        <v>41502.882928240739</v>
      </c>
      <c r="T798" s="9">
        <f t="shared" si="75"/>
        <v>41532.881944444445</v>
      </c>
      <c r="U798">
        <f t="shared" si="76"/>
        <v>2013</v>
      </c>
      <c r="V798" t="str">
        <f t="shared" si="77"/>
        <v>Aug</v>
      </c>
    </row>
    <row r="799" spans="1:22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8">
        <f t="shared" si="72"/>
        <v>108</v>
      </c>
      <c r="P799" s="12">
        <f t="shared" si="73"/>
        <v>37933.971830985916</v>
      </c>
      <c r="Q799" t="s">
        <v>8325</v>
      </c>
      <c r="R799" t="s">
        <v>8326</v>
      </c>
      <c r="S799" s="9">
        <f t="shared" si="74"/>
        <v>40996.994074074071</v>
      </c>
      <c r="T799" s="9">
        <f t="shared" si="75"/>
        <v>41028.166666666664</v>
      </c>
      <c r="U799">
        <f t="shared" si="76"/>
        <v>2012</v>
      </c>
      <c r="V799" t="str">
        <f t="shared" si="77"/>
        <v>Mar</v>
      </c>
    </row>
    <row r="800" spans="1:22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8">
        <f t="shared" si="72"/>
        <v>115</v>
      </c>
      <c r="P800" s="12">
        <f t="shared" si="73"/>
        <v>29793.103448275862</v>
      </c>
      <c r="Q800" t="s">
        <v>8325</v>
      </c>
      <c r="R800" t="s">
        <v>8326</v>
      </c>
      <c r="S800" s="9">
        <f t="shared" si="74"/>
        <v>41882.590127314819</v>
      </c>
      <c r="T800" s="9">
        <f t="shared" si="75"/>
        <v>41912.590127314819</v>
      </c>
      <c r="U800">
        <f t="shared" si="76"/>
        <v>2014</v>
      </c>
      <c r="V800" t="str">
        <f t="shared" si="77"/>
        <v>Aug</v>
      </c>
    </row>
    <row r="801" spans="1:22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8">
        <f t="shared" si="72"/>
        <v>100</v>
      </c>
      <c r="P801" s="12">
        <f t="shared" si="73"/>
        <v>92571.428571428565</v>
      </c>
      <c r="Q801" t="s">
        <v>8325</v>
      </c>
      <c r="R801" t="s">
        <v>8326</v>
      </c>
      <c r="S801" s="9">
        <f t="shared" si="74"/>
        <v>40996.667199074072</v>
      </c>
      <c r="T801" s="9">
        <f t="shared" si="75"/>
        <v>41026.667199074072</v>
      </c>
      <c r="U801">
        <f t="shared" si="76"/>
        <v>2012</v>
      </c>
      <c r="V801" t="str">
        <f t="shared" si="77"/>
        <v>Mar</v>
      </c>
    </row>
    <row r="802" spans="1:22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8">
        <f t="shared" si="72"/>
        <v>152</v>
      </c>
      <c r="P802" s="12">
        <f t="shared" si="73"/>
        <v>46285.714285714283</v>
      </c>
      <c r="Q802" t="s">
        <v>8325</v>
      </c>
      <c r="R802" t="s">
        <v>8326</v>
      </c>
      <c r="S802" s="9">
        <f t="shared" si="74"/>
        <v>41863.433495370373</v>
      </c>
      <c r="T802" s="9">
        <f t="shared" si="75"/>
        <v>41893.433495370373</v>
      </c>
      <c r="U802">
        <f t="shared" si="76"/>
        <v>2014</v>
      </c>
      <c r="V802" t="str">
        <f t="shared" si="77"/>
        <v>Aug</v>
      </c>
    </row>
    <row r="803" spans="1:22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8">
        <f t="shared" si="72"/>
        <v>112</v>
      </c>
      <c r="P803" s="12">
        <f t="shared" si="73"/>
        <v>50823.529411764706</v>
      </c>
      <c r="Q803" t="s">
        <v>8325</v>
      </c>
      <c r="R803" t="s">
        <v>8326</v>
      </c>
      <c r="S803" s="9">
        <f t="shared" si="74"/>
        <v>40695.795370370368</v>
      </c>
      <c r="T803" s="9">
        <f t="shared" si="75"/>
        <v>40725.795370370368</v>
      </c>
      <c r="U803">
        <f t="shared" si="76"/>
        <v>2011</v>
      </c>
      <c r="V803" t="str">
        <f t="shared" si="77"/>
        <v>Jun</v>
      </c>
    </row>
    <row r="804" spans="1:22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8">
        <f t="shared" si="72"/>
        <v>101</v>
      </c>
      <c r="P804" s="12">
        <f t="shared" si="73"/>
        <v>53162.346666666665</v>
      </c>
      <c r="Q804" t="s">
        <v>8325</v>
      </c>
      <c r="R804" t="s">
        <v>8326</v>
      </c>
      <c r="S804" s="9">
        <f t="shared" si="74"/>
        <v>41123.022268518522</v>
      </c>
      <c r="T804" s="9">
        <f t="shared" si="75"/>
        <v>41169.170138888891</v>
      </c>
      <c r="U804">
        <f t="shared" si="76"/>
        <v>2012</v>
      </c>
      <c r="V804" t="str">
        <f t="shared" si="77"/>
        <v>Aug</v>
      </c>
    </row>
    <row r="805" spans="1:22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8">
        <f t="shared" si="72"/>
        <v>123</v>
      </c>
      <c r="P805" s="12">
        <f t="shared" si="73"/>
        <v>59324.26315789474</v>
      </c>
      <c r="Q805" t="s">
        <v>8325</v>
      </c>
      <c r="R805" t="s">
        <v>8326</v>
      </c>
      <c r="S805" s="9">
        <f t="shared" si="74"/>
        <v>40665.949976851851</v>
      </c>
      <c r="T805" s="9">
        <f t="shared" si="75"/>
        <v>40692.041666666664</v>
      </c>
      <c r="U805">
        <f t="shared" si="76"/>
        <v>2011</v>
      </c>
      <c r="V805" t="str">
        <f t="shared" si="77"/>
        <v>May</v>
      </c>
    </row>
    <row r="806" spans="1:22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8">
        <f t="shared" si="72"/>
        <v>100</v>
      </c>
      <c r="P806" s="12">
        <f t="shared" si="73"/>
        <v>81889.666666666672</v>
      </c>
      <c r="Q806" t="s">
        <v>8325</v>
      </c>
      <c r="R806" t="s">
        <v>8326</v>
      </c>
      <c r="S806" s="9">
        <f t="shared" si="74"/>
        <v>40730.105625000004</v>
      </c>
      <c r="T806" s="9">
        <f t="shared" si="75"/>
        <v>40747.165972222225</v>
      </c>
      <c r="U806">
        <f t="shared" si="76"/>
        <v>2011</v>
      </c>
      <c r="V806" t="str">
        <f t="shared" si="77"/>
        <v>Jul</v>
      </c>
    </row>
    <row r="807" spans="1:22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8">
        <f t="shared" si="72"/>
        <v>105</v>
      </c>
      <c r="P807" s="12">
        <f t="shared" si="73"/>
        <v>80216.444444444438</v>
      </c>
      <c r="Q807" t="s">
        <v>8325</v>
      </c>
      <c r="R807" t="s">
        <v>8326</v>
      </c>
      <c r="S807" s="9">
        <f t="shared" si="74"/>
        <v>40690.823055555556</v>
      </c>
      <c r="T807" s="9">
        <f t="shared" si="75"/>
        <v>40740.958333333336</v>
      </c>
      <c r="U807">
        <f t="shared" si="76"/>
        <v>2011</v>
      </c>
      <c r="V807" t="str">
        <f t="shared" si="77"/>
        <v>May</v>
      </c>
    </row>
    <row r="808" spans="1:22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8">
        <f t="shared" si="72"/>
        <v>104</v>
      </c>
      <c r="P808" s="12">
        <f t="shared" si="73"/>
        <v>36507.042253521126</v>
      </c>
      <c r="Q808" t="s">
        <v>8325</v>
      </c>
      <c r="R808" t="s">
        <v>8326</v>
      </c>
      <c r="S808" s="9">
        <f t="shared" si="74"/>
        <v>40763.691423611112</v>
      </c>
      <c r="T808" s="9">
        <f t="shared" si="75"/>
        <v>40793.691423611112</v>
      </c>
      <c r="U808">
        <f t="shared" si="76"/>
        <v>2011</v>
      </c>
      <c r="V808" t="str">
        <f t="shared" si="77"/>
        <v>Aug</v>
      </c>
    </row>
    <row r="809" spans="1:22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8">
        <f t="shared" si="72"/>
        <v>105</v>
      </c>
      <c r="P809" s="12">
        <f t="shared" si="73"/>
        <v>53741.912280701756</v>
      </c>
      <c r="Q809" t="s">
        <v>8325</v>
      </c>
      <c r="R809" t="s">
        <v>8326</v>
      </c>
      <c r="S809" s="9">
        <f t="shared" si="74"/>
        <v>42759.628599537042</v>
      </c>
      <c r="T809" s="9">
        <f t="shared" si="75"/>
        <v>42795.083333333328</v>
      </c>
      <c r="U809">
        <f t="shared" si="76"/>
        <v>2017</v>
      </c>
      <c r="V809" t="str">
        <f t="shared" si="77"/>
        <v>Jan</v>
      </c>
    </row>
    <row r="810" spans="1:22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8">
        <f t="shared" si="72"/>
        <v>100</v>
      </c>
      <c r="P810" s="12">
        <f t="shared" si="73"/>
        <v>66522.186046511633</v>
      </c>
      <c r="Q810" t="s">
        <v>8325</v>
      </c>
      <c r="R810" t="s">
        <v>8326</v>
      </c>
      <c r="S810" s="9">
        <f t="shared" si="74"/>
        <v>41962.100532407407</v>
      </c>
      <c r="T810" s="9">
        <f t="shared" si="75"/>
        <v>41995.207638888889</v>
      </c>
      <c r="U810">
        <f t="shared" si="76"/>
        <v>2014</v>
      </c>
      <c r="V810" t="str">
        <f t="shared" si="77"/>
        <v>Nov</v>
      </c>
    </row>
    <row r="811" spans="1:22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8">
        <f t="shared" si="72"/>
        <v>104</v>
      </c>
      <c r="P811" s="12">
        <f t="shared" si="73"/>
        <v>49846.153846153844</v>
      </c>
      <c r="Q811" t="s">
        <v>8325</v>
      </c>
      <c r="R811" t="s">
        <v>8326</v>
      </c>
      <c r="S811" s="9">
        <f t="shared" si="74"/>
        <v>41628.833680555559</v>
      </c>
      <c r="T811" s="9">
        <f t="shared" si="75"/>
        <v>41658.833680555559</v>
      </c>
      <c r="U811">
        <f t="shared" si="76"/>
        <v>2013</v>
      </c>
      <c r="V811" t="str">
        <f t="shared" si="77"/>
        <v>Dec</v>
      </c>
    </row>
    <row r="812" spans="1:22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8">
        <f t="shared" si="72"/>
        <v>105</v>
      </c>
      <c r="P812" s="12">
        <f t="shared" si="73"/>
        <v>96000</v>
      </c>
      <c r="Q812" t="s">
        <v>8325</v>
      </c>
      <c r="R812" t="s">
        <v>8326</v>
      </c>
      <c r="S812" s="9">
        <f t="shared" si="74"/>
        <v>41123.056273148148</v>
      </c>
      <c r="T812" s="9">
        <f t="shared" si="75"/>
        <v>41153.056273148148</v>
      </c>
      <c r="U812">
        <f t="shared" si="76"/>
        <v>2012</v>
      </c>
      <c r="V812" t="str">
        <f t="shared" si="77"/>
        <v>Aug</v>
      </c>
    </row>
    <row r="813" spans="1:22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8">
        <f t="shared" si="72"/>
        <v>104</v>
      </c>
      <c r="P813" s="12">
        <f t="shared" si="73"/>
        <v>158826.5</v>
      </c>
      <c r="Q813" t="s">
        <v>8325</v>
      </c>
      <c r="R813" t="s">
        <v>8326</v>
      </c>
      <c r="S813" s="9">
        <f t="shared" si="74"/>
        <v>41443.643541666665</v>
      </c>
      <c r="T813" s="9">
        <f t="shared" si="75"/>
        <v>41465.702777777777</v>
      </c>
      <c r="U813">
        <f t="shared" si="76"/>
        <v>2013</v>
      </c>
      <c r="V813" t="str">
        <f t="shared" si="77"/>
        <v>Jun</v>
      </c>
    </row>
    <row r="814" spans="1:22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8">
        <f t="shared" si="72"/>
        <v>152</v>
      </c>
      <c r="P814" s="12">
        <f t="shared" si="73"/>
        <v>137622.06060606061</v>
      </c>
      <c r="Q814" t="s">
        <v>8325</v>
      </c>
      <c r="R814" t="s">
        <v>8326</v>
      </c>
      <c r="S814" s="9">
        <f t="shared" si="74"/>
        <v>41282.017962962964</v>
      </c>
      <c r="T814" s="9">
        <f t="shared" si="75"/>
        <v>41334.581944444442</v>
      </c>
      <c r="U814">
        <f t="shared" si="76"/>
        <v>2013</v>
      </c>
      <c r="V814" t="str">
        <f t="shared" si="77"/>
        <v>Jan</v>
      </c>
    </row>
    <row r="815" spans="1:22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8">
        <f t="shared" si="72"/>
        <v>160</v>
      </c>
      <c r="P815" s="12">
        <f t="shared" si="73"/>
        <v>27000</v>
      </c>
      <c r="Q815" t="s">
        <v>8325</v>
      </c>
      <c r="R815" t="s">
        <v>8326</v>
      </c>
      <c r="S815" s="9">
        <f t="shared" si="74"/>
        <v>41080.960243055553</v>
      </c>
      <c r="T815" s="9">
        <f t="shared" si="75"/>
        <v>41110.960243055553</v>
      </c>
      <c r="U815">
        <f t="shared" si="76"/>
        <v>2012</v>
      </c>
      <c r="V815" t="str">
        <f t="shared" si="77"/>
        <v>Jun</v>
      </c>
    </row>
    <row r="816" spans="1:22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8">
        <f t="shared" si="72"/>
        <v>127</v>
      </c>
      <c r="P816" s="12">
        <f t="shared" si="73"/>
        <v>46315.678571428572</v>
      </c>
      <c r="Q816" t="s">
        <v>8325</v>
      </c>
      <c r="R816" t="s">
        <v>8326</v>
      </c>
      <c r="S816" s="9">
        <f t="shared" si="74"/>
        <v>40679.743067129632</v>
      </c>
      <c r="T816" s="9">
        <f t="shared" si="75"/>
        <v>40694.75277777778</v>
      </c>
      <c r="U816">
        <f t="shared" si="76"/>
        <v>2011</v>
      </c>
      <c r="V816" t="str">
        <f t="shared" si="77"/>
        <v>May</v>
      </c>
    </row>
    <row r="817" spans="1:22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8">
        <f t="shared" si="72"/>
        <v>107</v>
      </c>
      <c r="P817" s="12">
        <f t="shared" si="73"/>
        <v>60279.069767441862</v>
      </c>
      <c r="Q817" t="s">
        <v>8325</v>
      </c>
      <c r="R817" t="s">
        <v>8326</v>
      </c>
      <c r="S817" s="9">
        <f t="shared" si="74"/>
        <v>41914.917858796296</v>
      </c>
      <c r="T817" s="9">
        <f t="shared" si="75"/>
        <v>41944.917858796296</v>
      </c>
      <c r="U817">
        <f t="shared" si="76"/>
        <v>2014</v>
      </c>
      <c r="V817" t="str">
        <f t="shared" si="77"/>
        <v>Oct</v>
      </c>
    </row>
    <row r="818" spans="1:22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8">
        <f t="shared" si="72"/>
        <v>115</v>
      </c>
      <c r="P818" s="12">
        <f t="shared" si="73"/>
        <v>13233.936585365853</v>
      </c>
      <c r="Q818" t="s">
        <v>8325</v>
      </c>
      <c r="R818" t="s">
        <v>8326</v>
      </c>
      <c r="S818" s="9">
        <f t="shared" si="74"/>
        <v>41341.870868055557</v>
      </c>
      <c r="T818" s="9">
        <f t="shared" si="75"/>
        <v>41373.270833333336</v>
      </c>
      <c r="U818">
        <f t="shared" si="76"/>
        <v>2013</v>
      </c>
      <c r="V818" t="str">
        <f t="shared" si="77"/>
        <v>Mar</v>
      </c>
    </row>
    <row r="819" spans="1:22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8">
        <f t="shared" si="72"/>
        <v>137</v>
      </c>
      <c r="P819" s="12">
        <f t="shared" si="73"/>
        <v>201379.52173913043</v>
      </c>
      <c r="Q819" t="s">
        <v>8325</v>
      </c>
      <c r="R819" t="s">
        <v>8326</v>
      </c>
      <c r="S819" s="9">
        <f t="shared" si="74"/>
        <v>40925.599664351852</v>
      </c>
      <c r="T819" s="9">
        <f t="shared" si="75"/>
        <v>40979.207638888889</v>
      </c>
      <c r="U819">
        <f t="shared" si="76"/>
        <v>2012</v>
      </c>
      <c r="V819" t="str">
        <f t="shared" si="77"/>
        <v>Jan</v>
      </c>
    </row>
    <row r="820" spans="1:22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8">
        <f t="shared" si="72"/>
        <v>156</v>
      </c>
      <c r="P820" s="12">
        <f t="shared" si="73"/>
        <v>35588.368421052633</v>
      </c>
      <c r="Q820" t="s">
        <v>8325</v>
      </c>
      <c r="R820" t="s">
        <v>8326</v>
      </c>
      <c r="S820" s="9">
        <f t="shared" si="74"/>
        <v>41120.882881944446</v>
      </c>
      <c r="T820" s="9">
        <f t="shared" si="75"/>
        <v>41128.709027777775</v>
      </c>
      <c r="U820">
        <f t="shared" si="76"/>
        <v>2012</v>
      </c>
      <c r="V820" t="str">
        <f t="shared" si="77"/>
        <v>Jul</v>
      </c>
    </row>
    <row r="821" spans="1:22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8">
        <f t="shared" si="72"/>
        <v>109</v>
      </c>
      <c r="P821" s="12">
        <f t="shared" si="73"/>
        <v>56770.428571428572</v>
      </c>
      <c r="Q821" t="s">
        <v>8325</v>
      </c>
      <c r="R821" t="s">
        <v>8326</v>
      </c>
      <c r="S821" s="9">
        <f t="shared" si="74"/>
        <v>41619.998310185183</v>
      </c>
      <c r="T821" s="9">
        <f t="shared" si="75"/>
        <v>41629.197222222225</v>
      </c>
      <c r="U821">
        <f t="shared" si="76"/>
        <v>2013</v>
      </c>
      <c r="V821" t="str">
        <f t="shared" si="77"/>
        <v>Dec</v>
      </c>
    </row>
    <row r="822" spans="1:22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8">
        <f t="shared" si="72"/>
        <v>134</v>
      </c>
      <c r="P822" s="12">
        <f t="shared" si="73"/>
        <v>69043.631578947374</v>
      </c>
      <c r="Q822" t="s">
        <v>8325</v>
      </c>
      <c r="R822" t="s">
        <v>8326</v>
      </c>
      <c r="S822" s="9">
        <f t="shared" si="74"/>
        <v>41768.841921296298</v>
      </c>
      <c r="T822" s="9">
        <f t="shared" si="75"/>
        <v>41799.208333333336</v>
      </c>
      <c r="U822">
        <f t="shared" si="76"/>
        <v>2014</v>
      </c>
      <c r="V822" t="str">
        <f t="shared" si="77"/>
        <v>May</v>
      </c>
    </row>
    <row r="823" spans="1:22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8">
        <f t="shared" si="72"/>
        <v>100</v>
      </c>
      <c r="P823" s="12">
        <f t="shared" si="73"/>
        <v>37933.269230769234</v>
      </c>
      <c r="Q823" t="s">
        <v>8325</v>
      </c>
      <c r="R823" t="s">
        <v>8326</v>
      </c>
      <c r="S823" s="9">
        <f t="shared" si="74"/>
        <v>42093.922048611115</v>
      </c>
      <c r="T823" s="9">
        <f t="shared" si="75"/>
        <v>42128.167361111111</v>
      </c>
      <c r="U823">
        <f t="shared" si="76"/>
        <v>2015</v>
      </c>
      <c r="V823" t="str">
        <f t="shared" si="77"/>
        <v>Mar</v>
      </c>
    </row>
    <row r="824" spans="1:22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8">
        <f t="shared" si="72"/>
        <v>119</v>
      </c>
      <c r="P824" s="12">
        <f t="shared" si="73"/>
        <v>37565.217391304344</v>
      </c>
      <c r="Q824" t="s">
        <v>8325</v>
      </c>
      <c r="R824" t="s">
        <v>8326</v>
      </c>
      <c r="S824" s="9">
        <f t="shared" si="74"/>
        <v>41157.947337962964</v>
      </c>
      <c r="T824" s="9">
        <f t="shared" si="75"/>
        <v>41187.947337962964</v>
      </c>
      <c r="U824">
        <f t="shared" si="76"/>
        <v>2012</v>
      </c>
      <c r="V824" t="str">
        <f t="shared" si="77"/>
        <v>Sep</v>
      </c>
    </row>
    <row r="825" spans="1:22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8">
        <f t="shared" si="72"/>
        <v>180</v>
      </c>
      <c r="P825" s="12">
        <f t="shared" si="73"/>
        <v>78436.363636363632</v>
      </c>
      <c r="Q825" t="s">
        <v>8325</v>
      </c>
      <c r="R825" t="s">
        <v>8326</v>
      </c>
      <c r="S825" s="9">
        <f t="shared" si="74"/>
        <v>42055.972824074073</v>
      </c>
      <c r="T825" s="9">
        <f t="shared" si="75"/>
        <v>42085.931157407409</v>
      </c>
      <c r="U825">
        <f t="shared" si="76"/>
        <v>2015</v>
      </c>
      <c r="V825" t="str">
        <f t="shared" si="77"/>
        <v>Feb</v>
      </c>
    </row>
    <row r="826" spans="1:22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8">
        <f t="shared" si="72"/>
        <v>134</v>
      </c>
      <c r="P826" s="12">
        <f t="shared" si="73"/>
        <v>57678.185185185182</v>
      </c>
      <c r="Q826" t="s">
        <v>8325</v>
      </c>
      <c r="R826" t="s">
        <v>8326</v>
      </c>
      <c r="S826" s="9">
        <f t="shared" si="74"/>
        <v>40250.242106481484</v>
      </c>
      <c r="T826" s="9">
        <f t="shared" si="75"/>
        <v>40286.290972222225</v>
      </c>
      <c r="U826">
        <f t="shared" si="76"/>
        <v>2010</v>
      </c>
      <c r="V826" t="str">
        <f t="shared" si="77"/>
        <v>Mar</v>
      </c>
    </row>
    <row r="827" spans="1:22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8">
        <f t="shared" si="72"/>
        <v>100</v>
      </c>
      <c r="P827" s="12">
        <f t="shared" si="73"/>
        <v>21818.18181818182</v>
      </c>
      <c r="Q827" t="s">
        <v>8325</v>
      </c>
      <c r="R827" t="s">
        <v>8326</v>
      </c>
      <c r="S827" s="9">
        <f t="shared" si="74"/>
        <v>41186.306527777779</v>
      </c>
      <c r="T827" s="9">
        <f t="shared" si="75"/>
        <v>41211.306527777779</v>
      </c>
      <c r="U827">
        <f t="shared" si="76"/>
        <v>2012</v>
      </c>
      <c r="V827" t="str">
        <f t="shared" si="77"/>
        <v>Oct</v>
      </c>
    </row>
    <row r="828" spans="1:22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8">
        <f t="shared" si="72"/>
        <v>101</v>
      </c>
      <c r="P828" s="12">
        <f t="shared" si="73"/>
        <v>36955.102040816324</v>
      </c>
      <c r="Q828" t="s">
        <v>8325</v>
      </c>
      <c r="R828" t="s">
        <v>8326</v>
      </c>
      <c r="S828" s="9">
        <f t="shared" si="74"/>
        <v>40973.038541666669</v>
      </c>
      <c r="T828" s="9">
        <f t="shared" si="75"/>
        <v>40993.996874999997</v>
      </c>
      <c r="U828">
        <f t="shared" si="76"/>
        <v>2012</v>
      </c>
      <c r="V828" t="str">
        <f t="shared" si="77"/>
        <v>Mar</v>
      </c>
    </row>
    <row r="829" spans="1:22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8">
        <f t="shared" si="72"/>
        <v>103</v>
      </c>
      <c r="P829" s="12">
        <f t="shared" si="73"/>
        <v>206984.81818181818</v>
      </c>
      <c r="Q829" t="s">
        <v>8325</v>
      </c>
      <c r="R829" t="s">
        <v>8326</v>
      </c>
      <c r="S829" s="9">
        <f t="shared" si="74"/>
        <v>40927.473460648151</v>
      </c>
      <c r="T829" s="9">
        <f t="shared" si="75"/>
        <v>40953.825694444444</v>
      </c>
      <c r="U829">
        <f t="shared" si="76"/>
        <v>2012</v>
      </c>
      <c r="V829" t="str">
        <f t="shared" si="77"/>
        <v>Jan</v>
      </c>
    </row>
    <row r="830" spans="1:22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8">
        <f t="shared" si="72"/>
        <v>107</v>
      </c>
      <c r="P830" s="12">
        <f t="shared" si="73"/>
        <v>28722.57894736842</v>
      </c>
      <c r="Q830" t="s">
        <v>8325</v>
      </c>
      <c r="R830" t="s">
        <v>8326</v>
      </c>
      <c r="S830" s="9">
        <f t="shared" si="74"/>
        <v>41073.050717592596</v>
      </c>
      <c r="T830" s="9">
        <f t="shared" si="75"/>
        <v>41085.683333333334</v>
      </c>
      <c r="U830">
        <f t="shared" si="76"/>
        <v>2012</v>
      </c>
      <c r="V830" t="str">
        <f t="shared" si="77"/>
        <v>Jun</v>
      </c>
    </row>
    <row r="831" spans="1:22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8">
        <f t="shared" si="72"/>
        <v>104</v>
      </c>
      <c r="P831" s="12">
        <f t="shared" si="73"/>
        <v>324000</v>
      </c>
      <c r="Q831" t="s">
        <v>8325</v>
      </c>
      <c r="R831" t="s">
        <v>8326</v>
      </c>
      <c r="S831" s="9">
        <f t="shared" si="74"/>
        <v>42504.801388888889</v>
      </c>
      <c r="T831" s="9">
        <f t="shared" si="75"/>
        <v>42564.801388888889</v>
      </c>
      <c r="U831">
        <f t="shared" si="76"/>
        <v>2016</v>
      </c>
      <c r="V831" t="str">
        <f t="shared" si="77"/>
        <v>May</v>
      </c>
    </row>
    <row r="832" spans="1:22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8">
        <f t="shared" si="72"/>
        <v>108</v>
      </c>
      <c r="P832" s="12">
        <f t="shared" si="73"/>
        <v>80887.5</v>
      </c>
      <c r="Q832" t="s">
        <v>8325</v>
      </c>
      <c r="R832" t="s">
        <v>8326</v>
      </c>
      <c r="S832" s="9">
        <f t="shared" si="74"/>
        <v>41325.525752314818</v>
      </c>
      <c r="T832" s="9">
        <f t="shared" si="75"/>
        <v>41355.484085648146</v>
      </c>
      <c r="U832">
        <f t="shared" si="76"/>
        <v>2013</v>
      </c>
      <c r="V832" t="str">
        <f t="shared" si="77"/>
        <v>Feb</v>
      </c>
    </row>
    <row r="833" spans="1:22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8">
        <f t="shared" si="72"/>
        <v>233</v>
      </c>
      <c r="P833" s="12">
        <f t="shared" si="73"/>
        <v>129600</v>
      </c>
      <c r="Q833" t="s">
        <v>8325</v>
      </c>
      <c r="R833" t="s">
        <v>8326</v>
      </c>
      <c r="S833" s="9">
        <f t="shared" si="74"/>
        <v>40996.646921296298</v>
      </c>
      <c r="T833" s="9">
        <f t="shared" si="75"/>
        <v>41026.646921296298</v>
      </c>
      <c r="U833">
        <f t="shared" si="76"/>
        <v>2012</v>
      </c>
      <c r="V833" t="str">
        <f t="shared" si="77"/>
        <v>Mar</v>
      </c>
    </row>
    <row r="834" spans="1:22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8">
        <f t="shared" si="72"/>
        <v>101</v>
      </c>
      <c r="P834" s="12">
        <f t="shared" si="73"/>
        <v>33475.616883116883</v>
      </c>
      <c r="Q834" t="s">
        <v>8325</v>
      </c>
      <c r="R834" t="s">
        <v>8326</v>
      </c>
      <c r="S834" s="9">
        <f t="shared" si="74"/>
        <v>40869.675173611111</v>
      </c>
      <c r="T834" s="9">
        <f t="shared" si="75"/>
        <v>40929.342361111114</v>
      </c>
      <c r="U834">
        <f t="shared" si="76"/>
        <v>2011</v>
      </c>
      <c r="V834" t="str">
        <f t="shared" si="77"/>
        <v>Nov</v>
      </c>
    </row>
    <row r="835" spans="1:22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8">
        <f t="shared" ref="O835:O898" si="78">ROUND((E835/D835)*100,0)</f>
        <v>102</v>
      </c>
      <c r="P835" s="12">
        <f t="shared" ref="P835:P898" si="79">(I835-J835)/L835</f>
        <v>63219.512195121948</v>
      </c>
      <c r="Q835" t="s">
        <v>8325</v>
      </c>
      <c r="R835" t="s">
        <v>8326</v>
      </c>
      <c r="S835" s="9">
        <f t="shared" ref="S835:S898" si="80">(((J835/60)/60)/24)+DATE(1970,1,1)</f>
        <v>41718.878182870372</v>
      </c>
      <c r="T835" s="9">
        <f t="shared" ref="T835:T898" si="81">(((I835/60)/60)/24) + DATE(1970,1,1)</f>
        <v>41748.878182870372</v>
      </c>
      <c r="U835">
        <f t="shared" ref="U835:U898" si="82">YEAR(S835)</f>
        <v>2014</v>
      </c>
      <c r="V835" t="str">
        <f t="shared" ref="V835:V898" si="83">TEXT(MONTH(S835)*29,"mmm")</f>
        <v>Mar</v>
      </c>
    </row>
    <row r="836" spans="1:22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8">
        <f t="shared" si="78"/>
        <v>131</v>
      </c>
      <c r="P836" s="12">
        <f t="shared" si="79"/>
        <v>38411.306666666664</v>
      </c>
      <c r="Q836" t="s">
        <v>8325</v>
      </c>
      <c r="R836" t="s">
        <v>8326</v>
      </c>
      <c r="S836" s="9">
        <f t="shared" si="80"/>
        <v>41422.822824074072</v>
      </c>
      <c r="T836" s="9">
        <f t="shared" si="81"/>
        <v>41456.165972222225</v>
      </c>
      <c r="U836">
        <f t="shared" si="82"/>
        <v>2013</v>
      </c>
      <c r="V836" t="str">
        <f t="shared" si="83"/>
        <v>May</v>
      </c>
    </row>
    <row r="837" spans="1:22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8">
        <f t="shared" si="78"/>
        <v>117</v>
      </c>
      <c r="P837" s="12">
        <f t="shared" si="79"/>
        <v>92161.05</v>
      </c>
      <c r="Q837" t="s">
        <v>8325</v>
      </c>
      <c r="R837" t="s">
        <v>8326</v>
      </c>
      <c r="S837" s="9">
        <f t="shared" si="80"/>
        <v>41005.45784722222</v>
      </c>
      <c r="T837" s="9">
        <f t="shared" si="81"/>
        <v>41048.125</v>
      </c>
      <c r="U837">
        <f t="shared" si="82"/>
        <v>2012</v>
      </c>
      <c r="V837" t="str">
        <f t="shared" si="83"/>
        <v>Apr</v>
      </c>
    </row>
    <row r="838" spans="1:22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8">
        <f t="shared" si="78"/>
        <v>101</v>
      </c>
      <c r="P838" s="12">
        <f t="shared" si="79"/>
        <v>56347.82608695652</v>
      </c>
      <c r="Q838" t="s">
        <v>8325</v>
      </c>
      <c r="R838" t="s">
        <v>8326</v>
      </c>
      <c r="S838" s="9">
        <f t="shared" si="80"/>
        <v>41524.056921296295</v>
      </c>
      <c r="T838" s="9">
        <f t="shared" si="81"/>
        <v>41554.056921296295</v>
      </c>
      <c r="U838">
        <f t="shared" si="82"/>
        <v>2013</v>
      </c>
      <c r="V838" t="str">
        <f t="shared" si="83"/>
        <v>Sep</v>
      </c>
    </row>
    <row r="839" spans="1:22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8">
        <f t="shared" si="78"/>
        <v>122</v>
      </c>
      <c r="P839" s="12">
        <f t="shared" si="79"/>
        <v>41806.451612903227</v>
      </c>
      <c r="Q839" t="s">
        <v>8325</v>
      </c>
      <c r="R839" t="s">
        <v>8326</v>
      </c>
      <c r="S839" s="9">
        <f t="shared" si="80"/>
        <v>41730.998402777775</v>
      </c>
      <c r="T839" s="9">
        <f t="shared" si="81"/>
        <v>41760.998402777775</v>
      </c>
      <c r="U839">
        <f t="shared" si="82"/>
        <v>2014</v>
      </c>
      <c r="V839" t="str">
        <f t="shared" si="83"/>
        <v>Apr</v>
      </c>
    </row>
    <row r="840" spans="1:22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8">
        <f t="shared" si="78"/>
        <v>145</v>
      </c>
      <c r="P840" s="12">
        <f t="shared" si="79"/>
        <v>42491.803278688523</v>
      </c>
      <c r="Q840" t="s">
        <v>8325</v>
      </c>
      <c r="R840" t="s">
        <v>8326</v>
      </c>
      <c r="S840" s="9">
        <f t="shared" si="80"/>
        <v>40895.897974537038</v>
      </c>
      <c r="T840" s="9">
        <f t="shared" si="81"/>
        <v>40925.897974537038</v>
      </c>
      <c r="U840">
        <f t="shared" si="82"/>
        <v>2011</v>
      </c>
      <c r="V840" t="str">
        <f t="shared" si="83"/>
        <v>Dec</v>
      </c>
    </row>
    <row r="841" spans="1:22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8">
        <f t="shared" si="78"/>
        <v>117</v>
      </c>
      <c r="P841" s="12">
        <f t="shared" si="79"/>
        <v>27000</v>
      </c>
      <c r="Q841" t="s">
        <v>8325</v>
      </c>
      <c r="R841" t="s">
        <v>8326</v>
      </c>
      <c r="S841" s="9">
        <f t="shared" si="80"/>
        <v>41144.763379629629</v>
      </c>
      <c r="T841" s="9">
        <f t="shared" si="81"/>
        <v>41174.763379629629</v>
      </c>
      <c r="U841">
        <f t="shared" si="82"/>
        <v>2012</v>
      </c>
      <c r="V841" t="str">
        <f t="shared" si="83"/>
        <v>Aug</v>
      </c>
    </row>
    <row r="842" spans="1:22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8">
        <f t="shared" si="78"/>
        <v>120</v>
      </c>
      <c r="P842" s="12">
        <f t="shared" si="79"/>
        <v>13642.105263157895</v>
      </c>
      <c r="Q842" t="s">
        <v>8325</v>
      </c>
      <c r="R842" t="s">
        <v>8327</v>
      </c>
      <c r="S842" s="9">
        <f t="shared" si="80"/>
        <v>42607.226701388892</v>
      </c>
      <c r="T842" s="9">
        <f t="shared" si="81"/>
        <v>42637.226701388892</v>
      </c>
      <c r="U842">
        <f t="shared" si="82"/>
        <v>2016</v>
      </c>
      <c r="V842" t="str">
        <f t="shared" si="83"/>
        <v>Aug</v>
      </c>
    </row>
    <row r="843" spans="1:22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8">
        <f t="shared" si="78"/>
        <v>101</v>
      </c>
      <c r="P843" s="12">
        <f t="shared" si="79"/>
        <v>27612.765957446809</v>
      </c>
      <c r="Q843" t="s">
        <v>8325</v>
      </c>
      <c r="R843" t="s">
        <v>8327</v>
      </c>
      <c r="S843" s="9">
        <f t="shared" si="80"/>
        <v>41923.838692129626</v>
      </c>
      <c r="T843" s="9">
        <f t="shared" si="81"/>
        <v>41953.88035879629</v>
      </c>
      <c r="U843">
        <f t="shared" si="82"/>
        <v>2014</v>
      </c>
      <c r="V843" t="str">
        <f t="shared" si="83"/>
        <v>Oct</v>
      </c>
    </row>
    <row r="844" spans="1:22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8">
        <f t="shared" si="78"/>
        <v>104</v>
      </c>
      <c r="P844" s="12">
        <f t="shared" si="79"/>
        <v>76593.769230769234</v>
      </c>
      <c r="Q844" t="s">
        <v>8325</v>
      </c>
      <c r="R844" t="s">
        <v>8327</v>
      </c>
      <c r="S844" s="9">
        <f t="shared" si="80"/>
        <v>41526.592395833337</v>
      </c>
      <c r="T844" s="9">
        <f t="shared" si="81"/>
        <v>41561.165972222225</v>
      </c>
      <c r="U844">
        <f t="shared" si="82"/>
        <v>2013</v>
      </c>
      <c r="V844" t="str">
        <f t="shared" si="83"/>
        <v>Sep</v>
      </c>
    </row>
    <row r="845" spans="1:22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8">
        <f t="shared" si="78"/>
        <v>267</v>
      </c>
      <c r="P845" s="12">
        <f t="shared" si="79"/>
        <v>11616.692913385827</v>
      </c>
      <c r="Q845" t="s">
        <v>8325</v>
      </c>
      <c r="R845" t="s">
        <v>8327</v>
      </c>
      <c r="S845" s="9">
        <f t="shared" si="80"/>
        <v>42695.257870370369</v>
      </c>
      <c r="T845" s="9">
        <f t="shared" si="81"/>
        <v>42712.333333333328</v>
      </c>
      <c r="U845">
        <f t="shared" si="82"/>
        <v>2016</v>
      </c>
      <c r="V845" t="str">
        <f t="shared" si="83"/>
        <v>Nov</v>
      </c>
    </row>
    <row r="846" spans="1:22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8">
        <f t="shared" si="78"/>
        <v>194</v>
      </c>
      <c r="P846" s="12">
        <f t="shared" si="79"/>
        <v>20933.257861635218</v>
      </c>
      <c r="Q846" t="s">
        <v>8325</v>
      </c>
      <c r="R846" t="s">
        <v>8327</v>
      </c>
      <c r="S846" s="9">
        <f t="shared" si="80"/>
        <v>41905.684629629628</v>
      </c>
      <c r="T846" s="9">
        <f t="shared" si="81"/>
        <v>41944.207638888889</v>
      </c>
      <c r="U846">
        <f t="shared" si="82"/>
        <v>2014</v>
      </c>
      <c r="V846" t="str">
        <f t="shared" si="83"/>
        <v>Sep</v>
      </c>
    </row>
    <row r="847" spans="1:22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8">
        <f t="shared" si="78"/>
        <v>120</v>
      </c>
      <c r="P847" s="12">
        <f t="shared" si="79"/>
        <v>19505.898305084746</v>
      </c>
      <c r="Q847" t="s">
        <v>8325</v>
      </c>
      <c r="R847" t="s">
        <v>8327</v>
      </c>
      <c r="S847" s="9">
        <f t="shared" si="80"/>
        <v>42578.205972222218</v>
      </c>
      <c r="T847" s="9">
        <f t="shared" si="81"/>
        <v>42618.165972222225</v>
      </c>
      <c r="U847">
        <f t="shared" si="82"/>
        <v>2016</v>
      </c>
      <c r="V847" t="str">
        <f t="shared" si="83"/>
        <v>Jul</v>
      </c>
    </row>
    <row r="848" spans="1:22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8">
        <f t="shared" si="78"/>
        <v>122</v>
      </c>
      <c r="P848" s="12">
        <f t="shared" si="79"/>
        <v>26088.191489361703</v>
      </c>
      <c r="Q848" t="s">
        <v>8325</v>
      </c>
      <c r="R848" t="s">
        <v>8327</v>
      </c>
      <c r="S848" s="9">
        <f t="shared" si="80"/>
        <v>41694.391840277778</v>
      </c>
      <c r="T848" s="9">
        <f t="shared" si="81"/>
        <v>41708.583333333336</v>
      </c>
      <c r="U848">
        <f t="shared" si="82"/>
        <v>2014</v>
      </c>
      <c r="V848" t="str">
        <f t="shared" si="83"/>
        <v>Feb</v>
      </c>
    </row>
    <row r="849" spans="1:22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8">
        <f t="shared" si="78"/>
        <v>100</v>
      </c>
      <c r="P849" s="12">
        <f t="shared" si="79"/>
        <v>2592000</v>
      </c>
      <c r="Q849" t="s">
        <v>8325</v>
      </c>
      <c r="R849" t="s">
        <v>8327</v>
      </c>
      <c r="S849" s="9">
        <f t="shared" si="80"/>
        <v>42165.79833333334</v>
      </c>
      <c r="T849" s="9">
        <f t="shared" si="81"/>
        <v>42195.79833333334</v>
      </c>
      <c r="U849">
        <f t="shared" si="82"/>
        <v>2015</v>
      </c>
      <c r="V849" t="str">
        <f t="shared" si="83"/>
        <v>Jun</v>
      </c>
    </row>
    <row r="850" spans="1:22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8">
        <f t="shared" si="78"/>
        <v>100</v>
      </c>
      <c r="P850" s="12">
        <f t="shared" si="79"/>
        <v>162000</v>
      </c>
      <c r="Q850" t="s">
        <v>8325</v>
      </c>
      <c r="R850" t="s">
        <v>8327</v>
      </c>
      <c r="S850" s="9">
        <f t="shared" si="80"/>
        <v>42078.792048611111</v>
      </c>
      <c r="T850" s="9">
        <f t="shared" si="81"/>
        <v>42108.792048611111</v>
      </c>
      <c r="U850">
        <f t="shared" si="82"/>
        <v>2015</v>
      </c>
      <c r="V850" t="str">
        <f t="shared" si="83"/>
        <v>Mar</v>
      </c>
    </row>
    <row r="851" spans="1:22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8">
        <f t="shared" si="78"/>
        <v>120</v>
      </c>
      <c r="P851" s="12">
        <f t="shared" si="79"/>
        <v>21005.217391304348</v>
      </c>
      <c r="Q851" t="s">
        <v>8325</v>
      </c>
      <c r="R851" t="s">
        <v>8327</v>
      </c>
      <c r="S851" s="9">
        <f t="shared" si="80"/>
        <v>42051.148888888885</v>
      </c>
      <c r="T851" s="9">
        <f t="shared" si="81"/>
        <v>42079.107222222221</v>
      </c>
      <c r="U851">
        <f t="shared" si="82"/>
        <v>2015</v>
      </c>
      <c r="V851" t="str">
        <f t="shared" si="83"/>
        <v>Feb</v>
      </c>
    </row>
    <row r="852" spans="1:22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8">
        <f t="shared" si="78"/>
        <v>155</v>
      </c>
      <c r="P852" s="12">
        <f t="shared" si="79"/>
        <v>21034.75939849624</v>
      </c>
      <c r="Q852" t="s">
        <v>8325</v>
      </c>
      <c r="R852" t="s">
        <v>8327</v>
      </c>
      <c r="S852" s="9">
        <f t="shared" si="80"/>
        <v>42452.827743055561</v>
      </c>
      <c r="T852" s="9">
        <f t="shared" si="81"/>
        <v>42485.207638888889</v>
      </c>
      <c r="U852">
        <f t="shared" si="82"/>
        <v>2016</v>
      </c>
      <c r="V852" t="str">
        <f t="shared" si="83"/>
        <v>Mar</v>
      </c>
    </row>
    <row r="853" spans="1:22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8">
        <f t="shared" si="78"/>
        <v>130</v>
      </c>
      <c r="P853" s="12">
        <f t="shared" si="79"/>
        <v>73986.385714285716</v>
      </c>
      <c r="Q853" t="s">
        <v>8325</v>
      </c>
      <c r="R853" t="s">
        <v>8327</v>
      </c>
      <c r="S853" s="9">
        <f t="shared" si="80"/>
        <v>42522.880243055552</v>
      </c>
      <c r="T853" s="9">
        <f t="shared" si="81"/>
        <v>42582.822916666672</v>
      </c>
      <c r="U853">
        <f t="shared" si="82"/>
        <v>2016</v>
      </c>
      <c r="V853" t="str">
        <f t="shared" si="83"/>
        <v>Jun</v>
      </c>
    </row>
    <row r="854" spans="1:22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8">
        <f t="shared" si="78"/>
        <v>105</v>
      </c>
      <c r="P854" s="12">
        <f t="shared" si="79"/>
        <v>15425.887096774193</v>
      </c>
      <c r="Q854" t="s">
        <v>8325</v>
      </c>
      <c r="R854" t="s">
        <v>8327</v>
      </c>
      <c r="S854" s="9">
        <f t="shared" si="80"/>
        <v>42656.805497685185</v>
      </c>
      <c r="T854" s="9">
        <f t="shared" si="81"/>
        <v>42667.875</v>
      </c>
      <c r="U854">
        <f t="shared" si="82"/>
        <v>2016</v>
      </c>
      <c r="V854" t="str">
        <f t="shared" si="83"/>
        <v>Oct</v>
      </c>
    </row>
    <row r="855" spans="1:22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8">
        <f t="shared" si="78"/>
        <v>100</v>
      </c>
      <c r="P855" s="12">
        <f t="shared" si="79"/>
        <v>259200</v>
      </c>
      <c r="Q855" t="s">
        <v>8325</v>
      </c>
      <c r="R855" t="s">
        <v>8327</v>
      </c>
      <c r="S855" s="9">
        <f t="shared" si="80"/>
        <v>42021.832280092596</v>
      </c>
      <c r="T855" s="9">
        <f t="shared" si="81"/>
        <v>42051.832280092596</v>
      </c>
      <c r="U855">
        <f t="shared" si="82"/>
        <v>2015</v>
      </c>
      <c r="V855" t="str">
        <f t="shared" si="83"/>
        <v>Jan</v>
      </c>
    </row>
    <row r="856" spans="1:22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8">
        <f t="shared" si="78"/>
        <v>118</v>
      </c>
      <c r="P856" s="12">
        <f t="shared" si="79"/>
        <v>5194.3887775551102</v>
      </c>
      <c r="Q856" t="s">
        <v>8325</v>
      </c>
      <c r="R856" t="s">
        <v>8327</v>
      </c>
      <c r="S856" s="9">
        <f t="shared" si="80"/>
        <v>42702.212337962963</v>
      </c>
      <c r="T856" s="9">
        <f t="shared" si="81"/>
        <v>42732.212337962963</v>
      </c>
      <c r="U856">
        <f t="shared" si="82"/>
        <v>2016</v>
      </c>
      <c r="V856" t="str">
        <f t="shared" si="83"/>
        <v>Nov</v>
      </c>
    </row>
    <row r="857" spans="1:22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8">
        <f t="shared" si="78"/>
        <v>103</v>
      </c>
      <c r="P857" s="12">
        <f t="shared" si="79"/>
        <v>55148.936170212764</v>
      </c>
      <c r="Q857" t="s">
        <v>8325</v>
      </c>
      <c r="R857" t="s">
        <v>8327</v>
      </c>
      <c r="S857" s="9">
        <f t="shared" si="80"/>
        <v>42545.125196759262</v>
      </c>
      <c r="T857" s="9">
        <f t="shared" si="81"/>
        <v>42575.125196759262</v>
      </c>
      <c r="U857">
        <f t="shared" si="82"/>
        <v>2016</v>
      </c>
      <c r="V857" t="str">
        <f t="shared" si="83"/>
        <v>Jun</v>
      </c>
    </row>
    <row r="858" spans="1:22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8">
        <f t="shared" si="78"/>
        <v>218</v>
      </c>
      <c r="P858" s="12">
        <f t="shared" si="79"/>
        <v>183537.28571428571</v>
      </c>
      <c r="Q858" t="s">
        <v>8325</v>
      </c>
      <c r="R858" t="s">
        <v>8327</v>
      </c>
      <c r="S858" s="9">
        <f t="shared" si="80"/>
        <v>42609.311990740738</v>
      </c>
      <c r="T858" s="9">
        <f t="shared" si="81"/>
        <v>42668.791666666672</v>
      </c>
      <c r="U858">
        <f t="shared" si="82"/>
        <v>2016</v>
      </c>
      <c r="V858" t="str">
        <f t="shared" si="83"/>
        <v>Aug</v>
      </c>
    </row>
    <row r="859" spans="1:22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8">
        <f t="shared" si="78"/>
        <v>100</v>
      </c>
      <c r="P859" s="12">
        <f t="shared" si="79"/>
        <v>151350</v>
      </c>
      <c r="Q859" t="s">
        <v>8325</v>
      </c>
      <c r="R859" t="s">
        <v>8327</v>
      </c>
      <c r="S859" s="9">
        <f t="shared" si="80"/>
        <v>42291.581377314811</v>
      </c>
      <c r="T859" s="9">
        <f t="shared" si="81"/>
        <v>42333.623043981483</v>
      </c>
      <c r="U859">
        <f t="shared" si="82"/>
        <v>2015</v>
      </c>
      <c r="V859" t="str">
        <f t="shared" si="83"/>
        <v>Oct</v>
      </c>
    </row>
    <row r="860" spans="1:22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8">
        <f t="shared" si="78"/>
        <v>144</v>
      </c>
      <c r="P860" s="12">
        <f t="shared" si="79"/>
        <v>34346.34210526316</v>
      </c>
      <c r="Q860" t="s">
        <v>8325</v>
      </c>
      <c r="R860" t="s">
        <v>8327</v>
      </c>
      <c r="S860" s="9">
        <f t="shared" si="80"/>
        <v>42079.745578703703</v>
      </c>
      <c r="T860" s="9">
        <f t="shared" si="81"/>
        <v>42109.957638888889</v>
      </c>
      <c r="U860">
        <f t="shared" si="82"/>
        <v>2015</v>
      </c>
      <c r="V860" t="str">
        <f t="shared" si="83"/>
        <v>Mar</v>
      </c>
    </row>
    <row r="861" spans="1:22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8">
        <f t="shared" si="78"/>
        <v>105</v>
      </c>
      <c r="P861" s="12">
        <f t="shared" si="79"/>
        <v>26607.469387755104</v>
      </c>
      <c r="Q861" t="s">
        <v>8325</v>
      </c>
      <c r="R861" t="s">
        <v>8327</v>
      </c>
      <c r="S861" s="9">
        <f t="shared" si="80"/>
        <v>42128.820231481484</v>
      </c>
      <c r="T861" s="9">
        <f t="shared" si="81"/>
        <v>42159</v>
      </c>
      <c r="U861">
        <f t="shared" si="82"/>
        <v>2015</v>
      </c>
      <c r="V861" t="str">
        <f t="shared" si="83"/>
        <v>May</v>
      </c>
    </row>
    <row r="862" spans="1:22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8">
        <f t="shared" si="78"/>
        <v>18</v>
      </c>
      <c r="P862" s="12">
        <f t="shared" si="79"/>
        <v>54075</v>
      </c>
      <c r="Q862" t="s">
        <v>8325</v>
      </c>
      <c r="R862" t="s">
        <v>8328</v>
      </c>
      <c r="S862" s="9">
        <f t="shared" si="80"/>
        <v>41570.482789351852</v>
      </c>
      <c r="T862" s="9">
        <f t="shared" si="81"/>
        <v>41600.524456018517</v>
      </c>
      <c r="U862">
        <f t="shared" si="82"/>
        <v>2013</v>
      </c>
      <c r="V862" t="str">
        <f t="shared" si="83"/>
        <v>Oct</v>
      </c>
    </row>
    <row r="863" spans="1:22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8">
        <f t="shared" si="78"/>
        <v>2</v>
      </c>
      <c r="P863" s="12">
        <f t="shared" si="79"/>
        <v>1296000</v>
      </c>
      <c r="Q863" t="s">
        <v>8325</v>
      </c>
      <c r="R863" t="s">
        <v>8328</v>
      </c>
      <c r="S863" s="9">
        <f t="shared" si="80"/>
        <v>42599.965324074074</v>
      </c>
      <c r="T863" s="9">
        <f t="shared" si="81"/>
        <v>42629.965324074074</v>
      </c>
      <c r="U863">
        <f t="shared" si="82"/>
        <v>2016</v>
      </c>
      <c r="V863" t="str">
        <f t="shared" si="83"/>
        <v>Aug</v>
      </c>
    </row>
    <row r="864" spans="1:22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8">
        <f t="shared" si="78"/>
        <v>0</v>
      </c>
      <c r="P864" s="12">
        <f t="shared" si="79"/>
        <v>648900</v>
      </c>
      <c r="Q864" t="s">
        <v>8325</v>
      </c>
      <c r="R864" t="s">
        <v>8328</v>
      </c>
      <c r="S864" s="9">
        <f t="shared" si="80"/>
        <v>41559.5549537037</v>
      </c>
      <c r="T864" s="9">
        <f t="shared" si="81"/>
        <v>41589.596620370372</v>
      </c>
      <c r="U864">
        <f t="shared" si="82"/>
        <v>2013</v>
      </c>
      <c r="V864" t="str">
        <f t="shared" si="83"/>
        <v>Oct</v>
      </c>
    </row>
    <row r="865" spans="1:22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8">
        <f t="shared" si="78"/>
        <v>5</v>
      </c>
      <c r="P865" s="12">
        <f t="shared" si="79"/>
        <v>518400</v>
      </c>
      <c r="Q865" t="s">
        <v>8325</v>
      </c>
      <c r="R865" t="s">
        <v>8328</v>
      </c>
      <c r="S865" s="9">
        <f t="shared" si="80"/>
        <v>40921.117662037039</v>
      </c>
      <c r="T865" s="9">
        <f t="shared" si="81"/>
        <v>40951.117662037039</v>
      </c>
      <c r="U865">
        <f t="shared" si="82"/>
        <v>2012</v>
      </c>
      <c r="V865" t="str">
        <f t="shared" si="83"/>
        <v>Jan</v>
      </c>
    </row>
    <row r="866" spans="1:22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8">
        <f t="shared" si="78"/>
        <v>42</v>
      </c>
      <c r="P866" s="12">
        <f t="shared" si="79"/>
        <v>24398.759493670885</v>
      </c>
      <c r="Q866" t="s">
        <v>8325</v>
      </c>
      <c r="R866" t="s">
        <v>8328</v>
      </c>
      <c r="S866" s="9">
        <f t="shared" si="80"/>
        <v>41541.106921296298</v>
      </c>
      <c r="T866" s="9">
        <f t="shared" si="81"/>
        <v>41563.415972222225</v>
      </c>
      <c r="U866">
        <f t="shared" si="82"/>
        <v>2013</v>
      </c>
      <c r="V866" t="str">
        <f t="shared" si="83"/>
        <v>Sep</v>
      </c>
    </row>
    <row r="867" spans="1:22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8">
        <f t="shared" si="78"/>
        <v>2</v>
      </c>
      <c r="P867" s="12">
        <f t="shared" si="79"/>
        <v>2592000</v>
      </c>
      <c r="Q867" t="s">
        <v>8325</v>
      </c>
      <c r="R867" t="s">
        <v>8328</v>
      </c>
      <c r="S867" s="9">
        <f t="shared" si="80"/>
        <v>41230.77311342593</v>
      </c>
      <c r="T867" s="9">
        <f t="shared" si="81"/>
        <v>41290.77311342593</v>
      </c>
      <c r="U867">
        <f t="shared" si="82"/>
        <v>2012</v>
      </c>
      <c r="V867" t="str">
        <f t="shared" si="83"/>
        <v>Nov</v>
      </c>
    </row>
    <row r="868" spans="1:22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8">
        <f t="shared" si="78"/>
        <v>18</v>
      </c>
      <c r="P868" s="12">
        <f t="shared" si="79"/>
        <v>298425.63636363635</v>
      </c>
      <c r="Q868" t="s">
        <v>8325</v>
      </c>
      <c r="R868" t="s">
        <v>8328</v>
      </c>
      <c r="S868" s="9">
        <f t="shared" si="80"/>
        <v>42025.637939814813</v>
      </c>
      <c r="T868" s="9">
        <f t="shared" si="81"/>
        <v>42063.631944444445</v>
      </c>
      <c r="U868">
        <f t="shared" si="82"/>
        <v>2015</v>
      </c>
      <c r="V868" t="str">
        <f t="shared" si="83"/>
        <v>Jan</v>
      </c>
    </row>
    <row r="869" spans="1:22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8">
        <f t="shared" si="78"/>
        <v>24</v>
      </c>
      <c r="P869" s="12">
        <f t="shared" si="79"/>
        <v>472075.81818181818</v>
      </c>
      <c r="Q869" t="s">
        <v>8325</v>
      </c>
      <c r="R869" t="s">
        <v>8328</v>
      </c>
      <c r="S869" s="9">
        <f t="shared" si="80"/>
        <v>40088.105393518519</v>
      </c>
      <c r="T869" s="9">
        <f t="shared" si="81"/>
        <v>40148.207638888889</v>
      </c>
      <c r="U869">
        <f t="shared" si="82"/>
        <v>2009</v>
      </c>
      <c r="V869" t="str">
        <f t="shared" si="83"/>
        <v>Oct</v>
      </c>
    </row>
    <row r="870" spans="1:22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8">
        <f t="shared" si="78"/>
        <v>0</v>
      </c>
      <c r="P870" s="12">
        <f t="shared" si="79"/>
        <v>2592000</v>
      </c>
      <c r="Q870" t="s">
        <v>8325</v>
      </c>
      <c r="R870" t="s">
        <v>8328</v>
      </c>
      <c r="S870" s="9">
        <f t="shared" si="80"/>
        <v>41616.027754629627</v>
      </c>
      <c r="T870" s="9">
        <f t="shared" si="81"/>
        <v>41646.027754629627</v>
      </c>
      <c r="U870">
        <f t="shared" si="82"/>
        <v>2013</v>
      </c>
      <c r="V870" t="str">
        <f t="shared" si="83"/>
        <v>Dec</v>
      </c>
    </row>
    <row r="871" spans="1:22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8">
        <f t="shared" si="78"/>
        <v>12</v>
      </c>
      <c r="P871" s="12">
        <f t="shared" si="79"/>
        <v>862800</v>
      </c>
      <c r="Q871" t="s">
        <v>8325</v>
      </c>
      <c r="R871" t="s">
        <v>8328</v>
      </c>
      <c r="S871" s="9">
        <f t="shared" si="80"/>
        <v>41342.845567129632</v>
      </c>
      <c r="T871" s="9">
        <f t="shared" si="81"/>
        <v>41372.803900462961</v>
      </c>
      <c r="U871">
        <f t="shared" si="82"/>
        <v>2013</v>
      </c>
      <c r="V871" t="str">
        <f t="shared" si="83"/>
        <v>Mar</v>
      </c>
    </row>
    <row r="872" spans="1:22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8">
        <f t="shared" si="78"/>
        <v>0</v>
      </c>
      <c r="P872" s="12">
        <f t="shared" si="79"/>
        <v>518400</v>
      </c>
      <c r="Q872" t="s">
        <v>8325</v>
      </c>
      <c r="R872" t="s">
        <v>8328</v>
      </c>
      <c r="S872" s="9">
        <f t="shared" si="80"/>
        <v>41488.022256944445</v>
      </c>
      <c r="T872" s="9">
        <f t="shared" si="81"/>
        <v>41518.022256944445</v>
      </c>
      <c r="U872">
        <f t="shared" si="82"/>
        <v>2013</v>
      </c>
      <c r="V872" t="str">
        <f t="shared" si="83"/>
        <v>Aug</v>
      </c>
    </row>
    <row r="873" spans="1:22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8">
        <f t="shared" si="78"/>
        <v>5</v>
      </c>
      <c r="P873" s="12">
        <f t="shared" si="79"/>
        <v>216300</v>
      </c>
      <c r="Q873" t="s">
        <v>8325</v>
      </c>
      <c r="R873" t="s">
        <v>8328</v>
      </c>
      <c r="S873" s="9">
        <f t="shared" si="80"/>
        <v>41577.561284722222</v>
      </c>
      <c r="T873" s="9">
        <f t="shared" si="81"/>
        <v>41607.602951388886</v>
      </c>
      <c r="U873">
        <f t="shared" si="82"/>
        <v>2013</v>
      </c>
      <c r="V873" t="str">
        <f t="shared" si="83"/>
        <v>Oct</v>
      </c>
    </row>
    <row r="874" spans="1:22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8">
        <f t="shared" si="78"/>
        <v>1</v>
      </c>
      <c r="P874" s="12">
        <f t="shared" si="79"/>
        <v>1944000</v>
      </c>
      <c r="Q874" t="s">
        <v>8325</v>
      </c>
      <c r="R874" t="s">
        <v>8328</v>
      </c>
      <c r="S874" s="9">
        <f t="shared" si="80"/>
        <v>40567.825543981482</v>
      </c>
      <c r="T874" s="9">
        <f t="shared" si="81"/>
        <v>40612.825543981482</v>
      </c>
      <c r="U874">
        <f t="shared" si="82"/>
        <v>2011</v>
      </c>
      <c r="V874" t="str">
        <f t="shared" si="83"/>
        <v>Jan</v>
      </c>
    </row>
    <row r="875" spans="1:22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8">
        <f t="shared" si="78"/>
        <v>1</v>
      </c>
      <c r="P875" s="12">
        <f t="shared" si="79"/>
        <v>691920</v>
      </c>
      <c r="Q875" t="s">
        <v>8325</v>
      </c>
      <c r="R875" t="s">
        <v>8328</v>
      </c>
      <c r="S875" s="9">
        <f t="shared" si="80"/>
        <v>41184.167129629634</v>
      </c>
      <c r="T875" s="9">
        <f t="shared" si="81"/>
        <v>41224.208796296298</v>
      </c>
      <c r="U875">
        <f t="shared" si="82"/>
        <v>2012</v>
      </c>
      <c r="V875" t="str">
        <f t="shared" si="83"/>
        <v>Oct</v>
      </c>
    </row>
    <row r="876" spans="1:22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8">
        <f t="shared" si="78"/>
        <v>24</v>
      </c>
      <c r="P876" s="12">
        <f t="shared" si="79"/>
        <v>123428.57142857143</v>
      </c>
      <c r="Q876" t="s">
        <v>8325</v>
      </c>
      <c r="R876" t="s">
        <v>8328</v>
      </c>
      <c r="S876" s="9">
        <f t="shared" si="80"/>
        <v>41368.583726851852</v>
      </c>
      <c r="T876" s="9">
        <f t="shared" si="81"/>
        <v>41398.583726851852</v>
      </c>
      <c r="U876">
        <f t="shared" si="82"/>
        <v>2013</v>
      </c>
      <c r="V876" t="str">
        <f t="shared" si="83"/>
        <v>Apr</v>
      </c>
    </row>
    <row r="877" spans="1:22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8">
        <f t="shared" si="78"/>
        <v>0</v>
      </c>
      <c r="P877" s="12" t="e">
        <f t="shared" si="79"/>
        <v>#DIV/0!</v>
      </c>
      <c r="Q877" t="s">
        <v>8325</v>
      </c>
      <c r="R877" t="s">
        <v>8328</v>
      </c>
      <c r="S877" s="9">
        <f t="shared" si="80"/>
        <v>42248.723738425921</v>
      </c>
      <c r="T877" s="9">
        <f t="shared" si="81"/>
        <v>42268.723738425921</v>
      </c>
      <c r="U877">
        <f t="shared" si="82"/>
        <v>2015</v>
      </c>
      <c r="V877" t="str">
        <f t="shared" si="83"/>
        <v>Sep</v>
      </c>
    </row>
    <row r="878" spans="1:22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8">
        <f t="shared" si="78"/>
        <v>41</v>
      </c>
      <c r="P878" s="12">
        <f t="shared" si="79"/>
        <v>63360</v>
      </c>
      <c r="Q878" t="s">
        <v>8325</v>
      </c>
      <c r="R878" t="s">
        <v>8328</v>
      </c>
      <c r="S878" s="9">
        <f t="shared" si="80"/>
        <v>41276.496840277774</v>
      </c>
      <c r="T878" s="9">
        <f t="shared" si="81"/>
        <v>41309.496840277774</v>
      </c>
      <c r="U878">
        <f t="shared" si="82"/>
        <v>2013</v>
      </c>
      <c r="V878" t="str">
        <f t="shared" si="83"/>
        <v>Jan</v>
      </c>
    </row>
    <row r="879" spans="1:22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8">
        <f t="shared" si="78"/>
        <v>68</v>
      </c>
      <c r="P879" s="12">
        <f t="shared" si="79"/>
        <v>89379.31034482758</v>
      </c>
      <c r="Q879" t="s">
        <v>8325</v>
      </c>
      <c r="R879" t="s">
        <v>8328</v>
      </c>
      <c r="S879" s="9">
        <f t="shared" si="80"/>
        <v>41597.788888888892</v>
      </c>
      <c r="T879" s="9">
        <f t="shared" si="81"/>
        <v>41627.788888888892</v>
      </c>
      <c r="U879">
        <f t="shared" si="82"/>
        <v>2013</v>
      </c>
      <c r="V879" t="str">
        <f t="shared" si="83"/>
        <v>Nov</v>
      </c>
    </row>
    <row r="880" spans="1:22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8">
        <f t="shared" si="78"/>
        <v>1</v>
      </c>
      <c r="P880" s="12">
        <f t="shared" si="79"/>
        <v>1296000</v>
      </c>
      <c r="Q880" t="s">
        <v>8325</v>
      </c>
      <c r="R880" t="s">
        <v>8328</v>
      </c>
      <c r="S880" s="9">
        <f t="shared" si="80"/>
        <v>40505.232916666668</v>
      </c>
      <c r="T880" s="9">
        <f t="shared" si="81"/>
        <v>40535.232916666668</v>
      </c>
      <c r="U880">
        <f t="shared" si="82"/>
        <v>2010</v>
      </c>
      <c r="V880" t="str">
        <f t="shared" si="83"/>
        <v>Nov</v>
      </c>
    </row>
    <row r="881" spans="1:22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8">
        <f t="shared" si="78"/>
        <v>31</v>
      </c>
      <c r="P881" s="12">
        <f t="shared" si="79"/>
        <v>60480</v>
      </c>
      <c r="Q881" t="s">
        <v>8325</v>
      </c>
      <c r="R881" t="s">
        <v>8328</v>
      </c>
      <c r="S881" s="9">
        <f t="shared" si="80"/>
        <v>41037.829918981479</v>
      </c>
      <c r="T881" s="9">
        <f t="shared" si="81"/>
        <v>41058.829918981479</v>
      </c>
      <c r="U881">
        <f t="shared" si="82"/>
        <v>2012</v>
      </c>
      <c r="V881" t="str">
        <f t="shared" si="83"/>
        <v>May</v>
      </c>
    </row>
    <row r="882" spans="1:22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8">
        <f t="shared" si="78"/>
        <v>3</v>
      </c>
      <c r="P882" s="12">
        <f t="shared" si="79"/>
        <v>356400</v>
      </c>
      <c r="Q882" t="s">
        <v>8325</v>
      </c>
      <c r="R882" t="s">
        <v>8329</v>
      </c>
      <c r="S882" s="9">
        <f t="shared" si="80"/>
        <v>41179.32104166667</v>
      </c>
      <c r="T882" s="9">
        <f t="shared" si="81"/>
        <v>41212.32104166667</v>
      </c>
      <c r="U882">
        <f t="shared" si="82"/>
        <v>2012</v>
      </c>
      <c r="V882" t="str">
        <f t="shared" si="83"/>
        <v>Sep</v>
      </c>
    </row>
    <row r="883" spans="1:22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8">
        <f t="shared" si="78"/>
        <v>1</v>
      </c>
      <c r="P883" s="12">
        <f t="shared" si="79"/>
        <v>3888000</v>
      </c>
      <c r="Q883" t="s">
        <v>8325</v>
      </c>
      <c r="R883" t="s">
        <v>8329</v>
      </c>
      <c r="S883" s="9">
        <f t="shared" si="80"/>
        <v>40877.25099537037</v>
      </c>
      <c r="T883" s="9">
        <f t="shared" si="81"/>
        <v>40922.25099537037</v>
      </c>
      <c r="U883">
        <f t="shared" si="82"/>
        <v>2011</v>
      </c>
      <c r="V883" t="str">
        <f t="shared" si="83"/>
        <v>Nov</v>
      </c>
    </row>
    <row r="884" spans="1:22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8">
        <f t="shared" si="78"/>
        <v>20</v>
      </c>
      <c r="P884" s="12">
        <f t="shared" si="79"/>
        <v>203657.14285714287</v>
      </c>
      <c r="Q884" t="s">
        <v>8325</v>
      </c>
      <c r="R884" t="s">
        <v>8329</v>
      </c>
      <c r="S884" s="9">
        <f t="shared" si="80"/>
        <v>40759.860532407409</v>
      </c>
      <c r="T884" s="9">
        <f t="shared" si="81"/>
        <v>40792.860532407409</v>
      </c>
      <c r="U884">
        <f t="shared" si="82"/>
        <v>2011</v>
      </c>
      <c r="V884" t="str">
        <f t="shared" si="83"/>
        <v>Aug</v>
      </c>
    </row>
    <row r="885" spans="1:22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8">
        <f t="shared" si="78"/>
        <v>40</v>
      </c>
      <c r="P885" s="12">
        <f t="shared" si="79"/>
        <v>216000</v>
      </c>
      <c r="Q885" t="s">
        <v>8325</v>
      </c>
      <c r="R885" t="s">
        <v>8329</v>
      </c>
      <c r="S885" s="9">
        <f t="shared" si="80"/>
        <v>42371.935590277775</v>
      </c>
      <c r="T885" s="9">
        <f t="shared" si="81"/>
        <v>42431.935590277775</v>
      </c>
      <c r="U885">
        <f t="shared" si="82"/>
        <v>2016</v>
      </c>
      <c r="V885" t="str">
        <f t="shared" si="83"/>
        <v>Jan</v>
      </c>
    </row>
    <row r="886" spans="1:22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8">
        <f t="shared" si="78"/>
        <v>1</v>
      </c>
      <c r="P886" s="12">
        <f t="shared" si="79"/>
        <v>2561857</v>
      </c>
      <c r="Q886" t="s">
        <v>8325</v>
      </c>
      <c r="R886" t="s">
        <v>8329</v>
      </c>
      <c r="S886" s="9">
        <f t="shared" si="80"/>
        <v>40981.802615740737</v>
      </c>
      <c r="T886" s="9">
        <f t="shared" si="81"/>
        <v>41041.104861111111</v>
      </c>
      <c r="U886">
        <f t="shared" si="82"/>
        <v>2012</v>
      </c>
      <c r="V886" t="str">
        <f t="shared" si="83"/>
        <v>Mar</v>
      </c>
    </row>
    <row r="887" spans="1:22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8">
        <f t="shared" si="78"/>
        <v>75</v>
      </c>
      <c r="P887" s="12">
        <f t="shared" si="79"/>
        <v>86400</v>
      </c>
      <c r="Q887" t="s">
        <v>8325</v>
      </c>
      <c r="R887" t="s">
        <v>8329</v>
      </c>
      <c r="S887" s="9">
        <f t="shared" si="80"/>
        <v>42713.941099537042</v>
      </c>
      <c r="T887" s="9">
        <f t="shared" si="81"/>
        <v>42734.941099537042</v>
      </c>
      <c r="U887">
        <f t="shared" si="82"/>
        <v>2016</v>
      </c>
      <c r="V887" t="str">
        <f t="shared" si="83"/>
        <v>Dec</v>
      </c>
    </row>
    <row r="888" spans="1:22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8">
        <f t="shared" si="78"/>
        <v>41</v>
      </c>
      <c r="P888" s="12">
        <f t="shared" si="79"/>
        <v>308571.42857142858</v>
      </c>
      <c r="Q888" t="s">
        <v>8325</v>
      </c>
      <c r="R888" t="s">
        <v>8329</v>
      </c>
      <c r="S888" s="9">
        <f t="shared" si="80"/>
        <v>42603.870520833334</v>
      </c>
      <c r="T888" s="9">
        <f t="shared" si="81"/>
        <v>42628.870520833334</v>
      </c>
      <c r="U888">
        <f t="shared" si="82"/>
        <v>2016</v>
      </c>
      <c r="V888" t="str">
        <f t="shared" si="83"/>
        <v>Aug</v>
      </c>
    </row>
    <row r="889" spans="1:22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8">
        <f t="shared" si="78"/>
        <v>0</v>
      </c>
      <c r="P889" s="12" t="e">
        <f t="shared" si="79"/>
        <v>#DIV/0!</v>
      </c>
      <c r="Q889" t="s">
        <v>8325</v>
      </c>
      <c r="R889" t="s">
        <v>8329</v>
      </c>
      <c r="S889" s="9">
        <f t="shared" si="80"/>
        <v>41026.958969907406</v>
      </c>
      <c r="T889" s="9">
        <f t="shared" si="81"/>
        <v>41056.958969907406</v>
      </c>
      <c r="U889">
        <f t="shared" si="82"/>
        <v>2012</v>
      </c>
      <c r="V889" t="str">
        <f t="shared" si="83"/>
        <v>Apr</v>
      </c>
    </row>
    <row r="890" spans="1:22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8">
        <f t="shared" si="78"/>
        <v>7</v>
      </c>
      <c r="P890" s="12">
        <f t="shared" si="79"/>
        <v>766728.75</v>
      </c>
      <c r="Q890" t="s">
        <v>8325</v>
      </c>
      <c r="R890" t="s">
        <v>8329</v>
      </c>
      <c r="S890" s="9">
        <f t="shared" si="80"/>
        <v>40751.753298611111</v>
      </c>
      <c r="T890" s="9">
        <f t="shared" si="81"/>
        <v>40787.25</v>
      </c>
      <c r="U890">
        <f t="shared" si="82"/>
        <v>2011</v>
      </c>
      <c r="V890" t="str">
        <f t="shared" si="83"/>
        <v>Jul</v>
      </c>
    </row>
    <row r="891" spans="1:22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8">
        <f t="shared" si="78"/>
        <v>9</v>
      </c>
      <c r="P891" s="12">
        <f t="shared" si="79"/>
        <v>81000</v>
      </c>
      <c r="Q891" t="s">
        <v>8325</v>
      </c>
      <c r="R891" t="s">
        <v>8329</v>
      </c>
      <c r="S891" s="9">
        <f t="shared" si="80"/>
        <v>41887.784062500003</v>
      </c>
      <c r="T891" s="9">
        <f t="shared" si="81"/>
        <v>41917.784062500003</v>
      </c>
      <c r="U891">
        <f t="shared" si="82"/>
        <v>2014</v>
      </c>
      <c r="V891" t="str">
        <f t="shared" si="83"/>
        <v>Sep</v>
      </c>
    </row>
    <row r="892" spans="1:22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8">
        <f t="shared" si="78"/>
        <v>4</v>
      </c>
      <c r="P892" s="12">
        <f t="shared" si="79"/>
        <v>648900</v>
      </c>
      <c r="Q892" t="s">
        <v>8325</v>
      </c>
      <c r="R892" t="s">
        <v>8329</v>
      </c>
      <c r="S892" s="9">
        <f t="shared" si="80"/>
        <v>41569.698831018519</v>
      </c>
      <c r="T892" s="9">
        <f t="shared" si="81"/>
        <v>41599.740497685183</v>
      </c>
      <c r="U892">
        <f t="shared" si="82"/>
        <v>2013</v>
      </c>
      <c r="V892" t="str">
        <f t="shared" si="83"/>
        <v>Oct</v>
      </c>
    </row>
    <row r="893" spans="1:22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8">
        <f t="shared" si="78"/>
        <v>3</v>
      </c>
      <c r="P893" s="12">
        <f t="shared" si="79"/>
        <v>288000</v>
      </c>
      <c r="Q893" t="s">
        <v>8325</v>
      </c>
      <c r="R893" t="s">
        <v>8329</v>
      </c>
      <c r="S893" s="9">
        <f t="shared" si="80"/>
        <v>41842.031597222223</v>
      </c>
      <c r="T893" s="9">
        <f t="shared" si="81"/>
        <v>41872.031597222223</v>
      </c>
      <c r="U893">
        <f t="shared" si="82"/>
        <v>2014</v>
      </c>
      <c r="V893" t="str">
        <f t="shared" si="83"/>
        <v>Jul</v>
      </c>
    </row>
    <row r="894" spans="1:22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8">
        <f t="shared" si="78"/>
        <v>41</v>
      </c>
      <c r="P894" s="12">
        <f t="shared" si="79"/>
        <v>441995.1176470588</v>
      </c>
      <c r="Q894" t="s">
        <v>8325</v>
      </c>
      <c r="R894" t="s">
        <v>8329</v>
      </c>
      <c r="S894" s="9">
        <f t="shared" si="80"/>
        <v>40304.20003472222</v>
      </c>
      <c r="T894" s="9">
        <f t="shared" si="81"/>
        <v>40391.166666666664</v>
      </c>
      <c r="U894">
        <f t="shared" si="82"/>
        <v>2010</v>
      </c>
      <c r="V894" t="str">
        <f t="shared" si="83"/>
        <v>May</v>
      </c>
    </row>
    <row r="895" spans="1:22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8">
        <f t="shared" si="78"/>
        <v>10</v>
      </c>
      <c r="P895" s="12">
        <f t="shared" si="79"/>
        <v>517680</v>
      </c>
      <c r="Q895" t="s">
        <v>8325</v>
      </c>
      <c r="R895" t="s">
        <v>8329</v>
      </c>
      <c r="S895" s="9">
        <f t="shared" si="80"/>
        <v>42065.897719907407</v>
      </c>
      <c r="T895" s="9">
        <f t="shared" si="81"/>
        <v>42095.856053240743</v>
      </c>
      <c r="U895">
        <f t="shared" si="82"/>
        <v>2015</v>
      </c>
      <c r="V895" t="str">
        <f t="shared" si="83"/>
        <v>Mar</v>
      </c>
    </row>
    <row r="896" spans="1:22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8">
        <f t="shared" si="78"/>
        <v>39</v>
      </c>
      <c r="P896" s="12">
        <f t="shared" si="79"/>
        <v>48905.660377358494</v>
      </c>
      <c r="Q896" t="s">
        <v>8325</v>
      </c>
      <c r="R896" t="s">
        <v>8329</v>
      </c>
      <c r="S896" s="9">
        <f t="shared" si="80"/>
        <v>42496.981597222228</v>
      </c>
      <c r="T896" s="9">
        <f t="shared" si="81"/>
        <v>42526.981597222228</v>
      </c>
      <c r="U896">
        <f t="shared" si="82"/>
        <v>2016</v>
      </c>
      <c r="V896" t="str">
        <f t="shared" si="83"/>
        <v>May</v>
      </c>
    </row>
    <row r="897" spans="1:22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8">
        <f t="shared" si="78"/>
        <v>2</v>
      </c>
      <c r="P897" s="12">
        <f t="shared" si="79"/>
        <v>555428.57142857148</v>
      </c>
      <c r="Q897" t="s">
        <v>8325</v>
      </c>
      <c r="R897" t="s">
        <v>8329</v>
      </c>
      <c r="S897" s="9">
        <f t="shared" si="80"/>
        <v>40431.127650462964</v>
      </c>
      <c r="T897" s="9">
        <f t="shared" si="81"/>
        <v>40476.127650462964</v>
      </c>
      <c r="U897">
        <f t="shared" si="82"/>
        <v>2010</v>
      </c>
      <c r="V897" t="str">
        <f t="shared" si="83"/>
        <v>Sep</v>
      </c>
    </row>
    <row r="898" spans="1:22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8">
        <f t="shared" si="78"/>
        <v>40</v>
      </c>
      <c r="P898" s="12">
        <f t="shared" si="79"/>
        <v>30352.416666666668</v>
      </c>
      <c r="Q898" t="s">
        <v>8325</v>
      </c>
      <c r="R898" t="s">
        <v>8329</v>
      </c>
      <c r="S898" s="9">
        <f t="shared" si="80"/>
        <v>42218.872986111113</v>
      </c>
      <c r="T898" s="9">
        <f t="shared" si="81"/>
        <v>42244.166666666672</v>
      </c>
      <c r="U898">
        <f t="shared" si="82"/>
        <v>2015</v>
      </c>
      <c r="V898" t="str">
        <f t="shared" si="83"/>
        <v>Aug</v>
      </c>
    </row>
    <row r="899" spans="1:22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8">
        <f t="shared" ref="O899:O962" si="84">ROUND((E899/D899)*100,0)</f>
        <v>0</v>
      </c>
      <c r="P899" s="12" t="e">
        <f t="shared" ref="P899:P962" si="85">(I899-J899)/L899</f>
        <v>#DIV/0!</v>
      </c>
      <c r="Q899" t="s">
        <v>8325</v>
      </c>
      <c r="R899" t="s">
        <v>8329</v>
      </c>
      <c r="S899" s="9">
        <f t="shared" ref="S899:S962" si="86">(((J899/60)/60)/24)+DATE(1970,1,1)</f>
        <v>41211.688750000001</v>
      </c>
      <c r="T899" s="9">
        <f t="shared" ref="T899:T962" si="87">(((I899/60)/60)/24) + DATE(1970,1,1)</f>
        <v>41241.730416666665</v>
      </c>
      <c r="U899">
        <f t="shared" ref="U899:U962" si="88">YEAR(S899)</f>
        <v>2012</v>
      </c>
      <c r="V899" t="str">
        <f t="shared" ref="V899:V962" si="89">TEXT(MONTH(S899)*29,"mmm")</f>
        <v>Oct</v>
      </c>
    </row>
    <row r="900" spans="1:22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8">
        <f t="shared" si="84"/>
        <v>3</v>
      </c>
      <c r="P900" s="12">
        <f t="shared" si="85"/>
        <v>1944000</v>
      </c>
      <c r="Q900" t="s">
        <v>8325</v>
      </c>
      <c r="R900" t="s">
        <v>8329</v>
      </c>
      <c r="S900" s="9">
        <f t="shared" si="86"/>
        <v>40878.758217592593</v>
      </c>
      <c r="T900" s="9">
        <f t="shared" si="87"/>
        <v>40923.758217592593</v>
      </c>
      <c r="U900">
        <f t="shared" si="88"/>
        <v>2011</v>
      </c>
      <c r="V900" t="str">
        <f t="shared" si="89"/>
        <v>Dec</v>
      </c>
    </row>
    <row r="901" spans="1:22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8">
        <f t="shared" si="84"/>
        <v>37</v>
      </c>
      <c r="P901" s="12">
        <f t="shared" si="85"/>
        <v>486000</v>
      </c>
      <c r="Q901" t="s">
        <v>8325</v>
      </c>
      <c r="R901" t="s">
        <v>8329</v>
      </c>
      <c r="S901" s="9">
        <f t="shared" si="86"/>
        <v>40646.099097222221</v>
      </c>
      <c r="T901" s="9">
        <f t="shared" si="87"/>
        <v>40691.099097222221</v>
      </c>
      <c r="U901">
        <f t="shared" si="88"/>
        <v>2011</v>
      </c>
      <c r="V901" t="str">
        <f t="shared" si="89"/>
        <v>Apr</v>
      </c>
    </row>
    <row r="902" spans="1:22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8">
        <f t="shared" si="84"/>
        <v>0</v>
      </c>
      <c r="P902" s="12">
        <f t="shared" si="85"/>
        <v>1294200</v>
      </c>
      <c r="Q902" t="s">
        <v>8325</v>
      </c>
      <c r="R902" t="s">
        <v>8328</v>
      </c>
      <c r="S902" s="9">
        <f t="shared" si="86"/>
        <v>42429.84956018519</v>
      </c>
      <c r="T902" s="9">
        <f t="shared" si="87"/>
        <v>42459.807893518519</v>
      </c>
      <c r="U902">
        <f t="shared" si="88"/>
        <v>2016</v>
      </c>
      <c r="V902" t="str">
        <f t="shared" si="89"/>
        <v>Feb</v>
      </c>
    </row>
    <row r="903" spans="1:22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8">
        <f t="shared" si="84"/>
        <v>0</v>
      </c>
      <c r="P903" s="12" t="e">
        <f t="shared" si="85"/>
        <v>#DIV/0!</v>
      </c>
      <c r="Q903" t="s">
        <v>8325</v>
      </c>
      <c r="R903" t="s">
        <v>8328</v>
      </c>
      <c r="S903" s="9">
        <f t="shared" si="86"/>
        <v>40291.81150462963</v>
      </c>
      <c r="T903" s="9">
        <f t="shared" si="87"/>
        <v>40337.799305555556</v>
      </c>
      <c r="U903">
        <f t="shared" si="88"/>
        <v>2010</v>
      </c>
      <c r="V903" t="str">
        <f t="shared" si="89"/>
        <v>Apr</v>
      </c>
    </row>
    <row r="904" spans="1:22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8">
        <f t="shared" si="84"/>
        <v>0</v>
      </c>
      <c r="P904" s="12">
        <f t="shared" si="85"/>
        <v>1488392.6666666667</v>
      </c>
      <c r="Q904" t="s">
        <v>8325</v>
      </c>
      <c r="R904" t="s">
        <v>8328</v>
      </c>
      <c r="S904" s="9">
        <f t="shared" si="86"/>
        <v>41829.965532407405</v>
      </c>
      <c r="T904" s="9">
        <f t="shared" si="87"/>
        <v>41881.645833333336</v>
      </c>
      <c r="U904">
        <f t="shared" si="88"/>
        <v>2014</v>
      </c>
      <c r="V904" t="str">
        <f t="shared" si="89"/>
        <v>Jul</v>
      </c>
    </row>
    <row r="905" spans="1:22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8">
        <f t="shared" si="84"/>
        <v>3</v>
      </c>
      <c r="P905" s="12">
        <f t="shared" si="85"/>
        <v>546580</v>
      </c>
      <c r="Q905" t="s">
        <v>8325</v>
      </c>
      <c r="R905" t="s">
        <v>8328</v>
      </c>
      <c r="S905" s="9">
        <f t="shared" si="86"/>
        <v>41149.796064814815</v>
      </c>
      <c r="T905" s="9">
        <f t="shared" si="87"/>
        <v>41175.100694444445</v>
      </c>
      <c r="U905">
        <f t="shared" si="88"/>
        <v>2012</v>
      </c>
      <c r="V905" t="str">
        <f t="shared" si="89"/>
        <v>Aug</v>
      </c>
    </row>
    <row r="906" spans="1:22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8">
        <f t="shared" si="84"/>
        <v>0</v>
      </c>
      <c r="P906" s="12">
        <f t="shared" si="85"/>
        <v>864000</v>
      </c>
      <c r="Q906" t="s">
        <v>8325</v>
      </c>
      <c r="R906" t="s">
        <v>8328</v>
      </c>
      <c r="S906" s="9">
        <f t="shared" si="86"/>
        <v>42342.080289351856</v>
      </c>
      <c r="T906" s="9">
        <f t="shared" si="87"/>
        <v>42372.080289351856</v>
      </c>
      <c r="U906">
        <f t="shared" si="88"/>
        <v>2015</v>
      </c>
      <c r="V906" t="str">
        <f t="shared" si="89"/>
        <v>Dec</v>
      </c>
    </row>
    <row r="907" spans="1:22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8">
        <f t="shared" si="84"/>
        <v>3</v>
      </c>
      <c r="P907" s="12">
        <f t="shared" si="85"/>
        <v>864000</v>
      </c>
      <c r="Q907" t="s">
        <v>8325</v>
      </c>
      <c r="R907" t="s">
        <v>8328</v>
      </c>
      <c r="S907" s="9">
        <f t="shared" si="86"/>
        <v>40507.239884259259</v>
      </c>
      <c r="T907" s="9">
        <f t="shared" si="87"/>
        <v>40567.239884259259</v>
      </c>
      <c r="U907">
        <f t="shared" si="88"/>
        <v>2010</v>
      </c>
      <c r="V907" t="str">
        <f t="shared" si="89"/>
        <v>Nov</v>
      </c>
    </row>
    <row r="908" spans="1:22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8">
        <f t="shared" si="84"/>
        <v>0</v>
      </c>
      <c r="P908" s="12" t="e">
        <f t="shared" si="85"/>
        <v>#DIV/0!</v>
      </c>
      <c r="Q908" t="s">
        <v>8325</v>
      </c>
      <c r="R908" t="s">
        <v>8328</v>
      </c>
      <c r="S908" s="9">
        <f t="shared" si="86"/>
        <v>41681.189699074072</v>
      </c>
      <c r="T908" s="9">
        <f t="shared" si="87"/>
        <v>41711.148032407407</v>
      </c>
      <c r="U908">
        <f t="shared" si="88"/>
        <v>2014</v>
      </c>
      <c r="V908" t="str">
        <f t="shared" si="89"/>
        <v>Feb</v>
      </c>
    </row>
    <row r="909" spans="1:22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8">
        <f t="shared" si="84"/>
        <v>0</v>
      </c>
      <c r="P909" s="12" t="e">
        <f t="shared" si="85"/>
        <v>#DIV/0!</v>
      </c>
      <c r="Q909" t="s">
        <v>8325</v>
      </c>
      <c r="R909" t="s">
        <v>8328</v>
      </c>
      <c r="S909" s="9">
        <f t="shared" si="86"/>
        <v>40767.192395833335</v>
      </c>
      <c r="T909" s="9">
        <f t="shared" si="87"/>
        <v>40797.192395833335</v>
      </c>
      <c r="U909">
        <f t="shared" si="88"/>
        <v>2011</v>
      </c>
      <c r="V909" t="str">
        <f t="shared" si="89"/>
        <v>Aug</v>
      </c>
    </row>
    <row r="910" spans="1:22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8">
        <f t="shared" si="84"/>
        <v>0</v>
      </c>
      <c r="P910" s="12" t="e">
        <f t="shared" si="85"/>
        <v>#DIV/0!</v>
      </c>
      <c r="Q910" t="s">
        <v>8325</v>
      </c>
      <c r="R910" t="s">
        <v>8328</v>
      </c>
      <c r="S910" s="9">
        <f t="shared" si="86"/>
        <v>40340.801562499997</v>
      </c>
      <c r="T910" s="9">
        <f t="shared" si="87"/>
        <v>40386.207638888889</v>
      </c>
      <c r="U910">
        <f t="shared" si="88"/>
        <v>2010</v>
      </c>
      <c r="V910" t="str">
        <f t="shared" si="89"/>
        <v>Jun</v>
      </c>
    </row>
    <row r="911" spans="1:22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8">
        <f t="shared" si="84"/>
        <v>3</v>
      </c>
      <c r="P911" s="12">
        <f t="shared" si="85"/>
        <v>339945</v>
      </c>
      <c r="Q911" t="s">
        <v>8325</v>
      </c>
      <c r="R911" t="s">
        <v>8328</v>
      </c>
      <c r="S911" s="9">
        <f t="shared" si="86"/>
        <v>41081.69027777778</v>
      </c>
      <c r="T911" s="9">
        <f t="shared" si="87"/>
        <v>41113.166666666664</v>
      </c>
      <c r="U911">
        <f t="shared" si="88"/>
        <v>2012</v>
      </c>
      <c r="V911" t="str">
        <f t="shared" si="89"/>
        <v>Jun</v>
      </c>
    </row>
    <row r="912" spans="1:22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8">
        <f t="shared" si="84"/>
        <v>22</v>
      </c>
      <c r="P912" s="12">
        <f t="shared" si="85"/>
        <v>1036800</v>
      </c>
      <c r="Q912" t="s">
        <v>8325</v>
      </c>
      <c r="R912" t="s">
        <v>8328</v>
      </c>
      <c r="S912" s="9">
        <f t="shared" si="86"/>
        <v>42737.545358796298</v>
      </c>
      <c r="T912" s="9">
        <f t="shared" si="87"/>
        <v>42797.545358796298</v>
      </c>
      <c r="U912">
        <f t="shared" si="88"/>
        <v>2017</v>
      </c>
      <c r="V912" t="str">
        <f t="shared" si="89"/>
        <v>Jan</v>
      </c>
    </row>
    <row r="913" spans="1:22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8">
        <f t="shared" si="84"/>
        <v>0</v>
      </c>
      <c r="P913" s="12" t="e">
        <f t="shared" si="85"/>
        <v>#DIV/0!</v>
      </c>
      <c r="Q913" t="s">
        <v>8325</v>
      </c>
      <c r="R913" t="s">
        <v>8328</v>
      </c>
      <c r="S913" s="9">
        <f t="shared" si="86"/>
        <v>41642.005150462966</v>
      </c>
      <c r="T913" s="9">
        <f t="shared" si="87"/>
        <v>41663.005150462966</v>
      </c>
      <c r="U913">
        <f t="shared" si="88"/>
        <v>2014</v>
      </c>
      <c r="V913" t="str">
        <f t="shared" si="89"/>
        <v>Jan</v>
      </c>
    </row>
    <row r="914" spans="1:22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8">
        <f t="shared" si="84"/>
        <v>1</v>
      </c>
      <c r="P914" s="12">
        <f t="shared" si="85"/>
        <v>2593800</v>
      </c>
      <c r="Q914" t="s">
        <v>8325</v>
      </c>
      <c r="R914" t="s">
        <v>8328</v>
      </c>
      <c r="S914" s="9">
        <f t="shared" si="86"/>
        <v>41194.109340277777</v>
      </c>
      <c r="T914" s="9">
        <f t="shared" si="87"/>
        <v>41254.151006944441</v>
      </c>
      <c r="U914">
        <f t="shared" si="88"/>
        <v>2012</v>
      </c>
      <c r="V914" t="str">
        <f t="shared" si="89"/>
        <v>Oct</v>
      </c>
    </row>
    <row r="915" spans="1:22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8">
        <f t="shared" si="84"/>
        <v>7</v>
      </c>
      <c r="P915" s="12">
        <f t="shared" si="85"/>
        <v>108000</v>
      </c>
      <c r="Q915" t="s">
        <v>8325</v>
      </c>
      <c r="R915" t="s">
        <v>8328</v>
      </c>
      <c r="S915" s="9">
        <f t="shared" si="86"/>
        <v>41004.139108796298</v>
      </c>
      <c r="T915" s="9">
        <f t="shared" si="87"/>
        <v>41034.139108796298</v>
      </c>
      <c r="U915">
        <f t="shared" si="88"/>
        <v>2012</v>
      </c>
      <c r="V915" t="str">
        <f t="shared" si="89"/>
        <v>Apr</v>
      </c>
    </row>
    <row r="916" spans="1:22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8">
        <f t="shared" si="84"/>
        <v>0</v>
      </c>
      <c r="P916" s="12" t="e">
        <f t="shared" si="85"/>
        <v>#DIV/0!</v>
      </c>
      <c r="Q916" t="s">
        <v>8325</v>
      </c>
      <c r="R916" t="s">
        <v>8328</v>
      </c>
      <c r="S916" s="9">
        <f t="shared" si="86"/>
        <v>41116.763275462967</v>
      </c>
      <c r="T916" s="9">
        <f t="shared" si="87"/>
        <v>41146.763275462967</v>
      </c>
      <c r="U916">
        <f t="shared" si="88"/>
        <v>2012</v>
      </c>
      <c r="V916" t="str">
        <f t="shared" si="89"/>
        <v>Jul</v>
      </c>
    </row>
    <row r="917" spans="1:22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8">
        <f t="shared" si="84"/>
        <v>6</v>
      </c>
      <c r="P917" s="12">
        <f t="shared" si="85"/>
        <v>302669.55555555556</v>
      </c>
      <c r="Q917" t="s">
        <v>8325</v>
      </c>
      <c r="R917" t="s">
        <v>8328</v>
      </c>
      <c r="S917" s="9">
        <f t="shared" si="86"/>
        <v>40937.679560185185</v>
      </c>
      <c r="T917" s="9">
        <f t="shared" si="87"/>
        <v>40969.207638888889</v>
      </c>
      <c r="U917">
        <f t="shared" si="88"/>
        <v>2012</v>
      </c>
      <c r="V917" t="str">
        <f t="shared" si="89"/>
        <v>Jan</v>
      </c>
    </row>
    <row r="918" spans="1:22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8">
        <f t="shared" si="84"/>
        <v>0</v>
      </c>
      <c r="P918" s="12" t="e">
        <f t="shared" si="85"/>
        <v>#DIV/0!</v>
      </c>
      <c r="Q918" t="s">
        <v>8325</v>
      </c>
      <c r="R918" t="s">
        <v>8328</v>
      </c>
      <c r="S918" s="9">
        <f t="shared" si="86"/>
        <v>40434.853402777779</v>
      </c>
      <c r="T918" s="9">
        <f t="shared" si="87"/>
        <v>40473.208333333336</v>
      </c>
      <c r="U918">
        <f t="shared" si="88"/>
        <v>2010</v>
      </c>
      <c r="V918" t="str">
        <f t="shared" si="89"/>
        <v>Sep</v>
      </c>
    </row>
    <row r="919" spans="1:22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8">
        <f t="shared" si="84"/>
        <v>1</v>
      </c>
      <c r="P919" s="12">
        <f t="shared" si="85"/>
        <v>2692270</v>
      </c>
      <c r="Q919" t="s">
        <v>8325</v>
      </c>
      <c r="R919" t="s">
        <v>8328</v>
      </c>
      <c r="S919" s="9">
        <f t="shared" si="86"/>
        <v>41802.94363425926</v>
      </c>
      <c r="T919" s="9">
        <f t="shared" si="87"/>
        <v>41834.104166666664</v>
      </c>
      <c r="U919">
        <f t="shared" si="88"/>
        <v>2014</v>
      </c>
      <c r="V919" t="str">
        <f t="shared" si="89"/>
        <v>Jun</v>
      </c>
    </row>
    <row r="920" spans="1:22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8">
        <f t="shared" si="84"/>
        <v>5</v>
      </c>
      <c r="P920" s="12">
        <f t="shared" si="85"/>
        <v>259560</v>
      </c>
      <c r="Q920" t="s">
        <v>8325</v>
      </c>
      <c r="R920" t="s">
        <v>8328</v>
      </c>
      <c r="S920" s="9">
        <f t="shared" si="86"/>
        <v>41944.916215277779</v>
      </c>
      <c r="T920" s="9">
        <f t="shared" si="87"/>
        <v>41974.957881944443</v>
      </c>
      <c r="U920">
        <f t="shared" si="88"/>
        <v>2014</v>
      </c>
      <c r="V920" t="str">
        <f t="shared" si="89"/>
        <v>Nov</v>
      </c>
    </row>
    <row r="921" spans="1:22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8">
        <f t="shared" si="84"/>
        <v>1</v>
      </c>
      <c r="P921" s="12">
        <f t="shared" si="85"/>
        <v>3024000</v>
      </c>
      <c r="Q921" t="s">
        <v>8325</v>
      </c>
      <c r="R921" t="s">
        <v>8328</v>
      </c>
      <c r="S921" s="9">
        <f t="shared" si="86"/>
        <v>41227.641724537039</v>
      </c>
      <c r="T921" s="9">
        <f t="shared" si="87"/>
        <v>41262.641724537039</v>
      </c>
      <c r="U921">
        <f t="shared" si="88"/>
        <v>2012</v>
      </c>
      <c r="V921" t="str">
        <f t="shared" si="89"/>
        <v>Nov</v>
      </c>
    </row>
    <row r="922" spans="1:22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8">
        <f t="shared" si="84"/>
        <v>0</v>
      </c>
      <c r="P922" s="12" t="e">
        <f t="shared" si="85"/>
        <v>#DIV/0!</v>
      </c>
      <c r="Q922" t="s">
        <v>8325</v>
      </c>
      <c r="R922" t="s">
        <v>8328</v>
      </c>
      <c r="S922" s="9">
        <f t="shared" si="86"/>
        <v>41562.67155092593</v>
      </c>
      <c r="T922" s="9">
        <f t="shared" si="87"/>
        <v>41592.713217592594</v>
      </c>
      <c r="U922">
        <f t="shared" si="88"/>
        <v>2013</v>
      </c>
      <c r="V922" t="str">
        <f t="shared" si="89"/>
        <v>Oct</v>
      </c>
    </row>
    <row r="923" spans="1:22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8">
        <f t="shared" si="84"/>
        <v>31</v>
      </c>
      <c r="P923" s="12">
        <f t="shared" si="85"/>
        <v>181620</v>
      </c>
      <c r="Q923" t="s">
        <v>8325</v>
      </c>
      <c r="R923" t="s">
        <v>8328</v>
      </c>
      <c r="S923" s="9">
        <f t="shared" si="86"/>
        <v>40847.171018518515</v>
      </c>
      <c r="T923" s="9">
        <f t="shared" si="87"/>
        <v>40889.212685185186</v>
      </c>
      <c r="U923">
        <f t="shared" si="88"/>
        <v>2011</v>
      </c>
      <c r="V923" t="str">
        <f t="shared" si="89"/>
        <v>Oct</v>
      </c>
    </row>
    <row r="924" spans="1:22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8">
        <f t="shared" si="84"/>
        <v>21</v>
      </c>
      <c r="P924" s="12">
        <f t="shared" si="85"/>
        <v>100800</v>
      </c>
      <c r="Q924" t="s">
        <v>8325</v>
      </c>
      <c r="R924" t="s">
        <v>8328</v>
      </c>
      <c r="S924" s="9">
        <f t="shared" si="86"/>
        <v>41878.530011574076</v>
      </c>
      <c r="T924" s="9">
        <f t="shared" si="87"/>
        <v>41913.530011574076</v>
      </c>
      <c r="U924">
        <f t="shared" si="88"/>
        <v>2014</v>
      </c>
      <c r="V924" t="str">
        <f t="shared" si="89"/>
        <v>Aug</v>
      </c>
    </row>
    <row r="925" spans="1:22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8">
        <f t="shared" si="84"/>
        <v>2</v>
      </c>
      <c r="P925" s="12">
        <f t="shared" si="85"/>
        <v>432600</v>
      </c>
      <c r="Q925" t="s">
        <v>8325</v>
      </c>
      <c r="R925" t="s">
        <v>8328</v>
      </c>
      <c r="S925" s="9">
        <f t="shared" si="86"/>
        <v>41934.959756944445</v>
      </c>
      <c r="T925" s="9">
        <f t="shared" si="87"/>
        <v>41965.001423611116</v>
      </c>
      <c r="U925">
        <f t="shared" si="88"/>
        <v>2014</v>
      </c>
      <c r="V925" t="str">
        <f t="shared" si="89"/>
        <v>Oct</v>
      </c>
    </row>
    <row r="926" spans="1:22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8">
        <f t="shared" si="84"/>
        <v>11</v>
      </c>
      <c r="P926" s="12">
        <f t="shared" si="85"/>
        <v>172800</v>
      </c>
      <c r="Q926" t="s">
        <v>8325</v>
      </c>
      <c r="R926" t="s">
        <v>8328</v>
      </c>
      <c r="S926" s="9">
        <f t="shared" si="86"/>
        <v>41288.942928240744</v>
      </c>
      <c r="T926" s="9">
        <f t="shared" si="87"/>
        <v>41318.942928240744</v>
      </c>
      <c r="U926">
        <f t="shared" si="88"/>
        <v>2013</v>
      </c>
      <c r="V926" t="str">
        <f t="shared" si="89"/>
        <v>Jan</v>
      </c>
    </row>
    <row r="927" spans="1:22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8">
        <f t="shared" si="84"/>
        <v>3</v>
      </c>
      <c r="P927" s="12">
        <f t="shared" si="85"/>
        <v>519120</v>
      </c>
      <c r="Q927" t="s">
        <v>8325</v>
      </c>
      <c r="R927" t="s">
        <v>8328</v>
      </c>
      <c r="S927" s="9">
        <f t="shared" si="86"/>
        <v>41575.880914351852</v>
      </c>
      <c r="T927" s="9">
        <f t="shared" si="87"/>
        <v>41605.922581018516</v>
      </c>
      <c r="U927">
        <f t="shared" si="88"/>
        <v>2013</v>
      </c>
      <c r="V927" t="str">
        <f t="shared" si="89"/>
        <v>Oct</v>
      </c>
    </row>
    <row r="928" spans="1:22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8">
        <f t="shared" si="84"/>
        <v>0</v>
      </c>
      <c r="P928" s="12" t="e">
        <f t="shared" si="85"/>
        <v>#DIV/0!</v>
      </c>
      <c r="Q928" t="s">
        <v>8325</v>
      </c>
      <c r="R928" t="s">
        <v>8328</v>
      </c>
      <c r="S928" s="9">
        <f t="shared" si="86"/>
        <v>40338.02002314815</v>
      </c>
      <c r="T928" s="9">
        <f t="shared" si="87"/>
        <v>40367.944444444445</v>
      </c>
      <c r="U928">
        <f t="shared" si="88"/>
        <v>2010</v>
      </c>
      <c r="V928" t="str">
        <f t="shared" si="89"/>
        <v>Jun</v>
      </c>
    </row>
    <row r="929" spans="1:22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8">
        <f t="shared" si="84"/>
        <v>0</v>
      </c>
      <c r="P929" s="12" t="e">
        <f t="shared" si="85"/>
        <v>#DIV/0!</v>
      </c>
      <c r="Q929" t="s">
        <v>8325</v>
      </c>
      <c r="R929" t="s">
        <v>8328</v>
      </c>
      <c r="S929" s="9">
        <f t="shared" si="86"/>
        <v>41013.822858796295</v>
      </c>
      <c r="T929" s="9">
        <f t="shared" si="87"/>
        <v>41043.822858796295</v>
      </c>
      <c r="U929">
        <f t="shared" si="88"/>
        <v>2012</v>
      </c>
      <c r="V929" t="str">
        <f t="shared" si="89"/>
        <v>Apr</v>
      </c>
    </row>
    <row r="930" spans="1:22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8">
        <f t="shared" si="84"/>
        <v>11</v>
      </c>
      <c r="P930" s="12">
        <f t="shared" si="85"/>
        <v>154710.25</v>
      </c>
      <c r="Q930" t="s">
        <v>8325</v>
      </c>
      <c r="R930" t="s">
        <v>8328</v>
      </c>
      <c r="S930" s="9">
        <f t="shared" si="86"/>
        <v>41180.86241898148</v>
      </c>
      <c r="T930" s="9">
        <f t="shared" si="87"/>
        <v>41231</v>
      </c>
      <c r="U930">
        <f t="shared" si="88"/>
        <v>2012</v>
      </c>
      <c r="V930" t="str">
        <f t="shared" si="89"/>
        <v>Sep</v>
      </c>
    </row>
    <row r="931" spans="1:22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8">
        <f t="shared" si="84"/>
        <v>0</v>
      </c>
      <c r="P931" s="12" t="e">
        <f t="shared" si="85"/>
        <v>#DIV/0!</v>
      </c>
      <c r="Q931" t="s">
        <v>8325</v>
      </c>
      <c r="R931" t="s">
        <v>8328</v>
      </c>
      <c r="S931" s="9">
        <f t="shared" si="86"/>
        <v>40978.238067129627</v>
      </c>
      <c r="T931" s="9">
        <f t="shared" si="87"/>
        <v>41008.196400462963</v>
      </c>
      <c r="U931">
        <f t="shared" si="88"/>
        <v>2012</v>
      </c>
      <c r="V931" t="str">
        <f t="shared" si="89"/>
        <v>Mar</v>
      </c>
    </row>
    <row r="932" spans="1:22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8">
        <f t="shared" si="84"/>
        <v>38</v>
      </c>
      <c r="P932" s="12">
        <f t="shared" si="85"/>
        <v>725442.8</v>
      </c>
      <c r="Q932" t="s">
        <v>8325</v>
      </c>
      <c r="R932" t="s">
        <v>8328</v>
      </c>
      <c r="S932" s="9">
        <f t="shared" si="86"/>
        <v>40312.915578703702</v>
      </c>
      <c r="T932" s="9">
        <f t="shared" si="87"/>
        <v>40354.897222222222</v>
      </c>
      <c r="U932">
        <f t="shared" si="88"/>
        <v>2010</v>
      </c>
      <c r="V932" t="str">
        <f t="shared" si="89"/>
        <v>May</v>
      </c>
    </row>
    <row r="933" spans="1:22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8">
        <f t="shared" si="84"/>
        <v>7</v>
      </c>
      <c r="P933" s="12">
        <f t="shared" si="85"/>
        <v>426528.28571428574</v>
      </c>
      <c r="Q933" t="s">
        <v>8325</v>
      </c>
      <c r="R933" t="s">
        <v>8328</v>
      </c>
      <c r="S933" s="9">
        <f t="shared" si="86"/>
        <v>41680.359976851854</v>
      </c>
      <c r="T933" s="9">
        <f t="shared" si="87"/>
        <v>41714.916666666664</v>
      </c>
      <c r="U933">
        <f t="shared" si="88"/>
        <v>2014</v>
      </c>
      <c r="V933" t="str">
        <f t="shared" si="89"/>
        <v>Feb</v>
      </c>
    </row>
    <row r="934" spans="1:22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8">
        <f t="shared" si="84"/>
        <v>15</v>
      </c>
      <c r="P934" s="12">
        <f t="shared" si="85"/>
        <v>129480</v>
      </c>
      <c r="Q934" t="s">
        <v>8325</v>
      </c>
      <c r="R934" t="s">
        <v>8328</v>
      </c>
      <c r="S934" s="9">
        <f t="shared" si="86"/>
        <v>41310.969270833331</v>
      </c>
      <c r="T934" s="9">
        <f t="shared" si="87"/>
        <v>41355.927604166667</v>
      </c>
      <c r="U934">
        <f t="shared" si="88"/>
        <v>2013</v>
      </c>
      <c r="V934" t="str">
        <f t="shared" si="89"/>
        <v>Feb</v>
      </c>
    </row>
    <row r="935" spans="1:22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8">
        <f t="shared" si="84"/>
        <v>6</v>
      </c>
      <c r="P935" s="12">
        <f t="shared" si="85"/>
        <v>2592000</v>
      </c>
      <c r="Q935" t="s">
        <v>8325</v>
      </c>
      <c r="R935" t="s">
        <v>8328</v>
      </c>
      <c r="S935" s="9">
        <f t="shared" si="86"/>
        <v>41711.169085648151</v>
      </c>
      <c r="T935" s="9">
        <f t="shared" si="87"/>
        <v>41771.169085648151</v>
      </c>
      <c r="U935">
        <f t="shared" si="88"/>
        <v>2014</v>
      </c>
      <c r="V935" t="str">
        <f t="shared" si="89"/>
        <v>Mar</v>
      </c>
    </row>
    <row r="936" spans="1:22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8">
        <f t="shared" si="84"/>
        <v>30</v>
      </c>
      <c r="P936" s="12">
        <f t="shared" si="85"/>
        <v>84997.2</v>
      </c>
      <c r="Q936" t="s">
        <v>8325</v>
      </c>
      <c r="R936" t="s">
        <v>8328</v>
      </c>
      <c r="S936" s="9">
        <f t="shared" si="86"/>
        <v>41733.737083333333</v>
      </c>
      <c r="T936" s="9">
        <f t="shared" si="87"/>
        <v>41763.25</v>
      </c>
      <c r="U936">
        <f t="shared" si="88"/>
        <v>2014</v>
      </c>
      <c r="V936" t="str">
        <f t="shared" si="89"/>
        <v>Apr</v>
      </c>
    </row>
    <row r="937" spans="1:22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8">
        <f t="shared" si="84"/>
        <v>1</v>
      </c>
      <c r="P937" s="12">
        <f t="shared" si="85"/>
        <v>1296000</v>
      </c>
      <c r="Q937" t="s">
        <v>8325</v>
      </c>
      <c r="R937" t="s">
        <v>8328</v>
      </c>
      <c r="S937" s="9">
        <f t="shared" si="86"/>
        <v>42368.333668981482</v>
      </c>
      <c r="T937" s="9">
        <f t="shared" si="87"/>
        <v>42398.333668981482</v>
      </c>
      <c r="U937">
        <f t="shared" si="88"/>
        <v>2015</v>
      </c>
      <c r="V937" t="str">
        <f t="shared" si="89"/>
        <v>Dec</v>
      </c>
    </row>
    <row r="938" spans="1:22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8">
        <f t="shared" si="84"/>
        <v>0</v>
      </c>
      <c r="P938" s="12" t="e">
        <f t="shared" si="85"/>
        <v>#DIV/0!</v>
      </c>
      <c r="Q938" t="s">
        <v>8325</v>
      </c>
      <c r="R938" t="s">
        <v>8328</v>
      </c>
      <c r="S938" s="9">
        <f t="shared" si="86"/>
        <v>40883.024178240739</v>
      </c>
      <c r="T938" s="9">
        <f t="shared" si="87"/>
        <v>40926.833333333336</v>
      </c>
      <c r="U938">
        <f t="shared" si="88"/>
        <v>2011</v>
      </c>
      <c r="V938" t="str">
        <f t="shared" si="89"/>
        <v>Dec</v>
      </c>
    </row>
    <row r="939" spans="1:22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8">
        <f t="shared" si="84"/>
        <v>1</v>
      </c>
      <c r="P939" s="12">
        <f t="shared" si="85"/>
        <v>1297800</v>
      </c>
      <c r="Q939" t="s">
        <v>8325</v>
      </c>
      <c r="R939" t="s">
        <v>8328</v>
      </c>
      <c r="S939" s="9">
        <f t="shared" si="86"/>
        <v>41551.798113425924</v>
      </c>
      <c r="T939" s="9">
        <f t="shared" si="87"/>
        <v>41581.839780092596</v>
      </c>
      <c r="U939">
        <f t="shared" si="88"/>
        <v>2013</v>
      </c>
      <c r="V939" t="str">
        <f t="shared" si="89"/>
        <v>Oct</v>
      </c>
    </row>
    <row r="940" spans="1:22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8">
        <f t="shared" si="84"/>
        <v>0</v>
      </c>
      <c r="P940" s="12">
        <f t="shared" si="85"/>
        <v>2592000</v>
      </c>
      <c r="Q940" t="s">
        <v>8325</v>
      </c>
      <c r="R940" t="s">
        <v>8328</v>
      </c>
      <c r="S940" s="9">
        <f t="shared" si="86"/>
        <v>41124.479722222226</v>
      </c>
      <c r="T940" s="9">
        <f t="shared" si="87"/>
        <v>41154.479722222226</v>
      </c>
      <c r="U940">
        <f t="shared" si="88"/>
        <v>2012</v>
      </c>
      <c r="V940" t="str">
        <f t="shared" si="89"/>
        <v>Aug</v>
      </c>
    </row>
    <row r="941" spans="1:22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8">
        <f t="shared" si="84"/>
        <v>1</v>
      </c>
      <c r="P941" s="12">
        <f t="shared" si="85"/>
        <v>1687771</v>
      </c>
      <c r="Q941" t="s">
        <v>8325</v>
      </c>
      <c r="R941" t="s">
        <v>8328</v>
      </c>
      <c r="S941" s="9">
        <f t="shared" si="86"/>
        <v>41416.763171296298</v>
      </c>
      <c r="T941" s="9">
        <f t="shared" si="87"/>
        <v>41455.831944444442</v>
      </c>
      <c r="U941">
        <f t="shared" si="88"/>
        <v>2013</v>
      </c>
      <c r="V941" t="str">
        <f t="shared" si="89"/>
        <v>May</v>
      </c>
    </row>
    <row r="942" spans="1:22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8">
        <f t="shared" si="84"/>
        <v>17</v>
      </c>
      <c r="P942" s="12">
        <f t="shared" si="85"/>
        <v>277714.28571428574</v>
      </c>
      <c r="Q942" t="s">
        <v>8319</v>
      </c>
      <c r="R942" t="s">
        <v>8321</v>
      </c>
      <c r="S942" s="9">
        <f t="shared" si="86"/>
        <v>42182.008402777778</v>
      </c>
      <c r="T942" s="9">
        <f t="shared" si="87"/>
        <v>42227.008402777778</v>
      </c>
      <c r="U942">
        <f t="shared" si="88"/>
        <v>2015</v>
      </c>
      <c r="V942" t="str">
        <f t="shared" si="89"/>
        <v>Jun</v>
      </c>
    </row>
    <row r="943" spans="1:22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8">
        <f t="shared" si="84"/>
        <v>2</v>
      </c>
      <c r="P943" s="12">
        <f t="shared" si="85"/>
        <v>83612.903225806454</v>
      </c>
      <c r="Q943" t="s">
        <v>8319</v>
      </c>
      <c r="R943" t="s">
        <v>8321</v>
      </c>
      <c r="S943" s="9">
        <f t="shared" si="86"/>
        <v>42746.096585648149</v>
      </c>
      <c r="T943" s="9">
        <f t="shared" si="87"/>
        <v>42776.096585648149</v>
      </c>
      <c r="U943">
        <f t="shared" si="88"/>
        <v>2017</v>
      </c>
      <c r="V943" t="str">
        <f t="shared" si="89"/>
        <v>Jan</v>
      </c>
    </row>
    <row r="944" spans="1:22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8">
        <f t="shared" si="84"/>
        <v>9</v>
      </c>
      <c r="P944" s="12">
        <f t="shared" si="85"/>
        <v>194400</v>
      </c>
      <c r="Q944" t="s">
        <v>8319</v>
      </c>
      <c r="R944" t="s">
        <v>8321</v>
      </c>
      <c r="S944" s="9">
        <f t="shared" si="86"/>
        <v>42382.843287037031</v>
      </c>
      <c r="T944" s="9">
        <f t="shared" si="87"/>
        <v>42418.843287037031</v>
      </c>
      <c r="U944">
        <f t="shared" si="88"/>
        <v>2016</v>
      </c>
      <c r="V944" t="str">
        <f t="shared" si="89"/>
        <v>Jan</v>
      </c>
    </row>
    <row r="945" spans="1:22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8">
        <f t="shared" si="84"/>
        <v>10</v>
      </c>
      <c r="P945" s="12">
        <f t="shared" si="85"/>
        <v>216300</v>
      </c>
      <c r="Q945" t="s">
        <v>8319</v>
      </c>
      <c r="R945" t="s">
        <v>8321</v>
      </c>
      <c r="S945" s="9">
        <f t="shared" si="86"/>
        <v>42673.66788194445</v>
      </c>
      <c r="T945" s="9">
        <f t="shared" si="87"/>
        <v>42703.709548611107</v>
      </c>
      <c r="U945">
        <f t="shared" si="88"/>
        <v>2016</v>
      </c>
      <c r="V945" t="str">
        <f t="shared" si="89"/>
        <v>Oct</v>
      </c>
    </row>
    <row r="946" spans="1:22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8">
        <f t="shared" si="84"/>
        <v>13</v>
      </c>
      <c r="P946" s="12">
        <f t="shared" si="85"/>
        <v>30599.479166666668</v>
      </c>
      <c r="Q946" t="s">
        <v>8319</v>
      </c>
      <c r="R946" t="s">
        <v>8321</v>
      </c>
      <c r="S946" s="9">
        <f t="shared" si="86"/>
        <v>42444.583912037036</v>
      </c>
      <c r="T946" s="9">
        <f t="shared" si="87"/>
        <v>42478.583333333328</v>
      </c>
      <c r="U946">
        <f t="shared" si="88"/>
        <v>2016</v>
      </c>
      <c r="V946" t="str">
        <f t="shared" si="89"/>
        <v>Mar</v>
      </c>
    </row>
    <row r="947" spans="1:22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8">
        <f t="shared" si="84"/>
        <v>2</v>
      </c>
      <c r="P947" s="12">
        <f t="shared" si="85"/>
        <v>281482.125</v>
      </c>
      <c r="Q947" t="s">
        <v>8319</v>
      </c>
      <c r="R947" t="s">
        <v>8321</v>
      </c>
      <c r="S947" s="9">
        <f t="shared" si="86"/>
        <v>42732.872986111113</v>
      </c>
      <c r="T947" s="9">
        <f t="shared" si="87"/>
        <v>42784.999305555553</v>
      </c>
      <c r="U947">
        <f t="shared" si="88"/>
        <v>2016</v>
      </c>
      <c r="V947" t="str">
        <f t="shared" si="89"/>
        <v>Dec</v>
      </c>
    </row>
    <row r="948" spans="1:22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8">
        <f t="shared" si="84"/>
        <v>2</v>
      </c>
      <c r="P948" s="12">
        <f t="shared" si="85"/>
        <v>518400</v>
      </c>
      <c r="Q948" t="s">
        <v>8319</v>
      </c>
      <c r="R948" t="s">
        <v>8321</v>
      </c>
      <c r="S948" s="9">
        <f t="shared" si="86"/>
        <v>42592.750555555554</v>
      </c>
      <c r="T948" s="9">
        <f t="shared" si="87"/>
        <v>42622.750555555554</v>
      </c>
      <c r="U948">
        <f t="shared" si="88"/>
        <v>2016</v>
      </c>
      <c r="V948" t="str">
        <f t="shared" si="89"/>
        <v>Aug</v>
      </c>
    </row>
    <row r="949" spans="1:22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8">
        <f t="shared" si="84"/>
        <v>0</v>
      </c>
      <c r="P949" s="12" t="e">
        <f t="shared" si="85"/>
        <v>#DIV/0!</v>
      </c>
      <c r="Q949" t="s">
        <v>8319</v>
      </c>
      <c r="R949" t="s">
        <v>8321</v>
      </c>
      <c r="S949" s="9">
        <f t="shared" si="86"/>
        <v>42491.781319444446</v>
      </c>
      <c r="T949" s="9">
        <f t="shared" si="87"/>
        <v>42551.781319444446</v>
      </c>
      <c r="U949">
        <f t="shared" si="88"/>
        <v>2016</v>
      </c>
      <c r="V949" t="str">
        <f t="shared" si="89"/>
        <v>May</v>
      </c>
    </row>
    <row r="950" spans="1:22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8">
        <f t="shared" si="84"/>
        <v>12</v>
      </c>
      <c r="P950" s="12">
        <f t="shared" si="85"/>
        <v>324000</v>
      </c>
      <c r="Q950" t="s">
        <v>8319</v>
      </c>
      <c r="R950" t="s">
        <v>8321</v>
      </c>
      <c r="S950" s="9">
        <f t="shared" si="86"/>
        <v>42411.828287037039</v>
      </c>
      <c r="T950" s="9">
        <f t="shared" si="87"/>
        <v>42441.828287037039</v>
      </c>
      <c r="U950">
        <f t="shared" si="88"/>
        <v>2016</v>
      </c>
      <c r="V950" t="str">
        <f t="shared" si="89"/>
        <v>Feb</v>
      </c>
    </row>
    <row r="951" spans="1:22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8">
        <f t="shared" si="84"/>
        <v>1</v>
      </c>
      <c r="P951" s="12">
        <f t="shared" si="85"/>
        <v>740571.42857142852</v>
      </c>
      <c r="Q951" t="s">
        <v>8319</v>
      </c>
      <c r="R951" t="s">
        <v>8321</v>
      </c>
      <c r="S951" s="9">
        <f t="shared" si="86"/>
        <v>42361.043703703705</v>
      </c>
      <c r="T951" s="9">
        <f t="shared" si="87"/>
        <v>42421.043703703705</v>
      </c>
      <c r="U951">
        <f t="shared" si="88"/>
        <v>2015</v>
      </c>
      <c r="V951" t="str">
        <f t="shared" si="89"/>
        <v>Dec</v>
      </c>
    </row>
    <row r="952" spans="1:22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8">
        <f t="shared" si="84"/>
        <v>28</v>
      </c>
      <c r="P952" s="12">
        <f t="shared" si="85"/>
        <v>108000</v>
      </c>
      <c r="Q952" t="s">
        <v>8319</v>
      </c>
      <c r="R952" t="s">
        <v>8321</v>
      </c>
      <c r="S952" s="9">
        <f t="shared" si="86"/>
        <v>42356.750706018516</v>
      </c>
      <c r="T952" s="9">
        <f t="shared" si="87"/>
        <v>42386.750706018516</v>
      </c>
      <c r="U952">
        <f t="shared" si="88"/>
        <v>2015</v>
      </c>
      <c r="V952" t="str">
        <f t="shared" si="89"/>
        <v>Dec</v>
      </c>
    </row>
    <row r="953" spans="1:22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8">
        <f t="shared" si="84"/>
        <v>38</v>
      </c>
      <c r="P953" s="12">
        <f t="shared" si="85"/>
        <v>32132.231404958678</v>
      </c>
      <c r="Q953" t="s">
        <v>8319</v>
      </c>
      <c r="R953" t="s">
        <v>8321</v>
      </c>
      <c r="S953" s="9">
        <f t="shared" si="86"/>
        <v>42480.653611111105</v>
      </c>
      <c r="T953" s="9">
        <f t="shared" si="87"/>
        <v>42525.653611111105</v>
      </c>
      <c r="U953">
        <f t="shared" si="88"/>
        <v>2016</v>
      </c>
      <c r="V953" t="str">
        <f t="shared" si="89"/>
        <v>Apr</v>
      </c>
    </row>
    <row r="954" spans="1:22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8">
        <f t="shared" si="84"/>
        <v>40</v>
      </c>
      <c r="P954" s="12">
        <f t="shared" si="85"/>
        <v>13242.857142857143</v>
      </c>
      <c r="Q954" t="s">
        <v>8319</v>
      </c>
      <c r="R954" t="s">
        <v>8321</v>
      </c>
      <c r="S954" s="9">
        <f t="shared" si="86"/>
        <v>42662.613564814819</v>
      </c>
      <c r="T954" s="9">
        <f t="shared" si="87"/>
        <v>42692.655231481483</v>
      </c>
      <c r="U954">
        <f t="shared" si="88"/>
        <v>2016</v>
      </c>
      <c r="V954" t="str">
        <f t="shared" si="89"/>
        <v>Oct</v>
      </c>
    </row>
    <row r="955" spans="1:22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8">
        <f t="shared" si="84"/>
        <v>1</v>
      </c>
      <c r="P955" s="12">
        <f t="shared" si="85"/>
        <v>518400</v>
      </c>
      <c r="Q955" t="s">
        <v>8319</v>
      </c>
      <c r="R955" t="s">
        <v>8321</v>
      </c>
      <c r="S955" s="9">
        <f t="shared" si="86"/>
        <v>41999.164340277777</v>
      </c>
      <c r="T955" s="9">
        <f t="shared" si="87"/>
        <v>42029.164340277777</v>
      </c>
      <c r="U955">
        <f t="shared" si="88"/>
        <v>2014</v>
      </c>
      <c r="V955" t="str">
        <f t="shared" si="89"/>
        <v>Dec</v>
      </c>
    </row>
    <row r="956" spans="1:22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8">
        <f t="shared" si="84"/>
        <v>43</v>
      </c>
      <c r="P956" s="12">
        <f t="shared" si="85"/>
        <v>49709.589041095889</v>
      </c>
      <c r="Q956" t="s">
        <v>8319</v>
      </c>
      <c r="R956" t="s">
        <v>8321</v>
      </c>
      <c r="S956" s="9">
        <f t="shared" si="86"/>
        <v>42194.833784722221</v>
      </c>
      <c r="T956" s="9">
        <f t="shared" si="87"/>
        <v>42236.833784722221</v>
      </c>
      <c r="U956">
        <f t="shared" si="88"/>
        <v>2015</v>
      </c>
      <c r="V956" t="str">
        <f t="shared" si="89"/>
        <v>Jul</v>
      </c>
    </row>
    <row r="957" spans="1:22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8">
        <f t="shared" si="84"/>
        <v>6</v>
      </c>
      <c r="P957" s="12">
        <f t="shared" si="85"/>
        <v>37161.290322580644</v>
      </c>
      <c r="Q957" t="s">
        <v>8319</v>
      </c>
      <c r="R957" t="s">
        <v>8321</v>
      </c>
      <c r="S957" s="9">
        <f t="shared" si="86"/>
        <v>42586.295138888891</v>
      </c>
      <c r="T957" s="9">
        <f t="shared" si="87"/>
        <v>42626.295138888891</v>
      </c>
      <c r="U957">
        <f t="shared" si="88"/>
        <v>2016</v>
      </c>
      <c r="V957" t="str">
        <f t="shared" si="89"/>
        <v>Aug</v>
      </c>
    </row>
    <row r="958" spans="1:22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8">
        <f t="shared" si="84"/>
        <v>2</v>
      </c>
      <c r="P958" s="12">
        <f t="shared" si="85"/>
        <v>304729.4117647059</v>
      </c>
      <c r="Q958" t="s">
        <v>8319</v>
      </c>
      <c r="R958" t="s">
        <v>8321</v>
      </c>
      <c r="S958" s="9">
        <f t="shared" si="86"/>
        <v>42060.913877314815</v>
      </c>
      <c r="T958" s="9">
        <f t="shared" si="87"/>
        <v>42120.872210648144</v>
      </c>
      <c r="U958">
        <f t="shared" si="88"/>
        <v>2015</v>
      </c>
      <c r="V958" t="str">
        <f t="shared" si="89"/>
        <v>Feb</v>
      </c>
    </row>
    <row r="959" spans="1:22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8">
        <f t="shared" si="84"/>
        <v>2</v>
      </c>
      <c r="P959" s="12">
        <f t="shared" si="85"/>
        <v>383142.85714285716</v>
      </c>
      <c r="Q959" t="s">
        <v>8319</v>
      </c>
      <c r="R959" t="s">
        <v>8321</v>
      </c>
      <c r="S959" s="9">
        <f t="shared" si="86"/>
        <v>42660.552465277782</v>
      </c>
      <c r="T959" s="9">
        <f t="shared" si="87"/>
        <v>42691.594131944439</v>
      </c>
      <c r="U959">
        <f t="shared" si="88"/>
        <v>2016</v>
      </c>
      <c r="V959" t="str">
        <f t="shared" si="89"/>
        <v>Oct</v>
      </c>
    </row>
    <row r="960" spans="1:22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8">
        <f t="shared" si="84"/>
        <v>11</v>
      </c>
      <c r="P960" s="12">
        <f t="shared" si="85"/>
        <v>108786.88235294117</v>
      </c>
      <c r="Q960" t="s">
        <v>8319</v>
      </c>
      <c r="R960" t="s">
        <v>8321</v>
      </c>
      <c r="S960" s="9">
        <f t="shared" si="86"/>
        <v>42082.802812499998</v>
      </c>
      <c r="T960" s="9">
        <f t="shared" si="87"/>
        <v>42104.207638888889</v>
      </c>
      <c r="U960">
        <f t="shared" si="88"/>
        <v>2015</v>
      </c>
      <c r="V960" t="str">
        <f t="shared" si="89"/>
        <v>Mar</v>
      </c>
    </row>
    <row r="961" spans="1:22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8">
        <f t="shared" si="84"/>
        <v>39</v>
      </c>
      <c r="P961" s="12">
        <f t="shared" si="85"/>
        <v>15157.894736842105</v>
      </c>
      <c r="Q961" t="s">
        <v>8319</v>
      </c>
      <c r="R961" t="s">
        <v>8321</v>
      </c>
      <c r="S961" s="9">
        <f t="shared" si="86"/>
        <v>41993.174363425926</v>
      </c>
      <c r="T961" s="9">
        <f t="shared" si="87"/>
        <v>42023.174363425926</v>
      </c>
      <c r="U961">
        <f t="shared" si="88"/>
        <v>2014</v>
      </c>
      <c r="V961" t="str">
        <f t="shared" si="89"/>
        <v>Dec</v>
      </c>
    </row>
    <row r="962" spans="1:22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8">
        <f t="shared" si="84"/>
        <v>46</v>
      </c>
      <c r="P962" s="12">
        <f t="shared" si="85"/>
        <v>19282.978723404256</v>
      </c>
      <c r="Q962" t="s">
        <v>8319</v>
      </c>
      <c r="R962" t="s">
        <v>8321</v>
      </c>
      <c r="S962" s="9">
        <f t="shared" si="86"/>
        <v>42766.626793981486</v>
      </c>
      <c r="T962" s="9">
        <f t="shared" si="87"/>
        <v>42808.585127314815</v>
      </c>
      <c r="U962">
        <f t="shared" si="88"/>
        <v>2017</v>
      </c>
      <c r="V962" t="str">
        <f t="shared" si="89"/>
        <v>Jan</v>
      </c>
    </row>
    <row r="963" spans="1:22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8">
        <f t="shared" ref="O963:O1026" si="90">ROUND((E963/D963)*100,0)</f>
        <v>42</v>
      </c>
      <c r="P963" s="12">
        <f t="shared" ref="P963:P1026" si="91">(I963-J963)/L963</f>
        <v>36207.86363636364</v>
      </c>
      <c r="Q963" t="s">
        <v>8319</v>
      </c>
      <c r="R963" t="s">
        <v>8321</v>
      </c>
      <c r="S963" s="9">
        <f t="shared" ref="S963:S1026" si="92">(((J963/60)/60)/24)+DATE(1970,1,1)</f>
        <v>42740.693692129629</v>
      </c>
      <c r="T963" s="9">
        <f t="shared" ref="T963:T1026" si="93">(((I963/60)/60)/24) + DATE(1970,1,1)</f>
        <v>42786.791666666672</v>
      </c>
      <c r="U963">
        <f t="shared" ref="U963:U1026" si="94">YEAR(S963)</f>
        <v>2017</v>
      </c>
      <c r="V963" t="str">
        <f t="shared" ref="V963:V1026" si="95">TEXT(MONTH(S963)*29,"mmm")</f>
        <v>Jan</v>
      </c>
    </row>
    <row r="964" spans="1:22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8">
        <f t="shared" si="90"/>
        <v>28</v>
      </c>
      <c r="P964" s="12">
        <f t="shared" si="91"/>
        <v>88735.135135135133</v>
      </c>
      <c r="Q964" t="s">
        <v>8319</v>
      </c>
      <c r="R964" t="s">
        <v>8321</v>
      </c>
      <c r="S964" s="9">
        <f t="shared" si="92"/>
        <v>42373.712418981479</v>
      </c>
      <c r="T964" s="9">
        <f t="shared" si="93"/>
        <v>42411.712418981479</v>
      </c>
      <c r="U964">
        <f t="shared" si="94"/>
        <v>2016</v>
      </c>
      <c r="V964" t="str">
        <f t="shared" si="95"/>
        <v>Jan</v>
      </c>
    </row>
    <row r="965" spans="1:22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8">
        <f t="shared" si="90"/>
        <v>1</v>
      </c>
      <c r="P965" s="12">
        <f t="shared" si="91"/>
        <v>336000</v>
      </c>
      <c r="Q965" t="s">
        <v>8319</v>
      </c>
      <c r="R965" t="s">
        <v>8321</v>
      </c>
      <c r="S965" s="9">
        <f t="shared" si="92"/>
        <v>42625.635636574079</v>
      </c>
      <c r="T965" s="9">
        <f t="shared" si="93"/>
        <v>42660.635636574079</v>
      </c>
      <c r="U965">
        <f t="shared" si="94"/>
        <v>2016</v>
      </c>
      <c r="V965" t="str">
        <f t="shared" si="95"/>
        <v>Sep</v>
      </c>
    </row>
    <row r="966" spans="1:22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8">
        <f t="shared" si="90"/>
        <v>1</v>
      </c>
      <c r="P966" s="12">
        <f t="shared" si="91"/>
        <v>119172.41379310345</v>
      </c>
      <c r="Q966" t="s">
        <v>8319</v>
      </c>
      <c r="R966" t="s">
        <v>8321</v>
      </c>
      <c r="S966" s="9">
        <f t="shared" si="92"/>
        <v>42208.628692129627</v>
      </c>
      <c r="T966" s="9">
        <f t="shared" si="93"/>
        <v>42248.628692129627</v>
      </c>
      <c r="U966">
        <f t="shared" si="94"/>
        <v>2015</v>
      </c>
      <c r="V966" t="str">
        <f t="shared" si="95"/>
        <v>Jul</v>
      </c>
    </row>
    <row r="967" spans="1:22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8">
        <f t="shared" si="90"/>
        <v>1</v>
      </c>
      <c r="P967" s="12">
        <f t="shared" si="91"/>
        <v>462949</v>
      </c>
      <c r="Q967" t="s">
        <v>8319</v>
      </c>
      <c r="R967" t="s">
        <v>8321</v>
      </c>
      <c r="S967" s="9">
        <f t="shared" si="92"/>
        <v>42637.016736111109</v>
      </c>
      <c r="T967" s="9">
        <f t="shared" si="93"/>
        <v>42669.165972222225</v>
      </c>
      <c r="U967">
        <f t="shared" si="94"/>
        <v>2016</v>
      </c>
      <c r="V967" t="str">
        <f t="shared" si="95"/>
        <v>Sep</v>
      </c>
    </row>
    <row r="968" spans="1:22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8">
        <f t="shared" si="90"/>
        <v>15</v>
      </c>
      <c r="P968" s="12">
        <f t="shared" si="91"/>
        <v>86400</v>
      </c>
      <c r="Q968" t="s">
        <v>8319</v>
      </c>
      <c r="R968" t="s">
        <v>8321</v>
      </c>
      <c r="S968" s="9">
        <f t="shared" si="92"/>
        <v>42619.635787037041</v>
      </c>
      <c r="T968" s="9">
        <f t="shared" si="93"/>
        <v>42649.635787037041</v>
      </c>
      <c r="U968">
        <f t="shared" si="94"/>
        <v>2016</v>
      </c>
      <c r="V968" t="str">
        <f t="shared" si="95"/>
        <v>Sep</v>
      </c>
    </row>
    <row r="969" spans="1:22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8">
        <f t="shared" si="90"/>
        <v>18</v>
      </c>
      <c r="P969" s="12">
        <f t="shared" si="91"/>
        <v>63955.555555555555</v>
      </c>
      <c r="Q969" t="s">
        <v>8319</v>
      </c>
      <c r="R969" t="s">
        <v>8321</v>
      </c>
      <c r="S969" s="9">
        <f t="shared" si="92"/>
        <v>42422.254328703704</v>
      </c>
      <c r="T969" s="9">
        <f t="shared" si="93"/>
        <v>42482.21266203704</v>
      </c>
      <c r="U969">
        <f t="shared" si="94"/>
        <v>2016</v>
      </c>
      <c r="V969" t="str">
        <f t="shared" si="95"/>
        <v>Feb</v>
      </c>
    </row>
    <row r="970" spans="1:22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8">
        <f t="shared" si="90"/>
        <v>1</v>
      </c>
      <c r="P970" s="12">
        <f t="shared" si="91"/>
        <v>648000</v>
      </c>
      <c r="Q970" t="s">
        <v>8319</v>
      </c>
      <c r="R970" t="s">
        <v>8321</v>
      </c>
      <c r="S970" s="9">
        <f t="shared" si="92"/>
        <v>41836.847615740742</v>
      </c>
      <c r="T970" s="9">
        <f t="shared" si="93"/>
        <v>41866.847615740742</v>
      </c>
      <c r="U970">
        <f t="shared" si="94"/>
        <v>2014</v>
      </c>
      <c r="V970" t="str">
        <f t="shared" si="95"/>
        <v>Jul</v>
      </c>
    </row>
    <row r="971" spans="1:22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8">
        <f t="shared" si="90"/>
        <v>47</v>
      </c>
      <c r="P971" s="12">
        <f t="shared" si="91"/>
        <v>259200</v>
      </c>
      <c r="Q971" t="s">
        <v>8319</v>
      </c>
      <c r="R971" t="s">
        <v>8321</v>
      </c>
      <c r="S971" s="9">
        <f t="shared" si="92"/>
        <v>42742.30332175926</v>
      </c>
      <c r="T971" s="9">
        <f t="shared" si="93"/>
        <v>42775.30332175926</v>
      </c>
      <c r="U971">
        <f t="shared" si="94"/>
        <v>2017</v>
      </c>
      <c r="V971" t="str">
        <f t="shared" si="95"/>
        <v>Jan</v>
      </c>
    </row>
    <row r="972" spans="1:22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8">
        <f t="shared" si="90"/>
        <v>46</v>
      </c>
      <c r="P972" s="12">
        <f t="shared" si="91"/>
        <v>228263.35714285713</v>
      </c>
      <c r="Q972" t="s">
        <v>8319</v>
      </c>
      <c r="R972" t="s">
        <v>8321</v>
      </c>
      <c r="S972" s="9">
        <f t="shared" si="92"/>
        <v>42721.220520833333</v>
      </c>
      <c r="T972" s="9">
        <f t="shared" si="93"/>
        <v>42758.207638888889</v>
      </c>
      <c r="U972">
        <f t="shared" si="94"/>
        <v>2016</v>
      </c>
      <c r="V972" t="str">
        <f t="shared" si="95"/>
        <v>Dec</v>
      </c>
    </row>
    <row r="973" spans="1:22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8">
        <f t="shared" si="90"/>
        <v>0</v>
      </c>
      <c r="P973" s="12">
        <f t="shared" si="91"/>
        <v>777600</v>
      </c>
      <c r="Q973" t="s">
        <v>8319</v>
      </c>
      <c r="R973" t="s">
        <v>8321</v>
      </c>
      <c r="S973" s="9">
        <f t="shared" si="92"/>
        <v>42111.709027777775</v>
      </c>
      <c r="T973" s="9">
        <f t="shared" si="93"/>
        <v>42156.709027777775</v>
      </c>
      <c r="U973">
        <f t="shared" si="94"/>
        <v>2015</v>
      </c>
      <c r="V973" t="str">
        <f t="shared" si="95"/>
        <v>Apr</v>
      </c>
    </row>
    <row r="974" spans="1:22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8">
        <f t="shared" si="90"/>
        <v>35</v>
      </c>
      <c r="P974" s="12">
        <f t="shared" si="91"/>
        <v>56496.488888888889</v>
      </c>
      <c r="Q974" t="s">
        <v>8319</v>
      </c>
      <c r="R974" t="s">
        <v>8321</v>
      </c>
      <c r="S974" s="9">
        <f t="shared" si="92"/>
        <v>41856.865717592591</v>
      </c>
      <c r="T974" s="9">
        <f t="shared" si="93"/>
        <v>41886.290972222225</v>
      </c>
      <c r="U974">
        <f t="shared" si="94"/>
        <v>2014</v>
      </c>
      <c r="V974" t="str">
        <f t="shared" si="95"/>
        <v>Aug</v>
      </c>
    </row>
    <row r="975" spans="1:22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8">
        <f t="shared" si="90"/>
        <v>2</v>
      </c>
      <c r="P975" s="12">
        <f t="shared" si="91"/>
        <v>648450</v>
      </c>
      <c r="Q975" t="s">
        <v>8319</v>
      </c>
      <c r="R975" t="s">
        <v>8321</v>
      </c>
      <c r="S975" s="9">
        <f t="shared" si="92"/>
        <v>42257.014965277776</v>
      </c>
      <c r="T975" s="9">
        <f t="shared" si="93"/>
        <v>42317.056631944448</v>
      </c>
      <c r="U975">
        <f t="shared" si="94"/>
        <v>2015</v>
      </c>
      <c r="V975" t="str">
        <f t="shared" si="95"/>
        <v>Sep</v>
      </c>
    </row>
    <row r="976" spans="1:22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8">
        <f t="shared" si="90"/>
        <v>1</v>
      </c>
      <c r="P976" s="12">
        <f t="shared" si="91"/>
        <v>862800</v>
      </c>
      <c r="Q976" t="s">
        <v>8319</v>
      </c>
      <c r="R976" t="s">
        <v>8321</v>
      </c>
      <c r="S976" s="9">
        <f t="shared" si="92"/>
        <v>42424.749490740738</v>
      </c>
      <c r="T976" s="9">
        <f t="shared" si="93"/>
        <v>42454.707824074074</v>
      </c>
      <c r="U976">
        <f t="shared" si="94"/>
        <v>2016</v>
      </c>
      <c r="V976" t="str">
        <f t="shared" si="95"/>
        <v>Feb</v>
      </c>
    </row>
    <row r="977" spans="1:22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8">
        <f t="shared" si="90"/>
        <v>3</v>
      </c>
      <c r="P977" s="12">
        <f t="shared" si="91"/>
        <v>216000</v>
      </c>
      <c r="Q977" t="s">
        <v>8319</v>
      </c>
      <c r="R977" t="s">
        <v>8321</v>
      </c>
      <c r="S977" s="9">
        <f t="shared" si="92"/>
        <v>42489.696585648147</v>
      </c>
      <c r="T977" s="9">
        <f t="shared" si="93"/>
        <v>42549.696585648147</v>
      </c>
      <c r="U977">
        <f t="shared" si="94"/>
        <v>2016</v>
      </c>
      <c r="V977" t="str">
        <f t="shared" si="95"/>
        <v>Apr</v>
      </c>
    </row>
    <row r="978" spans="1:22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8">
        <f t="shared" si="90"/>
        <v>2</v>
      </c>
      <c r="P978" s="12">
        <f t="shared" si="91"/>
        <v>216000</v>
      </c>
      <c r="Q978" t="s">
        <v>8319</v>
      </c>
      <c r="R978" t="s">
        <v>8321</v>
      </c>
      <c r="S978" s="9">
        <f t="shared" si="92"/>
        <v>42185.058993055558</v>
      </c>
      <c r="T978" s="9">
        <f t="shared" si="93"/>
        <v>42230.058993055558</v>
      </c>
      <c r="U978">
        <f t="shared" si="94"/>
        <v>2015</v>
      </c>
      <c r="V978" t="str">
        <f t="shared" si="95"/>
        <v>Jun</v>
      </c>
    </row>
    <row r="979" spans="1:22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8">
        <f t="shared" si="90"/>
        <v>34</v>
      </c>
      <c r="P979" s="12">
        <f t="shared" si="91"/>
        <v>216000</v>
      </c>
      <c r="Q979" t="s">
        <v>8319</v>
      </c>
      <c r="R979" t="s">
        <v>8321</v>
      </c>
      <c r="S979" s="9">
        <f t="shared" si="92"/>
        <v>42391.942094907412</v>
      </c>
      <c r="T979" s="9">
        <f t="shared" si="93"/>
        <v>42421.942094907412</v>
      </c>
      <c r="U979">
        <f t="shared" si="94"/>
        <v>2016</v>
      </c>
      <c r="V979" t="str">
        <f t="shared" si="95"/>
        <v>Jan</v>
      </c>
    </row>
    <row r="980" spans="1:22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8">
        <f t="shared" si="90"/>
        <v>56</v>
      </c>
      <c r="P980" s="12">
        <f t="shared" si="91"/>
        <v>21073.170731707316</v>
      </c>
      <c r="Q980" t="s">
        <v>8319</v>
      </c>
      <c r="R980" t="s">
        <v>8321</v>
      </c>
      <c r="S980" s="9">
        <f t="shared" si="92"/>
        <v>42395.309039351851</v>
      </c>
      <c r="T980" s="9">
        <f t="shared" si="93"/>
        <v>42425.309039351851</v>
      </c>
      <c r="U980">
        <f t="shared" si="94"/>
        <v>2016</v>
      </c>
      <c r="V980" t="str">
        <f t="shared" si="95"/>
        <v>Jan</v>
      </c>
    </row>
    <row r="981" spans="1:22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8">
        <f t="shared" si="90"/>
        <v>83</v>
      </c>
      <c r="P981" s="12">
        <f t="shared" si="91"/>
        <v>31836.583333333332</v>
      </c>
      <c r="Q981" t="s">
        <v>8319</v>
      </c>
      <c r="R981" t="s">
        <v>8321</v>
      </c>
      <c r="S981" s="9">
        <f t="shared" si="92"/>
        <v>42506.416990740734</v>
      </c>
      <c r="T981" s="9">
        <f t="shared" si="93"/>
        <v>42541.790972222225</v>
      </c>
      <c r="U981">
        <f t="shared" si="94"/>
        <v>2016</v>
      </c>
      <c r="V981" t="str">
        <f t="shared" si="95"/>
        <v>May</v>
      </c>
    </row>
    <row r="982" spans="1:22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8">
        <f t="shared" si="90"/>
        <v>15</v>
      </c>
      <c r="P982" s="12">
        <f t="shared" si="91"/>
        <v>125535.48387096774</v>
      </c>
      <c r="Q982" t="s">
        <v>8319</v>
      </c>
      <c r="R982" t="s">
        <v>8321</v>
      </c>
      <c r="S982" s="9">
        <f t="shared" si="92"/>
        <v>41928.904189814813</v>
      </c>
      <c r="T982" s="9">
        <f t="shared" si="93"/>
        <v>41973.945856481485</v>
      </c>
      <c r="U982">
        <f t="shared" si="94"/>
        <v>2014</v>
      </c>
      <c r="V982" t="str">
        <f t="shared" si="95"/>
        <v>Oct</v>
      </c>
    </row>
    <row r="983" spans="1:22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8">
        <f t="shared" si="90"/>
        <v>0</v>
      </c>
      <c r="P983" s="12">
        <f t="shared" si="91"/>
        <v>648000</v>
      </c>
      <c r="Q983" t="s">
        <v>8319</v>
      </c>
      <c r="R983" t="s">
        <v>8321</v>
      </c>
      <c r="S983" s="9">
        <f t="shared" si="92"/>
        <v>41830.947013888886</v>
      </c>
      <c r="T983" s="9">
        <f t="shared" si="93"/>
        <v>41860.947013888886</v>
      </c>
      <c r="U983">
        <f t="shared" si="94"/>
        <v>2014</v>
      </c>
      <c r="V983" t="str">
        <f t="shared" si="95"/>
        <v>Jul</v>
      </c>
    </row>
    <row r="984" spans="1:22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8">
        <f t="shared" si="90"/>
        <v>0</v>
      </c>
      <c r="P984" s="12">
        <f t="shared" si="91"/>
        <v>864000</v>
      </c>
      <c r="Q984" t="s">
        <v>8319</v>
      </c>
      <c r="R984" t="s">
        <v>8321</v>
      </c>
      <c r="S984" s="9">
        <f t="shared" si="92"/>
        <v>42615.753310185188</v>
      </c>
      <c r="T984" s="9">
        <f t="shared" si="93"/>
        <v>42645.753310185188</v>
      </c>
      <c r="U984">
        <f t="shared" si="94"/>
        <v>2016</v>
      </c>
      <c r="V984" t="str">
        <f t="shared" si="95"/>
        <v>Sep</v>
      </c>
    </row>
    <row r="985" spans="1:22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8">
        <f t="shared" si="90"/>
        <v>30</v>
      </c>
      <c r="P985" s="12">
        <f t="shared" si="91"/>
        <v>15061.201117318436</v>
      </c>
      <c r="Q985" t="s">
        <v>8319</v>
      </c>
      <c r="R985" t="s">
        <v>8321</v>
      </c>
      <c r="S985" s="9">
        <f t="shared" si="92"/>
        <v>42574.667650462965</v>
      </c>
      <c r="T985" s="9">
        <f t="shared" si="93"/>
        <v>42605.870833333334</v>
      </c>
      <c r="U985">
        <f t="shared" si="94"/>
        <v>2016</v>
      </c>
      <c r="V985" t="str">
        <f t="shared" si="95"/>
        <v>Jul</v>
      </c>
    </row>
    <row r="986" spans="1:22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8">
        <f t="shared" si="90"/>
        <v>1</v>
      </c>
      <c r="P986" s="12">
        <f t="shared" si="91"/>
        <v>862800</v>
      </c>
      <c r="Q986" t="s">
        <v>8319</v>
      </c>
      <c r="R986" t="s">
        <v>8321</v>
      </c>
      <c r="S986" s="9">
        <f t="shared" si="92"/>
        <v>42061.11583333333</v>
      </c>
      <c r="T986" s="9">
        <f t="shared" si="93"/>
        <v>42091.074166666673</v>
      </c>
      <c r="U986">
        <f t="shared" si="94"/>
        <v>2015</v>
      </c>
      <c r="V986" t="str">
        <f t="shared" si="95"/>
        <v>Feb</v>
      </c>
    </row>
    <row r="987" spans="1:22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8">
        <f t="shared" si="90"/>
        <v>6</v>
      </c>
      <c r="P987" s="12">
        <f t="shared" si="91"/>
        <v>112660.43478260869</v>
      </c>
      <c r="Q987" t="s">
        <v>8319</v>
      </c>
      <c r="R987" t="s">
        <v>8321</v>
      </c>
      <c r="S987" s="9">
        <f t="shared" si="92"/>
        <v>42339.967708333337</v>
      </c>
      <c r="T987" s="9">
        <f t="shared" si="93"/>
        <v>42369.958333333328</v>
      </c>
      <c r="U987">
        <f t="shared" si="94"/>
        <v>2015</v>
      </c>
      <c r="V987" t="str">
        <f t="shared" si="95"/>
        <v>Dec</v>
      </c>
    </row>
    <row r="988" spans="1:22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8">
        <f t="shared" si="90"/>
        <v>13</v>
      </c>
      <c r="P988" s="12">
        <f t="shared" si="91"/>
        <v>203726.08695652173</v>
      </c>
      <c r="Q988" t="s">
        <v>8319</v>
      </c>
      <c r="R988" t="s">
        <v>8321</v>
      </c>
      <c r="S988" s="9">
        <f t="shared" si="92"/>
        <v>42324.767361111109</v>
      </c>
      <c r="T988" s="9">
        <f t="shared" si="93"/>
        <v>42379</v>
      </c>
      <c r="U988">
        <f t="shared" si="94"/>
        <v>2015</v>
      </c>
      <c r="V988" t="str">
        <f t="shared" si="95"/>
        <v>Nov</v>
      </c>
    </row>
    <row r="989" spans="1:22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8">
        <f t="shared" si="90"/>
        <v>13</v>
      </c>
      <c r="P989" s="12">
        <f t="shared" si="91"/>
        <v>84292.682926829264</v>
      </c>
      <c r="Q989" t="s">
        <v>8319</v>
      </c>
      <c r="R989" t="s">
        <v>8321</v>
      </c>
      <c r="S989" s="9">
        <f t="shared" si="92"/>
        <v>41773.294560185182</v>
      </c>
      <c r="T989" s="9">
        <f t="shared" si="93"/>
        <v>41813.294560185182</v>
      </c>
      <c r="U989">
        <f t="shared" si="94"/>
        <v>2014</v>
      </c>
      <c r="V989" t="str">
        <f t="shared" si="95"/>
        <v>May</v>
      </c>
    </row>
    <row r="990" spans="1:22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8">
        <f t="shared" si="90"/>
        <v>0</v>
      </c>
      <c r="P990" s="12" t="e">
        <f t="shared" si="91"/>
        <v>#DIV/0!</v>
      </c>
      <c r="Q990" t="s">
        <v>8319</v>
      </c>
      <c r="R990" t="s">
        <v>8321</v>
      </c>
      <c r="S990" s="9">
        <f t="shared" si="92"/>
        <v>42614.356770833328</v>
      </c>
      <c r="T990" s="9">
        <f t="shared" si="93"/>
        <v>42644.356770833328</v>
      </c>
      <c r="U990">
        <f t="shared" si="94"/>
        <v>2016</v>
      </c>
      <c r="V990" t="str">
        <f t="shared" si="95"/>
        <v>Sep</v>
      </c>
    </row>
    <row r="991" spans="1:22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8">
        <f t="shared" si="90"/>
        <v>17</v>
      </c>
      <c r="P991" s="12">
        <f t="shared" si="91"/>
        <v>81000</v>
      </c>
      <c r="Q991" t="s">
        <v>8319</v>
      </c>
      <c r="R991" t="s">
        <v>8321</v>
      </c>
      <c r="S991" s="9">
        <f t="shared" si="92"/>
        <v>42611.933969907404</v>
      </c>
      <c r="T991" s="9">
        <f t="shared" si="93"/>
        <v>42641.933969907404</v>
      </c>
      <c r="U991">
        <f t="shared" si="94"/>
        <v>2016</v>
      </c>
      <c r="V991" t="str">
        <f t="shared" si="95"/>
        <v>Aug</v>
      </c>
    </row>
    <row r="992" spans="1:22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8">
        <f t="shared" si="90"/>
        <v>0</v>
      </c>
      <c r="P992" s="12">
        <f t="shared" si="91"/>
        <v>1296000</v>
      </c>
      <c r="Q992" t="s">
        <v>8319</v>
      </c>
      <c r="R992" t="s">
        <v>8321</v>
      </c>
      <c r="S992" s="9">
        <f t="shared" si="92"/>
        <v>41855.784305555557</v>
      </c>
      <c r="T992" s="9">
        <f t="shared" si="93"/>
        <v>41885.784305555557</v>
      </c>
      <c r="U992">
        <f t="shared" si="94"/>
        <v>2014</v>
      </c>
      <c r="V992" t="str">
        <f t="shared" si="95"/>
        <v>Aug</v>
      </c>
    </row>
    <row r="993" spans="1:22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8">
        <f t="shared" si="90"/>
        <v>4</v>
      </c>
      <c r="P993" s="12">
        <f t="shared" si="91"/>
        <v>308924.57142857142</v>
      </c>
      <c r="Q993" t="s">
        <v>8319</v>
      </c>
      <c r="R993" t="s">
        <v>8321</v>
      </c>
      <c r="S993" s="9">
        <f t="shared" si="92"/>
        <v>42538.75680555556</v>
      </c>
      <c r="T993" s="9">
        <f t="shared" si="93"/>
        <v>42563.785416666666</v>
      </c>
      <c r="U993">
        <f t="shared" si="94"/>
        <v>2016</v>
      </c>
      <c r="V993" t="str">
        <f t="shared" si="95"/>
        <v>Jun</v>
      </c>
    </row>
    <row r="994" spans="1:22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8">
        <f t="shared" si="90"/>
        <v>0</v>
      </c>
      <c r="P994" s="12">
        <f t="shared" si="91"/>
        <v>1295100</v>
      </c>
      <c r="Q994" t="s">
        <v>8319</v>
      </c>
      <c r="R994" t="s">
        <v>8321</v>
      </c>
      <c r="S994" s="9">
        <f t="shared" si="92"/>
        <v>42437.924988425926</v>
      </c>
      <c r="T994" s="9">
        <f t="shared" si="93"/>
        <v>42497.883321759262</v>
      </c>
      <c r="U994">
        <f t="shared" si="94"/>
        <v>2016</v>
      </c>
      <c r="V994" t="str">
        <f t="shared" si="95"/>
        <v>Mar</v>
      </c>
    </row>
    <row r="995" spans="1:22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8">
        <f t="shared" si="90"/>
        <v>25</v>
      </c>
      <c r="P995" s="12">
        <f t="shared" si="91"/>
        <v>14654.244897959185</v>
      </c>
      <c r="Q995" t="s">
        <v>8319</v>
      </c>
      <c r="R995" t="s">
        <v>8321</v>
      </c>
      <c r="S995" s="9">
        <f t="shared" si="92"/>
        <v>42652.964907407411</v>
      </c>
      <c r="T995" s="9">
        <f t="shared" si="93"/>
        <v>42686.208333333328</v>
      </c>
      <c r="U995">
        <f t="shared" si="94"/>
        <v>2016</v>
      </c>
      <c r="V995" t="str">
        <f t="shared" si="95"/>
        <v>Oct</v>
      </c>
    </row>
    <row r="996" spans="1:22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8">
        <f t="shared" si="90"/>
        <v>2</v>
      </c>
      <c r="P996" s="12">
        <f t="shared" si="91"/>
        <v>413891.81818181818</v>
      </c>
      <c r="Q996" t="s">
        <v>8319</v>
      </c>
      <c r="R996" t="s">
        <v>8321</v>
      </c>
      <c r="S996" s="9">
        <f t="shared" si="92"/>
        <v>41921.263078703705</v>
      </c>
      <c r="T996" s="9">
        <f t="shared" si="93"/>
        <v>41973.957638888889</v>
      </c>
      <c r="U996">
        <f t="shared" si="94"/>
        <v>2014</v>
      </c>
      <c r="V996" t="str">
        <f t="shared" si="95"/>
        <v>Oct</v>
      </c>
    </row>
    <row r="997" spans="1:22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8">
        <f t="shared" si="90"/>
        <v>7</v>
      </c>
      <c r="P997" s="12">
        <f t="shared" si="91"/>
        <v>237368.88888888888</v>
      </c>
      <c r="Q997" t="s">
        <v>8319</v>
      </c>
      <c r="R997" t="s">
        <v>8321</v>
      </c>
      <c r="S997" s="9">
        <f t="shared" si="92"/>
        <v>41947.940740740742</v>
      </c>
      <c r="T997" s="9">
        <f t="shared" si="93"/>
        <v>41972.666666666672</v>
      </c>
      <c r="U997">
        <f t="shared" si="94"/>
        <v>2014</v>
      </c>
      <c r="V997" t="str">
        <f t="shared" si="95"/>
        <v>Nov</v>
      </c>
    </row>
    <row r="998" spans="1:22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8">
        <f t="shared" si="90"/>
        <v>2</v>
      </c>
      <c r="P998" s="12">
        <f t="shared" si="91"/>
        <v>514552</v>
      </c>
      <c r="Q998" t="s">
        <v>8319</v>
      </c>
      <c r="R998" t="s">
        <v>8321</v>
      </c>
      <c r="S998" s="9">
        <f t="shared" si="92"/>
        <v>41817.866435185184</v>
      </c>
      <c r="T998" s="9">
        <f t="shared" si="93"/>
        <v>41847.643750000003</v>
      </c>
      <c r="U998">
        <f t="shared" si="94"/>
        <v>2014</v>
      </c>
      <c r="V998" t="str">
        <f t="shared" si="95"/>
        <v>Jun</v>
      </c>
    </row>
    <row r="999" spans="1:22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8">
        <f t="shared" si="90"/>
        <v>1</v>
      </c>
      <c r="P999" s="12">
        <f t="shared" si="91"/>
        <v>324450</v>
      </c>
      <c r="Q999" t="s">
        <v>8319</v>
      </c>
      <c r="R999" t="s">
        <v>8321</v>
      </c>
      <c r="S999" s="9">
        <f t="shared" si="92"/>
        <v>41941.10297453704</v>
      </c>
      <c r="T999" s="9">
        <f t="shared" si="93"/>
        <v>41971.144641203704</v>
      </c>
      <c r="U999">
        <f t="shared" si="94"/>
        <v>2014</v>
      </c>
      <c r="V999" t="str">
        <f t="shared" si="95"/>
        <v>Oct</v>
      </c>
    </row>
    <row r="1000" spans="1:22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8">
        <f t="shared" si="90"/>
        <v>59</v>
      </c>
      <c r="P1000" s="12">
        <f t="shared" si="91"/>
        <v>16993.886462882096</v>
      </c>
      <c r="Q1000" t="s">
        <v>8319</v>
      </c>
      <c r="R1000" t="s">
        <v>8321</v>
      </c>
      <c r="S1000" s="9">
        <f t="shared" si="92"/>
        <v>42282.168993055559</v>
      </c>
      <c r="T1000" s="9">
        <f t="shared" si="93"/>
        <v>42327.210659722223</v>
      </c>
      <c r="U1000">
        <f t="shared" si="94"/>
        <v>2015</v>
      </c>
      <c r="V1000" t="str">
        <f t="shared" si="95"/>
        <v>Oct</v>
      </c>
    </row>
    <row r="1001" spans="1:22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8">
        <f t="shared" si="90"/>
        <v>8</v>
      </c>
      <c r="P1001" s="12">
        <f t="shared" si="91"/>
        <v>64875.75</v>
      </c>
      <c r="Q1001" t="s">
        <v>8319</v>
      </c>
      <c r="R1001" t="s">
        <v>8321</v>
      </c>
      <c r="S1001" s="9">
        <f t="shared" si="92"/>
        <v>41926.29965277778</v>
      </c>
      <c r="T1001" s="9">
        <f t="shared" si="93"/>
        <v>41956.334722222222</v>
      </c>
      <c r="U1001">
        <f t="shared" si="94"/>
        <v>2014</v>
      </c>
      <c r="V1001" t="str">
        <f t="shared" si="95"/>
        <v>Oct</v>
      </c>
    </row>
    <row r="1002" spans="1:22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8">
        <f t="shared" si="90"/>
        <v>2</v>
      </c>
      <c r="P1002" s="12">
        <f t="shared" si="91"/>
        <v>863400</v>
      </c>
      <c r="Q1002" t="s">
        <v>8319</v>
      </c>
      <c r="R1002" t="s">
        <v>8321</v>
      </c>
      <c r="S1002" s="9">
        <f t="shared" si="92"/>
        <v>42749.059722222228</v>
      </c>
      <c r="T1002" s="9">
        <f t="shared" si="93"/>
        <v>42809.018055555556</v>
      </c>
      <c r="U1002">
        <f t="shared" si="94"/>
        <v>2017</v>
      </c>
      <c r="V1002" t="str">
        <f t="shared" si="95"/>
        <v>Jan</v>
      </c>
    </row>
    <row r="1003" spans="1:22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8">
        <f t="shared" si="90"/>
        <v>104</v>
      </c>
      <c r="P1003" s="12">
        <f t="shared" si="91"/>
        <v>972000</v>
      </c>
      <c r="Q1003" t="s">
        <v>8319</v>
      </c>
      <c r="R1003" t="s">
        <v>8321</v>
      </c>
      <c r="S1003" s="9">
        <f t="shared" si="92"/>
        <v>42720.720057870371</v>
      </c>
      <c r="T1003" s="9">
        <f t="shared" si="93"/>
        <v>42765.720057870371</v>
      </c>
      <c r="U1003">
        <f t="shared" si="94"/>
        <v>2016</v>
      </c>
      <c r="V1003" t="str">
        <f t="shared" si="95"/>
        <v>Dec</v>
      </c>
    </row>
    <row r="1004" spans="1:22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8">
        <f t="shared" si="90"/>
        <v>30</v>
      </c>
      <c r="P1004" s="12">
        <f t="shared" si="91"/>
        <v>116110.27272727272</v>
      </c>
      <c r="Q1004" t="s">
        <v>8319</v>
      </c>
      <c r="R1004" t="s">
        <v>8321</v>
      </c>
      <c r="S1004" s="9">
        <f t="shared" si="92"/>
        <v>42325.684189814812</v>
      </c>
      <c r="T1004" s="9">
        <f t="shared" si="93"/>
        <v>42355.249305555553</v>
      </c>
      <c r="U1004">
        <f t="shared" si="94"/>
        <v>2015</v>
      </c>
      <c r="V1004" t="str">
        <f t="shared" si="95"/>
        <v>Nov</v>
      </c>
    </row>
    <row r="1005" spans="1:22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8">
        <f t="shared" si="90"/>
        <v>16</v>
      </c>
      <c r="P1005" s="12">
        <f t="shared" si="91"/>
        <v>172560</v>
      </c>
      <c r="Q1005" t="s">
        <v>8319</v>
      </c>
      <c r="R1005" t="s">
        <v>8321</v>
      </c>
      <c r="S1005" s="9">
        <f t="shared" si="92"/>
        <v>42780.709039351852</v>
      </c>
      <c r="T1005" s="9">
        <f t="shared" si="93"/>
        <v>42810.667372685188</v>
      </c>
      <c r="U1005">
        <f t="shared" si="94"/>
        <v>2017</v>
      </c>
      <c r="V1005" t="str">
        <f t="shared" si="95"/>
        <v>Feb</v>
      </c>
    </row>
    <row r="1006" spans="1:22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8">
        <f t="shared" si="90"/>
        <v>82</v>
      </c>
      <c r="P1006" s="12">
        <f t="shared" si="91"/>
        <v>27284.21052631579</v>
      </c>
      <c r="Q1006" t="s">
        <v>8319</v>
      </c>
      <c r="R1006" t="s">
        <v>8321</v>
      </c>
      <c r="S1006" s="9">
        <f t="shared" si="92"/>
        <v>42388.708645833336</v>
      </c>
      <c r="T1006" s="9">
        <f t="shared" si="93"/>
        <v>42418.708645833336</v>
      </c>
      <c r="U1006">
        <f t="shared" si="94"/>
        <v>2016</v>
      </c>
      <c r="V1006" t="str">
        <f t="shared" si="95"/>
        <v>Jan</v>
      </c>
    </row>
    <row r="1007" spans="1:22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8">
        <f t="shared" si="90"/>
        <v>75</v>
      </c>
      <c r="P1007" s="12">
        <f t="shared" si="91"/>
        <v>16636.024844720498</v>
      </c>
      <c r="Q1007" t="s">
        <v>8319</v>
      </c>
      <c r="R1007" t="s">
        <v>8321</v>
      </c>
      <c r="S1007" s="9">
        <f t="shared" si="92"/>
        <v>42276.624803240738</v>
      </c>
      <c r="T1007" s="9">
        <f t="shared" si="93"/>
        <v>42307.624803240738</v>
      </c>
      <c r="U1007">
        <f t="shared" si="94"/>
        <v>2015</v>
      </c>
      <c r="V1007" t="str">
        <f t="shared" si="95"/>
        <v>Sep</v>
      </c>
    </row>
    <row r="1008" spans="1:22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8">
        <f t="shared" si="90"/>
        <v>6</v>
      </c>
      <c r="P1008" s="12">
        <f t="shared" si="91"/>
        <v>89198.5</v>
      </c>
      <c r="Q1008" t="s">
        <v>8319</v>
      </c>
      <c r="R1008" t="s">
        <v>8321</v>
      </c>
      <c r="S1008" s="9">
        <f t="shared" si="92"/>
        <v>41977.040185185186</v>
      </c>
      <c r="T1008" s="9">
        <f t="shared" si="93"/>
        <v>41985.299305555556</v>
      </c>
      <c r="U1008">
        <f t="shared" si="94"/>
        <v>2014</v>
      </c>
      <c r="V1008" t="str">
        <f t="shared" si="95"/>
        <v>Dec</v>
      </c>
    </row>
    <row r="1009" spans="1:22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8">
        <f t="shared" si="90"/>
        <v>44</v>
      </c>
      <c r="P1009" s="12">
        <f t="shared" si="91"/>
        <v>47794.73684210526</v>
      </c>
      <c r="Q1009" t="s">
        <v>8319</v>
      </c>
      <c r="R1009" t="s">
        <v>8321</v>
      </c>
      <c r="S1009" s="9">
        <f t="shared" si="92"/>
        <v>42676.583599537036</v>
      </c>
      <c r="T1009" s="9">
        <f t="shared" si="93"/>
        <v>42718.6252662037</v>
      </c>
      <c r="U1009">
        <f t="shared" si="94"/>
        <v>2016</v>
      </c>
      <c r="V1009" t="str">
        <f t="shared" si="95"/>
        <v>Nov</v>
      </c>
    </row>
    <row r="1010" spans="1:22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8">
        <f t="shared" si="90"/>
        <v>0</v>
      </c>
      <c r="P1010" s="12">
        <f t="shared" si="91"/>
        <v>2592000</v>
      </c>
      <c r="Q1010" t="s">
        <v>8319</v>
      </c>
      <c r="R1010" t="s">
        <v>8321</v>
      </c>
      <c r="S1010" s="9">
        <f t="shared" si="92"/>
        <v>42702.809201388889</v>
      </c>
      <c r="T1010" s="9">
        <f t="shared" si="93"/>
        <v>42732.809201388889</v>
      </c>
      <c r="U1010">
        <f t="shared" si="94"/>
        <v>2016</v>
      </c>
      <c r="V1010" t="str">
        <f t="shared" si="95"/>
        <v>Nov</v>
      </c>
    </row>
    <row r="1011" spans="1:22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8">
        <f t="shared" si="90"/>
        <v>13</v>
      </c>
      <c r="P1011" s="12">
        <f t="shared" si="91"/>
        <v>25663.366336633662</v>
      </c>
      <c r="Q1011" t="s">
        <v>8319</v>
      </c>
      <c r="R1011" t="s">
        <v>8321</v>
      </c>
      <c r="S1011" s="9">
        <f t="shared" si="92"/>
        <v>42510.604699074072</v>
      </c>
      <c r="T1011" s="9">
        <f t="shared" si="93"/>
        <v>42540.604699074072</v>
      </c>
      <c r="U1011">
        <f t="shared" si="94"/>
        <v>2016</v>
      </c>
      <c r="V1011" t="str">
        <f t="shared" si="95"/>
        <v>May</v>
      </c>
    </row>
    <row r="1012" spans="1:22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8">
        <f t="shared" si="90"/>
        <v>0</v>
      </c>
      <c r="P1012" s="12">
        <f t="shared" si="91"/>
        <v>1215969.5</v>
      </c>
      <c r="Q1012" t="s">
        <v>8319</v>
      </c>
      <c r="R1012" t="s">
        <v>8321</v>
      </c>
      <c r="S1012" s="9">
        <f t="shared" si="92"/>
        <v>42561.829421296294</v>
      </c>
      <c r="T1012" s="9">
        <f t="shared" si="93"/>
        <v>42618.124305555553</v>
      </c>
      <c r="U1012">
        <f t="shared" si="94"/>
        <v>2016</v>
      </c>
      <c r="V1012" t="str">
        <f t="shared" si="95"/>
        <v>Jul</v>
      </c>
    </row>
    <row r="1013" spans="1:22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8">
        <f t="shared" si="90"/>
        <v>0</v>
      </c>
      <c r="P1013" s="12">
        <f t="shared" si="91"/>
        <v>3888000</v>
      </c>
      <c r="Q1013" t="s">
        <v>8319</v>
      </c>
      <c r="R1013" t="s">
        <v>8321</v>
      </c>
      <c r="S1013" s="9">
        <f t="shared" si="92"/>
        <v>41946.898090277777</v>
      </c>
      <c r="T1013" s="9">
        <f t="shared" si="93"/>
        <v>41991.898090277777</v>
      </c>
      <c r="U1013">
        <f t="shared" si="94"/>
        <v>2014</v>
      </c>
      <c r="V1013" t="str">
        <f t="shared" si="95"/>
        <v>Nov</v>
      </c>
    </row>
    <row r="1014" spans="1:22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8">
        <f t="shared" si="90"/>
        <v>21535</v>
      </c>
      <c r="P1014" s="12">
        <f t="shared" si="91"/>
        <v>5016.7741935483873</v>
      </c>
      <c r="Q1014" t="s">
        <v>8319</v>
      </c>
      <c r="R1014" t="s">
        <v>8321</v>
      </c>
      <c r="S1014" s="9">
        <f t="shared" si="92"/>
        <v>42714.440416666665</v>
      </c>
      <c r="T1014" s="9">
        <f t="shared" si="93"/>
        <v>42759.440416666665</v>
      </c>
      <c r="U1014">
        <f t="shared" si="94"/>
        <v>2016</v>
      </c>
      <c r="V1014" t="str">
        <f t="shared" si="95"/>
        <v>Dec</v>
      </c>
    </row>
    <row r="1015" spans="1:22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8">
        <f t="shared" si="90"/>
        <v>35</v>
      </c>
      <c r="P1015" s="12">
        <f t="shared" si="91"/>
        <v>26879.37777777778</v>
      </c>
      <c r="Q1015" t="s">
        <v>8319</v>
      </c>
      <c r="R1015" t="s">
        <v>8321</v>
      </c>
      <c r="S1015" s="9">
        <f t="shared" si="92"/>
        <v>42339.833981481483</v>
      </c>
      <c r="T1015" s="9">
        <f t="shared" si="93"/>
        <v>42367.833333333328</v>
      </c>
      <c r="U1015">
        <f t="shared" si="94"/>
        <v>2015</v>
      </c>
      <c r="V1015" t="str">
        <f t="shared" si="95"/>
        <v>Dec</v>
      </c>
    </row>
    <row r="1016" spans="1:22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8">
        <f t="shared" si="90"/>
        <v>31</v>
      </c>
      <c r="P1016" s="12">
        <f t="shared" si="91"/>
        <v>270000</v>
      </c>
      <c r="Q1016" t="s">
        <v>8319</v>
      </c>
      <c r="R1016" t="s">
        <v>8321</v>
      </c>
      <c r="S1016" s="9">
        <f t="shared" si="92"/>
        <v>41955.002488425926</v>
      </c>
      <c r="T1016" s="9">
        <f t="shared" si="93"/>
        <v>42005.002488425926</v>
      </c>
      <c r="U1016">
        <f t="shared" si="94"/>
        <v>2014</v>
      </c>
      <c r="V1016" t="str">
        <f t="shared" si="95"/>
        <v>Nov</v>
      </c>
    </row>
    <row r="1017" spans="1:22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8">
        <f t="shared" si="90"/>
        <v>3</v>
      </c>
      <c r="P1017" s="12">
        <f t="shared" si="91"/>
        <v>432600</v>
      </c>
      <c r="Q1017" t="s">
        <v>8319</v>
      </c>
      <c r="R1017" t="s">
        <v>8321</v>
      </c>
      <c r="S1017" s="9">
        <f t="shared" si="92"/>
        <v>42303.878414351857</v>
      </c>
      <c r="T1017" s="9">
        <f t="shared" si="93"/>
        <v>42333.920081018514</v>
      </c>
      <c r="U1017">
        <f t="shared" si="94"/>
        <v>2015</v>
      </c>
      <c r="V1017" t="str">
        <f t="shared" si="95"/>
        <v>Oct</v>
      </c>
    </row>
    <row r="1018" spans="1:22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8">
        <f t="shared" si="90"/>
        <v>3</v>
      </c>
      <c r="P1018" s="12">
        <f t="shared" si="91"/>
        <v>102221.05263157895</v>
      </c>
      <c r="Q1018" t="s">
        <v>8319</v>
      </c>
      <c r="R1018" t="s">
        <v>8321</v>
      </c>
      <c r="S1018" s="9">
        <f t="shared" si="92"/>
        <v>42422.107129629629</v>
      </c>
      <c r="T1018" s="9">
        <f t="shared" si="93"/>
        <v>42467.065462962957</v>
      </c>
      <c r="U1018">
        <f t="shared" si="94"/>
        <v>2016</v>
      </c>
      <c r="V1018" t="str">
        <f t="shared" si="95"/>
        <v>Feb</v>
      </c>
    </row>
    <row r="1019" spans="1:22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8">
        <f t="shared" si="90"/>
        <v>23</v>
      </c>
      <c r="P1019" s="12">
        <f t="shared" si="91"/>
        <v>9745.352112676057</v>
      </c>
      <c r="Q1019" t="s">
        <v>8319</v>
      </c>
      <c r="R1019" t="s">
        <v>8321</v>
      </c>
      <c r="S1019" s="9">
        <f t="shared" si="92"/>
        <v>42289.675173611111</v>
      </c>
      <c r="T1019" s="9">
        <f t="shared" si="93"/>
        <v>42329.716840277775</v>
      </c>
      <c r="U1019">
        <f t="shared" si="94"/>
        <v>2015</v>
      </c>
      <c r="V1019" t="str">
        <f t="shared" si="95"/>
        <v>Oct</v>
      </c>
    </row>
    <row r="1020" spans="1:22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8">
        <f t="shared" si="90"/>
        <v>3</v>
      </c>
      <c r="P1020" s="12">
        <f t="shared" si="91"/>
        <v>370285.71428571426</v>
      </c>
      <c r="Q1020" t="s">
        <v>8319</v>
      </c>
      <c r="R1020" t="s">
        <v>8321</v>
      </c>
      <c r="S1020" s="9">
        <f t="shared" si="92"/>
        <v>42535.492280092592</v>
      </c>
      <c r="T1020" s="9">
        <f t="shared" si="93"/>
        <v>42565.492280092592</v>
      </c>
      <c r="U1020">
        <f t="shared" si="94"/>
        <v>2016</v>
      </c>
      <c r="V1020" t="str">
        <f t="shared" si="95"/>
        <v>Jun</v>
      </c>
    </row>
    <row r="1021" spans="1:22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8">
        <f t="shared" si="90"/>
        <v>47</v>
      </c>
      <c r="P1021" s="12">
        <f t="shared" si="91"/>
        <v>6480</v>
      </c>
      <c r="Q1021" t="s">
        <v>8319</v>
      </c>
      <c r="R1021" t="s">
        <v>8321</v>
      </c>
      <c r="S1021" s="9">
        <f t="shared" si="92"/>
        <v>42009.973946759259</v>
      </c>
      <c r="T1021" s="9">
        <f t="shared" si="93"/>
        <v>42039.973946759259</v>
      </c>
      <c r="U1021">
        <f t="shared" si="94"/>
        <v>2015</v>
      </c>
      <c r="V1021" t="str">
        <f t="shared" si="95"/>
        <v>Jan</v>
      </c>
    </row>
    <row r="1022" spans="1:22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8">
        <f t="shared" si="90"/>
        <v>206</v>
      </c>
      <c r="P1022" s="12">
        <f t="shared" si="91"/>
        <v>86293.7</v>
      </c>
      <c r="Q1022" t="s">
        <v>8325</v>
      </c>
      <c r="R1022" t="s">
        <v>8330</v>
      </c>
      <c r="S1022" s="9">
        <f t="shared" si="92"/>
        <v>42127.069548611107</v>
      </c>
      <c r="T1022" s="9">
        <f t="shared" si="93"/>
        <v>42157.032638888893</v>
      </c>
      <c r="U1022">
        <f t="shared" si="94"/>
        <v>2015</v>
      </c>
      <c r="V1022" t="str">
        <f t="shared" si="95"/>
        <v>May</v>
      </c>
    </row>
    <row r="1023" spans="1:22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8">
        <f t="shared" si="90"/>
        <v>352</v>
      </c>
      <c r="P1023" s="12">
        <f t="shared" si="91"/>
        <v>4141.9016736401672</v>
      </c>
      <c r="Q1023" t="s">
        <v>8325</v>
      </c>
      <c r="R1023" t="s">
        <v>8330</v>
      </c>
      <c r="S1023" s="9">
        <f t="shared" si="92"/>
        <v>42271.251979166671</v>
      </c>
      <c r="T1023" s="9">
        <f t="shared" si="93"/>
        <v>42294.166666666672</v>
      </c>
      <c r="U1023">
        <f t="shared" si="94"/>
        <v>2015</v>
      </c>
      <c r="V1023" t="str">
        <f t="shared" si="95"/>
        <v>Sep</v>
      </c>
    </row>
    <row r="1024" spans="1:22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8">
        <f t="shared" si="90"/>
        <v>115</v>
      </c>
      <c r="P1024" s="12">
        <f t="shared" si="91"/>
        <v>35027.027027027027</v>
      </c>
      <c r="Q1024" t="s">
        <v>8325</v>
      </c>
      <c r="R1024" t="s">
        <v>8330</v>
      </c>
      <c r="S1024" s="9">
        <f t="shared" si="92"/>
        <v>42111.646724537044</v>
      </c>
      <c r="T1024" s="9">
        <f t="shared" si="93"/>
        <v>42141.646724537044</v>
      </c>
      <c r="U1024">
        <f t="shared" si="94"/>
        <v>2015</v>
      </c>
      <c r="V1024" t="str">
        <f t="shared" si="95"/>
        <v>Apr</v>
      </c>
    </row>
    <row r="1025" spans="1:22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8">
        <f t="shared" si="90"/>
        <v>237</v>
      </c>
      <c r="P1025" s="12">
        <f t="shared" si="91"/>
        <v>19786.259541984731</v>
      </c>
      <c r="Q1025" t="s">
        <v>8325</v>
      </c>
      <c r="R1025" t="s">
        <v>8330</v>
      </c>
      <c r="S1025" s="9">
        <f t="shared" si="92"/>
        <v>42145.919687500005</v>
      </c>
      <c r="T1025" s="9">
        <f t="shared" si="93"/>
        <v>42175.919687500005</v>
      </c>
      <c r="U1025">
        <f t="shared" si="94"/>
        <v>2015</v>
      </c>
      <c r="V1025" t="str">
        <f t="shared" si="95"/>
        <v>May</v>
      </c>
    </row>
    <row r="1026" spans="1:22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8">
        <f t="shared" si="90"/>
        <v>119</v>
      </c>
      <c r="P1026" s="12">
        <f t="shared" si="91"/>
        <v>42491.803278688523</v>
      </c>
      <c r="Q1026" t="s">
        <v>8325</v>
      </c>
      <c r="R1026" t="s">
        <v>8330</v>
      </c>
      <c r="S1026" s="9">
        <f t="shared" si="92"/>
        <v>42370.580590277779</v>
      </c>
      <c r="T1026" s="9">
        <f t="shared" si="93"/>
        <v>42400.580590277779</v>
      </c>
      <c r="U1026">
        <f t="shared" si="94"/>
        <v>2016</v>
      </c>
      <c r="V1026" t="str">
        <f t="shared" si="95"/>
        <v>Jan</v>
      </c>
    </row>
    <row r="1027" spans="1:22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8">
        <f t="shared" ref="O1027:O1090" si="96">ROUND((E1027/D1027)*100,0)</f>
        <v>110</v>
      </c>
      <c r="P1027" s="12">
        <f t="shared" ref="P1027:P1090" si="97">(I1027-J1027)/L1027</f>
        <v>2416.8067226890757</v>
      </c>
      <c r="Q1027" t="s">
        <v>8325</v>
      </c>
      <c r="R1027" t="s">
        <v>8330</v>
      </c>
      <c r="S1027" s="9">
        <f t="shared" ref="S1027:S1090" si="98">(((J1027/60)/60)/24)+DATE(1970,1,1)</f>
        <v>42049.833761574075</v>
      </c>
      <c r="T1027" s="9">
        <f t="shared" ref="T1027:T1090" si="99">(((I1027/60)/60)/24) + DATE(1970,1,1)</f>
        <v>42079.792094907403</v>
      </c>
      <c r="U1027">
        <f t="shared" ref="U1027:U1090" si="100">YEAR(S1027)</f>
        <v>2015</v>
      </c>
      <c r="V1027" t="str">
        <f t="shared" ref="V1027:V1090" si="101">TEXT(MONTH(S1027)*29,"mmm")</f>
        <v>Feb</v>
      </c>
    </row>
    <row r="1028" spans="1:22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8">
        <f t="shared" si="96"/>
        <v>100</v>
      </c>
      <c r="P1028" s="12">
        <f t="shared" si="97"/>
        <v>24049.180327868853</v>
      </c>
      <c r="Q1028" t="s">
        <v>8325</v>
      </c>
      <c r="R1028" t="s">
        <v>8330</v>
      </c>
      <c r="S1028" s="9">
        <f t="shared" si="98"/>
        <v>42426.407592592594</v>
      </c>
      <c r="T1028" s="9">
        <f t="shared" si="99"/>
        <v>42460.365925925929</v>
      </c>
      <c r="U1028">
        <f t="shared" si="100"/>
        <v>2016</v>
      </c>
      <c r="V1028" t="str">
        <f t="shared" si="101"/>
        <v>Feb</v>
      </c>
    </row>
    <row r="1029" spans="1:22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8">
        <f t="shared" si="96"/>
        <v>103</v>
      </c>
      <c r="P1029" s="12">
        <f t="shared" si="97"/>
        <v>23351.35135135135</v>
      </c>
      <c r="Q1029" t="s">
        <v>8325</v>
      </c>
      <c r="R1029" t="s">
        <v>8330</v>
      </c>
      <c r="S1029" s="9">
        <f t="shared" si="98"/>
        <v>41905.034108796295</v>
      </c>
      <c r="T1029" s="9">
        <f t="shared" si="99"/>
        <v>41935.034108796295</v>
      </c>
      <c r="U1029">
        <f t="shared" si="100"/>
        <v>2014</v>
      </c>
      <c r="V1029" t="str">
        <f t="shared" si="101"/>
        <v>Sep</v>
      </c>
    </row>
    <row r="1030" spans="1:22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8">
        <f t="shared" si="96"/>
        <v>117</v>
      </c>
      <c r="P1030" s="12">
        <f t="shared" si="97"/>
        <v>15316.843137254902</v>
      </c>
      <c r="Q1030" t="s">
        <v>8325</v>
      </c>
      <c r="R1030" t="s">
        <v>8330</v>
      </c>
      <c r="S1030" s="9">
        <f t="shared" si="98"/>
        <v>42755.627372685187</v>
      </c>
      <c r="T1030" s="9">
        <f t="shared" si="99"/>
        <v>42800.833333333328</v>
      </c>
      <c r="U1030">
        <f t="shared" si="100"/>
        <v>2017</v>
      </c>
      <c r="V1030" t="str">
        <f t="shared" si="101"/>
        <v>Jan</v>
      </c>
    </row>
    <row r="1031" spans="1:22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8">
        <f t="shared" si="96"/>
        <v>112</v>
      </c>
      <c r="P1031" s="12">
        <f t="shared" si="97"/>
        <v>33214.418439716312</v>
      </c>
      <c r="Q1031" t="s">
        <v>8325</v>
      </c>
      <c r="R1031" t="s">
        <v>8330</v>
      </c>
      <c r="S1031" s="9">
        <f t="shared" si="98"/>
        <v>42044.711886574078</v>
      </c>
      <c r="T1031" s="9">
        <f t="shared" si="99"/>
        <v>42098.915972222225</v>
      </c>
      <c r="U1031">
        <f t="shared" si="100"/>
        <v>2015</v>
      </c>
      <c r="V1031" t="str">
        <f t="shared" si="101"/>
        <v>Feb</v>
      </c>
    </row>
    <row r="1032" spans="1:22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8">
        <f t="shared" si="96"/>
        <v>342</v>
      </c>
      <c r="P1032" s="12">
        <f t="shared" si="97"/>
        <v>7607.5471698113206</v>
      </c>
      <c r="Q1032" t="s">
        <v>8325</v>
      </c>
      <c r="R1032" t="s">
        <v>8330</v>
      </c>
      <c r="S1032" s="9">
        <f t="shared" si="98"/>
        <v>42611.483206018514</v>
      </c>
      <c r="T1032" s="9">
        <f t="shared" si="99"/>
        <v>42625.483206018514</v>
      </c>
      <c r="U1032">
        <f t="shared" si="100"/>
        <v>2016</v>
      </c>
      <c r="V1032" t="str">
        <f t="shared" si="101"/>
        <v>Aug</v>
      </c>
    </row>
    <row r="1033" spans="1:22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8">
        <f t="shared" si="96"/>
        <v>107</v>
      </c>
      <c r="P1033" s="12">
        <f t="shared" si="97"/>
        <v>26181.81818181818</v>
      </c>
      <c r="Q1033" t="s">
        <v>8325</v>
      </c>
      <c r="R1033" t="s">
        <v>8330</v>
      </c>
      <c r="S1033" s="9">
        <f t="shared" si="98"/>
        <v>42324.764004629629</v>
      </c>
      <c r="T1033" s="9">
        <f t="shared" si="99"/>
        <v>42354.764004629629</v>
      </c>
      <c r="U1033">
        <f t="shared" si="100"/>
        <v>2015</v>
      </c>
      <c r="V1033" t="str">
        <f t="shared" si="101"/>
        <v>Nov</v>
      </c>
    </row>
    <row r="1034" spans="1:22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8">
        <f t="shared" si="96"/>
        <v>108</v>
      </c>
      <c r="P1034" s="12">
        <f t="shared" si="97"/>
        <v>27000</v>
      </c>
      <c r="Q1034" t="s">
        <v>8325</v>
      </c>
      <c r="R1034" t="s">
        <v>8330</v>
      </c>
      <c r="S1034" s="9">
        <f t="shared" si="98"/>
        <v>42514.666956018518</v>
      </c>
      <c r="T1034" s="9">
        <f t="shared" si="99"/>
        <v>42544.666956018518</v>
      </c>
      <c r="U1034">
        <f t="shared" si="100"/>
        <v>2016</v>
      </c>
      <c r="V1034" t="str">
        <f t="shared" si="101"/>
        <v>May</v>
      </c>
    </row>
    <row r="1035" spans="1:22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8">
        <f t="shared" si="96"/>
        <v>103</v>
      </c>
      <c r="P1035" s="12">
        <f t="shared" si="97"/>
        <v>89600</v>
      </c>
      <c r="Q1035" t="s">
        <v>8325</v>
      </c>
      <c r="R1035" t="s">
        <v>8330</v>
      </c>
      <c r="S1035" s="9">
        <f t="shared" si="98"/>
        <v>42688.732407407413</v>
      </c>
      <c r="T1035" s="9">
        <f t="shared" si="99"/>
        <v>42716.732407407413</v>
      </c>
      <c r="U1035">
        <f t="shared" si="100"/>
        <v>2016</v>
      </c>
      <c r="V1035" t="str">
        <f t="shared" si="101"/>
        <v>Nov</v>
      </c>
    </row>
    <row r="1036" spans="1:22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8">
        <f t="shared" si="96"/>
        <v>130</v>
      </c>
      <c r="P1036" s="12">
        <f t="shared" si="97"/>
        <v>16655.036144578313</v>
      </c>
      <c r="Q1036" t="s">
        <v>8325</v>
      </c>
      <c r="R1036" t="s">
        <v>8330</v>
      </c>
      <c r="S1036" s="9">
        <f t="shared" si="98"/>
        <v>42555.166712962964</v>
      </c>
      <c r="T1036" s="9">
        <f t="shared" si="99"/>
        <v>42587.165972222225</v>
      </c>
      <c r="U1036">
        <f t="shared" si="100"/>
        <v>2016</v>
      </c>
      <c r="V1036" t="str">
        <f t="shared" si="101"/>
        <v>Jul</v>
      </c>
    </row>
    <row r="1037" spans="1:22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8">
        <f t="shared" si="96"/>
        <v>108</v>
      </c>
      <c r="P1037" s="12">
        <f t="shared" si="97"/>
        <v>34105.26315789474</v>
      </c>
      <c r="Q1037" t="s">
        <v>8325</v>
      </c>
      <c r="R1037" t="s">
        <v>8330</v>
      </c>
      <c r="S1037" s="9">
        <f t="shared" si="98"/>
        <v>42016.641435185185</v>
      </c>
      <c r="T1037" s="9">
        <f t="shared" si="99"/>
        <v>42046.641435185185</v>
      </c>
      <c r="U1037">
        <f t="shared" si="100"/>
        <v>2015</v>
      </c>
      <c r="V1037" t="str">
        <f t="shared" si="101"/>
        <v>Jan</v>
      </c>
    </row>
    <row r="1038" spans="1:22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8">
        <f t="shared" si="96"/>
        <v>112</v>
      </c>
      <c r="P1038" s="12">
        <f t="shared" si="97"/>
        <v>13055.971563981042</v>
      </c>
      <c r="Q1038" t="s">
        <v>8325</v>
      </c>
      <c r="R1038" t="s">
        <v>8330</v>
      </c>
      <c r="S1038" s="9">
        <f t="shared" si="98"/>
        <v>41249.448958333334</v>
      </c>
      <c r="T1038" s="9">
        <f t="shared" si="99"/>
        <v>41281.333333333336</v>
      </c>
      <c r="U1038">
        <f t="shared" si="100"/>
        <v>2012</v>
      </c>
      <c r="V1038" t="str">
        <f t="shared" si="101"/>
        <v>Dec</v>
      </c>
    </row>
    <row r="1039" spans="1:22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8">
        <f t="shared" si="96"/>
        <v>102</v>
      </c>
      <c r="P1039" s="12">
        <f t="shared" si="97"/>
        <v>92101.809523809527</v>
      </c>
      <c r="Q1039" t="s">
        <v>8325</v>
      </c>
      <c r="R1039" t="s">
        <v>8330</v>
      </c>
      <c r="S1039" s="9">
        <f t="shared" si="98"/>
        <v>42119.822476851856</v>
      </c>
      <c r="T1039" s="9">
        <f t="shared" si="99"/>
        <v>42142.208333333328</v>
      </c>
      <c r="U1039">
        <f t="shared" si="100"/>
        <v>2015</v>
      </c>
      <c r="V1039" t="str">
        <f t="shared" si="101"/>
        <v>Apr</v>
      </c>
    </row>
    <row r="1040" spans="1:22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8">
        <f t="shared" si="96"/>
        <v>145</v>
      </c>
      <c r="P1040" s="12">
        <f t="shared" si="97"/>
        <v>42432.7868852459</v>
      </c>
      <c r="Q1040" t="s">
        <v>8325</v>
      </c>
      <c r="R1040" t="s">
        <v>8330</v>
      </c>
      <c r="S1040" s="9">
        <f t="shared" si="98"/>
        <v>42418.231747685189</v>
      </c>
      <c r="T1040" s="9">
        <f t="shared" si="99"/>
        <v>42448.190081018518</v>
      </c>
      <c r="U1040">
        <f t="shared" si="100"/>
        <v>2016</v>
      </c>
      <c r="V1040" t="str">
        <f t="shared" si="101"/>
        <v>Feb</v>
      </c>
    </row>
    <row r="1041" spans="1:22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8">
        <f t="shared" si="96"/>
        <v>128</v>
      </c>
      <c r="P1041" s="12">
        <f t="shared" si="97"/>
        <v>72643.133333333331</v>
      </c>
      <c r="Q1041" t="s">
        <v>8325</v>
      </c>
      <c r="R1041" t="s">
        <v>8330</v>
      </c>
      <c r="S1041" s="9">
        <f t="shared" si="98"/>
        <v>42692.109328703707</v>
      </c>
      <c r="T1041" s="9">
        <f t="shared" si="99"/>
        <v>42717.332638888889</v>
      </c>
      <c r="U1041">
        <f t="shared" si="100"/>
        <v>2016</v>
      </c>
      <c r="V1041" t="str">
        <f t="shared" si="101"/>
        <v>Nov</v>
      </c>
    </row>
    <row r="1042" spans="1:22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8">
        <f t="shared" si="96"/>
        <v>0</v>
      </c>
      <c r="P1042" s="12">
        <f t="shared" si="97"/>
        <v>2592000</v>
      </c>
      <c r="Q1042" t="s">
        <v>8331</v>
      </c>
      <c r="R1042" t="s">
        <v>8332</v>
      </c>
      <c r="S1042" s="9">
        <f t="shared" si="98"/>
        <v>42579.708437499998</v>
      </c>
      <c r="T1042" s="9">
        <f t="shared" si="99"/>
        <v>42609.708437499998</v>
      </c>
      <c r="U1042">
        <f t="shared" si="100"/>
        <v>2016</v>
      </c>
      <c r="V1042" t="str">
        <f t="shared" si="101"/>
        <v>Jul</v>
      </c>
    </row>
    <row r="1043" spans="1:22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8">
        <f t="shared" si="96"/>
        <v>0</v>
      </c>
      <c r="P1043" s="12" t="e">
        <f t="shared" si="97"/>
        <v>#DIV/0!</v>
      </c>
      <c r="Q1043" t="s">
        <v>8331</v>
      </c>
      <c r="R1043" t="s">
        <v>8332</v>
      </c>
      <c r="S1043" s="9">
        <f t="shared" si="98"/>
        <v>41831.060092592597</v>
      </c>
      <c r="T1043" s="9">
        <f t="shared" si="99"/>
        <v>41851.060092592597</v>
      </c>
      <c r="U1043">
        <f t="shared" si="100"/>
        <v>2014</v>
      </c>
      <c r="V1043" t="str">
        <f t="shared" si="101"/>
        <v>Jul</v>
      </c>
    </row>
    <row r="1044" spans="1:22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8">
        <f t="shared" si="96"/>
        <v>2</v>
      </c>
      <c r="P1044" s="12">
        <f t="shared" si="97"/>
        <v>3691052</v>
      </c>
      <c r="Q1044" t="s">
        <v>8331</v>
      </c>
      <c r="R1044" t="s">
        <v>8332</v>
      </c>
      <c r="S1044" s="9">
        <f t="shared" si="98"/>
        <v>41851.696157407408</v>
      </c>
      <c r="T1044" s="9">
        <f t="shared" si="99"/>
        <v>41894.416666666664</v>
      </c>
      <c r="U1044">
        <f t="shared" si="100"/>
        <v>2014</v>
      </c>
      <c r="V1044" t="str">
        <f t="shared" si="101"/>
        <v>Jul</v>
      </c>
    </row>
    <row r="1045" spans="1:22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8">
        <f t="shared" si="96"/>
        <v>9</v>
      </c>
      <c r="P1045" s="12">
        <f t="shared" si="97"/>
        <v>8876.7123287671238</v>
      </c>
      <c r="Q1045" t="s">
        <v>8331</v>
      </c>
      <c r="R1045" t="s">
        <v>8332</v>
      </c>
      <c r="S1045" s="9">
        <f t="shared" si="98"/>
        <v>42114.252951388888</v>
      </c>
      <c r="T1045" s="9">
        <f t="shared" si="99"/>
        <v>42144.252951388888</v>
      </c>
      <c r="U1045">
        <f t="shared" si="100"/>
        <v>2015</v>
      </c>
      <c r="V1045" t="str">
        <f t="shared" si="101"/>
        <v>Apr</v>
      </c>
    </row>
    <row r="1046" spans="1:22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8">
        <f t="shared" si="96"/>
        <v>0</v>
      </c>
      <c r="P1046" s="12">
        <f t="shared" si="97"/>
        <v>2459209.5</v>
      </c>
      <c r="Q1046" t="s">
        <v>8331</v>
      </c>
      <c r="R1046" t="s">
        <v>8332</v>
      </c>
      <c r="S1046" s="9">
        <f t="shared" si="98"/>
        <v>42011.925937499997</v>
      </c>
      <c r="T1046" s="9">
        <f t="shared" si="99"/>
        <v>42068.852083333331</v>
      </c>
      <c r="U1046">
        <f t="shared" si="100"/>
        <v>2015</v>
      </c>
      <c r="V1046" t="str">
        <f t="shared" si="101"/>
        <v>Jan</v>
      </c>
    </row>
    <row r="1047" spans="1:22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8">
        <f t="shared" si="96"/>
        <v>3</v>
      </c>
      <c r="P1047" s="12">
        <f t="shared" si="97"/>
        <v>324000</v>
      </c>
      <c r="Q1047" t="s">
        <v>8331</v>
      </c>
      <c r="R1047" t="s">
        <v>8332</v>
      </c>
      <c r="S1047" s="9">
        <f t="shared" si="98"/>
        <v>41844.874421296299</v>
      </c>
      <c r="T1047" s="9">
        <f t="shared" si="99"/>
        <v>41874.874421296299</v>
      </c>
      <c r="U1047">
        <f t="shared" si="100"/>
        <v>2014</v>
      </c>
      <c r="V1047" t="str">
        <f t="shared" si="101"/>
        <v>Jul</v>
      </c>
    </row>
    <row r="1048" spans="1:22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8">
        <f t="shared" si="96"/>
        <v>0</v>
      </c>
      <c r="P1048" s="12" t="e">
        <f t="shared" si="97"/>
        <v>#DIV/0!</v>
      </c>
      <c r="Q1048" t="s">
        <v>8331</v>
      </c>
      <c r="R1048" t="s">
        <v>8332</v>
      </c>
      <c r="S1048" s="9">
        <f t="shared" si="98"/>
        <v>42319.851388888885</v>
      </c>
      <c r="T1048" s="9">
        <f t="shared" si="99"/>
        <v>42364.851388888885</v>
      </c>
      <c r="U1048">
        <f t="shared" si="100"/>
        <v>2015</v>
      </c>
      <c r="V1048" t="str">
        <f t="shared" si="101"/>
        <v>Nov</v>
      </c>
    </row>
    <row r="1049" spans="1:22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8">
        <f t="shared" si="96"/>
        <v>0</v>
      </c>
      <c r="P1049" s="12">
        <f t="shared" si="97"/>
        <v>2595600</v>
      </c>
      <c r="Q1049" t="s">
        <v>8331</v>
      </c>
      <c r="R1049" t="s">
        <v>8332</v>
      </c>
      <c r="S1049" s="9">
        <f t="shared" si="98"/>
        <v>41918.818460648145</v>
      </c>
      <c r="T1049" s="9">
        <f t="shared" si="99"/>
        <v>41948.860127314816</v>
      </c>
      <c r="U1049">
        <f t="shared" si="100"/>
        <v>2014</v>
      </c>
      <c r="V1049" t="str">
        <f t="shared" si="101"/>
        <v>Oct</v>
      </c>
    </row>
    <row r="1050" spans="1:22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8">
        <f t="shared" si="96"/>
        <v>1</v>
      </c>
      <c r="P1050" s="12">
        <f t="shared" si="97"/>
        <v>864000</v>
      </c>
      <c r="Q1050" t="s">
        <v>8331</v>
      </c>
      <c r="R1050" t="s">
        <v>8332</v>
      </c>
      <c r="S1050" s="9">
        <f t="shared" si="98"/>
        <v>42598.053113425922</v>
      </c>
      <c r="T1050" s="9">
        <f t="shared" si="99"/>
        <v>42638.053113425922</v>
      </c>
      <c r="U1050">
        <f t="shared" si="100"/>
        <v>2016</v>
      </c>
      <c r="V1050" t="str">
        <f t="shared" si="101"/>
        <v>Aug</v>
      </c>
    </row>
    <row r="1051" spans="1:22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8">
        <f t="shared" si="96"/>
        <v>0</v>
      </c>
      <c r="P1051" s="12" t="e">
        <f t="shared" si="97"/>
        <v>#DIV/0!</v>
      </c>
      <c r="Q1051" t="s">
        <v>8331</v>
      </c>
      <c r="R1051" t="s">
        <v>8332</v>
      </c>
      <c r="S1051" s="9">
        <f t="shared" si="98"/>
        <v>42382.431076388893</v>
      </c>
      <c r="T1051" s="9">
        <f t="shared" si="99"/>
        <v>42412.431076388893</v>
      </c>
      <c r="U1051">
        <f t="shared" si="100"/>
        <v>2016</v>
      </c>
      <c r="V1051" t="str">
        <f t="shared" si="101"/>
        <v>Jan</v>
      </c>
    </row>
    <row r="1052" spans="1:22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8">
        <f t="shared" si="96"/>
        <v>0</v>
      </c>
      <c r="P1052" s="12" t="e">
        <f t="shared" si="97"/>
        <v>#DIV/0!</v>
      </c>
      <c r="Q1052" t="s">
        <v>8331</v>
      </c>
      <c r="R1052" t="s">
        <v>8332</v>
      </c>
      <c r="S1052" s="9">
        <f t="shared" si="98"/>
        <v>42231.7971875</v>
      </c>
      <c r="T1052" s="9">
        <f t="shared" si="99"/>
        <v>42261.7971875</v>
      </c>
      <c r="U1052">
        <f t="shared" si="100"/>
        <v>2015</v>
      </c>
      <c r="V1052" t="str">
        <f t="shared" si="101"/>
        <v>Aug</v>
      </c>
    </row>
    <row r="1053" spans="1:22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8">
        <f t="shared" si="96"/>
        <v>0</v>
      </c>
      <c r="P1053" s="12" t="e">
        <f t="shared" si="97"/>
        <v>#DIV/0!</v>
      </c>
      <c r="Q1053" t="s">
        <v>8331</v>
      </c>
      <c r="R1053" t="s">
        <v>8332</v>
      </c>
      <c r="S1053" s="9">
        <f t="shared" si="98"/>
        <v>41850.014178240745</v>
      </c>
      <c r="T1053" s="9">
        <f t="shared" si="99"/>
        <v>41878.014178240745</v>
      </c>
      <c r="U1053">
        <f t="shared" si="100"/>
        <v>2014</v>
      </c>
      <c r="V1053" t="str">
        <f t="shared" si="101"/>
        <v>Jul</v>
      </c>
    </row>
    <row r="1054" spans="1:22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8">
        <f t="shared" si="96"/>
        <v>0</v>
      </c>
      <c r="P1054" s="12" t="e">
        <f t="shared" si="97"/>
        <v>#DIV/0!</v>
      </c>
      <c r="Q1054" t="s">
        <v>8331</v>
      </c>
      <c r="R1054" t="s">
        <v>8332</v>
      </c>
      <c r="S1054" s="9">
        <f t="shared" si="98"/>
        <v>42483.797395833331</v>
      </c>
      <c r="T1054" s="9">
        <f t="shared" si="99"/>
        <v>42527.839583333334</v>
      </c>
      <c r="U1054">
        <f t="shared" si="100"/>
        <v>2016</v>
      </c>
      <c r="V1054" t="str">
        <f t="shared" si="101"/>
        <v>Apr</v>
      </c>
    </row>
    <row r="1055" spans="1:22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8">
        <f t="shared" si="96"/>
        <v>1</v>
      </c>
      <c r="P1055" s="12">
        <f t="shared" si="97"/>
        <v>2160000</v>
      </c>
      <c r="Q1055" t="s">
        <v>8331</v>
      </c>
      <c r="R1055" t="s">
        <v>8332</v>
      </c>
      <c r="S1055" s="9">
        <f t="shared" si="98"/>
        <v>42775.172824074078</v>
      </c>
      <c r="T1055" s="9">
        <f t="shared" si="99"/>
        <v>42800.172824074078</v>
      </c>
      <c r="U1055">
        <f t="shared" si="100"/>
        <v>2017</v>
      </c>
      <c r="V1055" t="str">
        <f t="shared" si="101"/>
        <v>Feb</v>
      </c>
    </row>
    <row r="1056" spans="1:22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8">
        <f t="shared" si="96"/>
        <v>0</v>
      </c>
      <c r="P1056" s="12" t="e">
        <f t="shared" si="97"/>
        <v>#DIV/0!</v>
      </c>
      <c r="Q1056" t="s">
        <v>8331</v>
      </c>
      <c r="R1056" t="s">
        <v>8332</v>
      </c>
      <c r="S1056" s="9">
        <f t="shared" si="98"/>
        <v>41831.851840277777</v>
      </c>
      <c r="T1056" s="9">
        <f t="shared" si="99"/>
        <v>41861.916666666664</v>
      </c>
      <c r="U1056">
        <f t="shared" si="100"/>
        <v>2014</v>
      </c>
      <c r="V1056" t="str">
        <f t="shared" si="101"/>
        <v>Jul</v>
      </c>
    </row>
    <row r="1057" spans="1:22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8">
        <f t="shared" si="96"/>
        <v>0</v>
      </c>
      <c r="P1057" s="12" t="e">
        <f t="shared" si="97"/>
        <v>#DIV/0!</v>
      </c>
      <c r="Q1057" t="s">
        <v>8331</v>
      </c>
      <c r="R1057" t="s">
        <v>8332</v>
      </c>
      <c r="S1057" s="9">
        <f t="shared" si="98"/>
        <v>42406.992418981477</v>
      </c>
      <c r="T1057" s="9">
        <f t="shared" si="99"/>
        <v>42436.992418981477</v>
      </c>
      <c r="U1057">
        <f t="shared" si="100"/>
        <v>2016</v>
      </c>
      <c r="V1057" t="str">
        <f t="shared" si="101"/>
        <v>Feb</v>
      </c>
    </row>
    <row r="1058" spans="1:22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8">
        <f t="shared" si="96"/>
        <v>0</v>
      </c>
      <c r="P1058" s="12" t="e">
        <f t="shared" si="97"/>
        <v>#DIV/0!</v>
      </c>
      <c r="Q1058" t="s">
        <v>8331</v>
      </c>
      <c r="R1058" t="s">
        <v>8332</v>
      </c>
      <c r="S1058" s="9">
        <f t="shared" si="98"/>
        <v>42058.719641203701</v>
      </c>
      <c r="T1058" s="9">
        <f t="shared" si="99"/>
        <v>42118.677974537044</v>
      </c>
      <c r="U1058">
        <f t="shared" si="100"/>
        <v>2015</v>
      </c>
      <c r="V1058" t="str">
        <f t="shared" si="101"/>
        <v>Feb</v>
      </c>
    </row>
    <row r="1059" spans="1:22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8">
        <f t="shared" si="96"/>
        <v>0</v>
      </c>
      <c r="P1059" s="12" t="e">
        <f t="shared" si="97"/>
        <v>#DIV/0!</v>
      </c>
      <c r="Q1059" t="s">
        <v>8331</v>
      </c>
      <c r="R1059" t="s">
        <v>8332</v>
      </c>
      <c r="S1059" s="9">
        <f t="shared" si="98"/>
        <v>42678.871331018512</v>
      </c>
      <c r="T1059" s="9">
        <f t="shared" si="99"/>
        <v>42708.912997685184</v>
      </c>
      <c r="U1059">
        <f t="shared" si="100"/>
        <v>2016</v>
      </c>
      <c r="V1059" t="str">
        <f t="shared" si="101"/>
        <v>Nov</v>
      </c>
    </row>
    <row r="1060" spans="1:22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8">
        <f t="shared" si="96"/>
        <v>0</v>
      </c>
      <c r="P1060" s="12" t="e">
        <f t="shared" si="97"/>
        <v>#DIV/0!</v>
      </c>
      <c r="Q1060" t="s">
        <v>8331</v>
      </c>
      <c r="R1060" t="s">
        <v>8332</v>
      </c>
      <c r="S1060" s="9">
        <f t="shared" si="98"/>
        <v>42047.900960648149</v>
      </c>
      <c r="T1060" s="9">
        <f t="shared" si="99"/>
        <v>42089</v>
      </c>
      <c r="U1060">
        <f t="shared" si="100"/>
        <v>2015</v>
      </c>
      <c r="V1060" t="str">
        <f t="shared" si="101"/>
        <v>Feb</v>
      </c>
    </row>
    <row r="1061" spans="1:22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8">
        <f t="shared" si="96"/>
        <v>0</v>
      </c>
      <c r="P1061" s="12" t="e">
        <f t="shared" si="97"/>
        <v>#DIV/0!</v>
      </c>
      <c r="Q1061" t="s">
        <v>8331</v>
      </c>
      <c r="R1061" t="s">
        <v>8332</v>
      </c>
      <c r="S1061" s="9">
        <f t="shared" si="98"/>
        <v>42046.79</v>
      </c>
      <c r="T1061" s="9">
        <f t="shared" si="99"/>
        <v>42076.748333333337</v>
      </c>
      <c r="U1061">
        <f t="shared" si="100"/>
        <v>2015</v>
      </c>
      <c r="V1061" t="str">
        <f t="shared" si="101"/>
        <v>Feb</v>
      </c>
    </row>
    <row r="1062" spans="1:22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8">
        <f t="shared" si="96"/>
        <v>1</v>
      </c>
      <c r="P1062" s="12">
        <f t="shared" si="97"/>
        <v>2592000</v>
      </c>
      <c r="Q1062" t="s">
        <v>8331</v>
      </c>
      <c r="R1062" t="s">
        <v>8332</v>
      </c>
      <c r="S1062" s="9">
        <f t="shared" si="98"/>
        <v>42079.913113425922</v>
      </c>
      <c r="T1062" s="9">
        <f t="shared" si="99"/>
        <v>42109.913113425922</v>
      </c>
      <c r="U1062">
        <f t="shared" si="100"/>
        <v>2015</v>
      </c>
      <c r="V1062" t="str">
        <f t="shared" si="101"/>
        <v>Mar</v>
      </c>
    </row>
    <row r="1063" spans="1:22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8">
        <f t="shared" si="96"/>
        <v>0</v>
      </c>
      <c r="P1063" s="12" t="e">
        <f t="shared" si="97"/>
        <v>#DIV/0!</v>
      </c>
      <c r="Q1063" t="s">
        <v>8331</v>
      </c>
      <c r="R1063" t="s">
        <v>8332</v>
      </c>
      <c r="S1063" s="9">
        <f t="shared" si="98"/>
        <v>42432.276712962965</v>
      </c>
      <c r="T1063" s="9">
        <f t="shared" si="99"/>
        <v>42492.041666666672</v>
      </c>
      <c r="U1063">
        <f t="shared" si="100"/>
        <v>2016</v>
      </c>
      <c r="V1063" t="str">
        <f t="shared" si="101"/>
        <v>Mar</v>
      </c>
    </row>
    <row r="1064" spans="1:22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8">
        <f t="shared" si="96"/>
        <v>95</v>
      </c>
      <c r="P1064" s="12">
        <f t="shared" si="97"/>
        <v>151200</v>
      </c>
      <c r="Q1064" t="s">
        <v>8331</v>
      </c>
      <c r="R1064" t="s">
        <v>8332</v>
      </c>
      <c r="S1064" s="9">
        <f t="shared" si="98"/>
        <v>42556.807187500002</v>
      </c>
      <c r="T1064" s="9">
        <f t="shared" si="99"/>
        <v>42563.807187500002</v>
      </c>
      <c r="U1064">
        <f t="shared" si="100"/>
        <v>2016</v>
      </c>
      <c r="V1064" t="str">
        <f t="shared" si="101"/>
        <v>Jul</v>
      </c>
    </row>
    <row r="1065" spans="1:22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8">
        <f t="shared" si="96"/>
        <v>0</v>
      </c>
      <c r="P1065" s="12" t="e">
        <f t="shared" si="97"/>
        <v>#DIV/0!</v>
      </c>
      <c r="Q1065" t="s">
        <v>8331</v>
      </c>
      <c r="R1065" t="s">
        <v>8332</v>
      </c>
      <c r="S1065" s="9">
        <f t="shared" si="98"/>
        <v>42583.030810185184</v>
      </c>
      <c r="T1065" s="9">
        <f t="shared" si="99"/>
        <v>42613.030810185184</v>
      </c>
      <c r="U1065">
        <f t="shared" si="100"/>
        <v>2016</v>
      </c>
      <c r="V1065" t="str">
        <f t="shared" si="101"/>
        <v>Aug</v>
      </c>
    </row>
    <row r="1066" spans="1:22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8">
        <f t="shared" si="96"/>
        <v>9</v>
      </c>
      <c r="P1066" s="12">
        <f t="shared" si="97"/>
        <v>31609.756097560974</v>
      </c>
      <c r="Q1066" t="s">
        <v>8333</v>
      </c>
      <c r="R1066" t="s">
        <v>8334</v>
      </c>
      <c r="S1066" s="9">
        <f t="shared" si="98"/>
        <v>41417.228043981479</v>
      </c>
      <c r="T1066" s="9">
        <f t="shared" si="99"/>
        <v>41462.228043981479</v>
      </c>
      <c r="U1066">
        <f t="shared" si="100"/>
        <v>2013</v>
      </c>
      <c r="V1066" t="str">
        <f t="shared" si="101"/>
        <v>May</v>
      </c>
    </row>
    <row r="1067" spans="1:22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8">
        <f t="shared" si="96"/>
        <v>3</v>
      </c>
      <c r="P1067" s="12">
        <f t="shared" si="97"/>
        <v>483840</v>
      </c>
      <c r="Q1067" t="s">
        <v>8333</v>
      </c>
      <c r="R1067" t="s">
        <v>8334</v>
      </c>
      <c r="S1067" s="9">
        <f t="shared" si="98"/>
        <v>41661.381041666667</v>
      </c>
      <c r="T1067" s="9">
        <f t="shared" si="99"/>
        <v>41689.381041666667</v>
      </c>
      <c r="U1067">
        <f t="shared" si="100"/>
        <v>2014</v>
      </c>
      <c r="V1067" t="str">
        <f t="shared" si="101"/>
        <v>Jan</v>
      </c>
    </row>
    <row r="1068" spans="1:22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8">
        <f t="shared" si="96"/>
        <v>3</v>
      </c>
      <c r="P1068" s="12">
        <f t="shared" si="97"/>
        <v>26270.27027027027</v>
      </c>
      <c r="Q1068" t="s">
        <v>8333</v>
      </c>
      <c r="R1068" t="s">
        <v>8334</v>
      </c>
      <c r="S1068" s="9">
        <f t="shared" si="98"/>
        <v>41445.962754629632</v>
      </c>
      <c r="T1068" s="9">
        <f t="shared" si="99"/>
        <v>41490.962754629632</v>
      </c>
      <c r="U1068">
        <f t="shared" si="100"/>
        <v>2013</v>
      </c>
      <c r="V1068" t="str">
        <f t="shared" si="101"/>
        <v>Jun</v>
      </c>
    </row>
    <row r="1069" spans="1:22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8">
        <f t="shared" si="96"/>
        <v>26</v>
      </c>
      <c r="P1069" s="12">
        <f t="shared" si="97"/>
        <v>259200</v>
      </c>
      <c r="Q1069" t="s">
        <v>8333</v>
      </c>
      <c r="R1069" t="s">
        <v>8334</v>
      </c>
      <c r="S1069" s="9">
        <f t="shared" si="98"/>
        <v>41599.855682870373</v>
      </c>
      <c r="T1069" s="9">
        <f t="shared" si="99"/>
        <v>41629.855682870373</v>
      </c>
      <c r="U1069">
        <f t="shared" si="100"/>
        <v>2013</v>
      </c>
      <c r="V1069" t="str">
        <f t="shared" si="101"/>
        <v>Nov</v>
      </c>
    </row>
    <row r="1070" spans="1:22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8">
        <f t="shared" si="96"/>
        <v>0</v>
      </c>
      <c r="P1070" s="12">
        <f t="shared" si="97"/>
        <v>647100</v>
      </c>
      <c r="Q1070" t="s">
        <v>8333</v>
      </c>
      <c r="R1070" t="s">
        <v>8334</v>
      </c>
      <c r="S1070" s="9">
        <f t="shared" si="98"/>
        <v>42440.371111111104</v>
      </c>
      <c r="T1070" s="9">
        <f t="shared" si="99"/>
        <v>42470.329444444447</v>
      </c>
      <c r="U1070">
        <f t="shared" si="100"/>
        <v>2016</v>
      </c>
      <c r="V1070" t="str">
        <f t="shared" si="101"/>
        <v>Mar</v>
      </c>
    </row>
    <row r="1071" spans="1:22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8">
        <f t="shared" si="96"/>
        <v>39</v>
      </c>
      <c r="P1071" s="12">
        <f t="shared" si="97"/>
        <v>131828.57142857142</v>
      </c>
      <c r="Q1071" t="s">
        <v>8333</v>
      </c>
      <c r="R1071" t="s">
        <v>8334</v>
      </c>
      <c r="S1071" s="9">
        <f t="shared" si="98"/>
        <v>41572.229849537034</v>
      </c>
      <c r="T1071" s="9">
        <f t="shared" si="99"/>
        <v>41604.271516203706</v>
      </c>
      <c r="U1071">
        <f t="shared" si="100"/>
        <v>2013</v>
      </c>
      <c r="V1071" t="str">
        <f t="shared" si="101"/>
        <v>Oct</v>
      </c>
    </row>
    <row r="1072" spans="1:22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8">
        <f t="shared" si="96"/>
        <v>1</v>
      </c>
      <c r="P1072" s="12">
        <f t="shared" si="97"/>
        <v>864000</v>
      </c>
      <c r="Q1072" t="s">
        <v>8333</v>
      </c>
      <c r="R1072" t="s">
        <v>8334</v>
      </c>
      <c r="S1072" s="9">
        <f t="shared" si="98"/>
        <v>41163.011828703704</v>
      </c>
      <c r="T1072" s="9">
        <f t="shared" si="99"/>
        <v>41183.011828703704</v>
      </c>
      <c r="U1072">
        <f t="shared" si="100"/>
        <v>2012</v>
      </c>
      <c r="V1072" t="str">
        <f t="shared" si="101"/>
        <v>Sep</v>
      </c>
    </row>
    <row r="1073" spans="1:22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8">
        <f t="shared" si="96"/>
        <v>0</v>
      </c>
      <c r="P1073" s="12" t="e">
        <f t="shared" si="97"/>
        <v>#DIV/0!</v>
      </c>
      <c r="Q1073" t="s">
        <v>8333</v>
      </c>
      <c r="R1073" t="s">
        <v>8334</v>
      </c>
      <c r="S1073" s="9">
        <f t="shared" si="98"/>
        <v>42295.753391203703</v>
      </c>
      <c r="T1073" s="9">
        <f t="shared" si="99"/>
        <v>42325.795057870375</v>
      </c>
      <c r="U1073">
        <f t="shared" si="100"/>
        <v>2015</v>
      </c>
      <c r="V1073" t="str">
        <f t="shared" si="101"/>
        <v>Oct</v>
      </c>
    </row>
    <row r="1074" spans="1:22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8">
        <f t="shared" si="96"/>
        <v>0</v>
      </c>
      <c r="P1074" s="12">
        <f t="shared" si="97"/>
        <v>648000</v>
      </c>
      <c r="Q1074" t="s">
        <v>8333</v>
      </c>
      <c r="R1074" t="s">
        <v>8334</v>
      </c>
      <c r="S1074" s="9">
        <f t="shared" si="98"/>
        <v>41645.832141203704</v>
      </c>
      <c r="T1074" s="9">
        <f t="shared" si="99"/>
        <v>41675.832141203704</v>
      </c>
      <c r="U1074">
        <f t="shared" si="100"/>
        <v>2014</v>
      </c>
      <c r="V1074" t="str">
        <f t="shared" si="101"/>
        <v>Jan</v>
      </c>
    </row>
    <row r="1075" spans="1:22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8">
        <f t="shared" si="96"/>
        <v>1</v>
      </c>
      <c r="P1075" s="12">
        <f t="shared" si="97"/>
        <v>2592000</v>
      </c>
      <c r="Q1075" t="s">
        <v>8333</v>
      </c>
      <c r="R1075" t="s">
        <v>8334</v>
      </c>
      <c r="S1075" s="9">
        <f t="shared" si="98"/>
        <v>40802.964594907404</v>
      </c>
      <c r="T1075" s="9">
        <f t="shared" si="99"/>
        <v>40832.964594907404</v>
      </c>
      <c r="U1075">
        <f t="shared" si="100"/>
        <v>2011</v>
      </c>
      <c r="V1075" t="str">
        <f t="shared" si="101"/>
        <v>Sep</v>
      </c>
    </row>
    <row r="1076" spans="1:22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8">
        <f t="shared" si="96"/>
        <v>6</v>
      </c>
      <c r="P1076" s="12">
        <f t="shared" si="97"/>
        <v>86400</v>
      </c>
      <c r="Q1076" t="s">
        <v>8333</v>
      </c>
      <c r="R1076" t="s">
        <v>8334</v>
      </c>
      <c r="S1076" s="9">
        <f t="shared" si="98"/>
        <v>41613.172974537039</v>
      </c>
      <c r="T1076" s="9">
        <f t="shared" si="99"/>
        <v>41643.172974537039</v>
      </c>
      <c r="U1076">
        <f t="shared" si="100"/>
        <v>2013</v>
      </c>
      <c r="V1076" t="str">
        <f t="shared" si="101"/>
        <v>Dec</v>
      </c>
    </row>
    <row r="1077" spans="1:22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8">
        <f t="shared" si="96"/>
        <v>5</v>
      </c>
      <c r="P1077" s="12">
        <f t="shared" si="97"/>
        <v>864000</v>
      </c>
      <c r="Q1077" t="s">
        <v>8333</v>
      </c>
      <c r="R1077" t="s">
        <v>8334</v>
      </c>
      <c r="S1077" s="9">
        <f t="shared" si="98"/>
        <v>41005.904120370367</v>
      </c>
      <c r="T1077" s="9">
        <f t="shared" si="99"/>
        <v>41035.904120370367</v>
      </c>
      <c r="U1077">
        <f t="shared" si="100"/>
        <v>2012</v>
      </c>
      <c r="V1077" t="str">
        <f t="shared" si="101"/>
        <v>Apr</v>
      </c>
    </row>
    <row r="1078" spans="1:22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8">
        <f t="shared" si="96"/>
        <v>63</v>
      </c>
      <c r="P1078" s="12">
        <f t="shared" si="97"/>
        <v>4873.8461538461543</v>
      </c>
      <c r="Q1078" t="s">
        <v>8333</v>
      </c>
      <c r="R1078" t="s">
        <v>8334</v>
      </c>
      <c r="S1078" s="9">
        <f t="shared" si="98"/>
        <v>41838.377893518518</v>
      </c>
      <c r="T1078" s="9">
        <f t="shared" si="99"/>
        <v>41893.377893518518</v>
      </c>
      <c r="U1078">
        <f t="shared" si="100"/>
        <v>2014</v>
      </c>
      <c r="V1078" t="str">
        <f t="shared" si="101"/>
        <v>Jul</v>
      </c>
    </row>
    <row r="1079" spans="1:22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8">
        <f t="shared" si="96"/>
        <v>29</v>
      </c>
      <c r="P1079" s="12">
        <f t="shared" si="97"/>
        <v>15520.958083832335</v>
      </c>
      <c r="Q1079" t="s">
        <v>8333</v>
      </c>
      <c r="R1079" t="s">
        <v>8334</v>
      </c>
      <c r="S1079" s="9">
        <f t="shared" si="98"/>
        <v>42353.16679398148</v>
      </c>
      <c r="T1079" s="9">
        <f t="shared" si="99"/>
        <v>42383.16679398148</v>
      </c>
      <c r="U1079">
        <f t="shared" si="100"/>
        <v>2015</v>
      </c>
      <c r="V1079" t="str">
        <f t="shared" si="101"/>
        <v>Dec</v>
      </c>
    </row>
    <row r="1080" spans="1:22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8">
        <f t="shared" si="96"/>
        <v>8</v>
      </c>
      <c r="P1080" s="12">
        <f t="shared" si="97"/>
        <v>777600</v>
      </c>
      <c r="Q1080" t="s">
        <v>8333</v>
      </c>
      <c r="R1080" t="s">
        <v>8334</v>
      </c>
      <c r="S1080" s="9">
        <f t="shared" si="98"/>
        <v>40701.195844907408</v>
      </c>
      <c r="T1080" s="9">
        <f t="shared" si="99"/>
        <v>40746.195844907408</v>
      </c>
      <c r="U1080">
        <f t="shared" si="100"/>
        <v>2011</v>
      </c>
      <c r="V1080" t="str">
        <f t="shared" si="101"/>
        <v>Jun</v>
      </c>
    </row>
    <row r="1081" spans="1:22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8">
        <f t="shared" si="96"/>
        <v>3</v>
      </c>
      <c r="P1081" s="12">
        <f t="shared" si="97"/>
        <v>120000</v>
      </c>
      <c r="Q1081" t="s">
        <v>8333</v>
      </c>
      <c r="R1081" t="s">
        <v>8334</v>
      </c>
      <c r="S1081" s="9">
        <f t="shared" si="98"/>
        <v>42479.566388888896</v>
      </c>
      <c r="T1081" s="9">
        <f t="shared" si="99"/>
        <v>42504.566388888896</v>
      </c>
      <c r="U1081">
        <f t="shared" si="100"/>
        <v>2016</v>
      </c>
      <c r="V1081" t="str">
        <f t="shared" si="101"/>
        <v>Apr</v>
      </c>
    </row>
    <row r="1082" spans="1:22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8">
        <f t="shared" si="96"/>
        <v>9</v>
      </c>
      <c r="P1082" s="12">
        <f t="shared" si="97"/>
        <v>26448.979591836734</v>
      </c>
      <c r="Q1082" t="s">
        <v>8333</v>
      </c>
      <c r="R1082" t="s">
        <v>8334</v>
      </c>
      <c r="S1082" s="9">
        <f t="shared" si="98"/>
        <v>41740.138113425928</v>
      </c>
      <c r="T1082" s="9">
        <f t="shared" si="99"/>
        <v>41770.138113425928</v>
      </c>
      <c r="U1082">
        <f t="shared" si="100"/>
        <v>2014</v>
      </c>
      <c r="V1082" t="str">
        <f t="shared" si="101"/>
        <v>Apr</v>
      </c>
    </row>
    <row r="1083" spans="1:22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8">
        <f t="shared" si="96"/>
        <v>0</v>
      </c>
      <c r="P1083" s="12">
        <f t="shared" si="97"/>
        <v>648000</v>
      </c>
      <c r="Q1083" t="s">
        <v>8333</v>
      </c>
      <c r="R1083" t="s">
        <v>8334</v>
      </c>
      <c r="S1083" s="9">
        <f t="shared" si="98"/>
        <v>42002.926990740743</v>
      </c>
      <c r="T1083" s="9">
        <f t="shared" si="99"/>
        <v>42032.926990740743</v>
      </c>
      <c r="U1083">
        <f t="shared" si="100"/>
        <v>2014</v>
      </c>
      <c r="V1083" t="str">
        <f t="shared" si="101"/>
        <v>Dec</v>
      </c>
    </row>
    <row r="1084" spans="1:22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8">
        <f t="shared" si="96"/>
        <v>1</v>
      </c>
      <c r="P1084" s="12">
        <f t="shared" si="97"/>
        <v>864000</v>
      </c>
      <c r="Q1084" t="s">
        <v>8333</v>
      </c>
      <c r="R1084" t="s">
        <v>8334</v>
      </c>
      <c r="S1084" s="9">
        <f t="shared" si="98"/>
        <v>41101.906111111115</v>
      </c>
      <c r="T1084" s="9">
        <f t="shared" si="99"/>
        <v>41131.906111111115</v>
      </c>
      <c r="U1084">
        <f t="shared" si="100"/>
        <v>2012</v>
      </c>
      <c r="V1084" t="str">
        <f t="shared" si="101"/>
        <v>Jul</v>
      </c>
    </row>
    <row r="1085" spans="1:22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8">
        <f t="shared" si="96"/>
        <v>1</v>
      </c>
      <c r="P1085" s="12">
        <f t="shared" si="97"/>
        <v>5184000</v>
      </c>
      <c r="Q1085" t="s">
        <v>8333</v>
      </c>
      <c r="R1085" t="s">
        <v>8334</v>
      </c>
      <c r="S1085" s="9">
        <f t="shared" si="98"/>
        <v>41793.659525462965</v>
      </c>
      <c r="T1085" s="9">
        <f t="shared" si="99"/>
        <v>41853.659525462965</v>
      </c>
      <c r="U1085">
        <f t="shared" si="100"/>
        <v>2014</v>
      </c>
      <c r="V1085" t="str">
        <f t="shared" si="101"/>
        <v>Jun</v>
      </c>
    </row>
    <row r="1086" spans="1:22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8">
        <f t="shared" si="96"/>
        <v>0</v>
      </c>
      <c r="P1086" s="12" t="e">
        <f t="shared" si="97"/>
        <v>#DIV/0!</v>
      </c>
      <c r="Q1086" t="s">
        <v>8333</v>
      </c>
      <c r="R1086" t="s">
        <v>8334</v>
      </c>
      <c r="S1086" s="9">
        <f t="shared" si="98"/>
        <v>41829.912083333329</v>
      </c>
      <c r="T1086" s="9">
        <f t="shared" si="99"/>
        <v>41859.912083333329</v>
      </c>
      <c r="U1086">
        <f t="shared" si="100"/>
        <v>2014</v>
      </c>
      <c r="V1086" t="str">
        <f t="shared" si="101"/>
        <v>Jul</v>
      </c>
    </row>
    <row r="1087" spans="1:22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8">
        <f t="shared" si="96"/>
        <v>3</v>
      </c>
      <c r="P1087" s="12">
        <f t="shared" si="97"/>
        <v>287600</v>
      </c>
      <c r="Q1087" t="s">
        <v>8333</v>
      </c>
      <c r="R1087" t="s">
        <v>8334</v>
      </c>
      <c r="S1087" s="9">
        <f t="shared" si="98"/>
        <v>42413.671006944445</v>
      </c>
      <c r="T1087" s="9">
        <f t="shared" si="99"/>
        <v>42443.629340277781</v>
      </c>
      <c r="U1087">
        <f t="shared" si="100"/>
        <v>2016</v>
      </c>
      <c r="V1087" t="str">
        <f t="shared" si="101"/>
        <v>Feb</v>
      </c>
    </row>
    <row r="1088" spans="1:22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8">
        <f t="shared" si="96"/>
        <v>0</v>
      </c>
      <c r="P1088" s="12">
        <f t="shared" si="97"/>
        <v>1296000</v>
      </c>
      <c r="Q1088" t="s">
        <v>8333</v>
      </c>
      <c r="R1088" t="s">
        <v>8334</v>
      </c>
      <c r="S1088" s="9">
        <f t="shared" si="98"/>
        <v>41845.866793981484</v>
      </c>
      <c r="T1088" s="9">
        <f t="shared" si="99"/>
        <v>41875.866793981484</v>
      </c>
      <c r="U1088">
        <f t="shared" si="100"/>
        <v>2014</v>
      </c>
      <c r="V1088" t="str">
        <f t="shared" si="101"/>
        <v>Jul</v>
      </c>
    </row>
    <row r="1089" spans="1:22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8">
        <f t="shared" si="96"/>
        <v>0</v>
      </c>
      <c r="P1089" s="12" t="e">
        <f t="shared" si="97"/>
        <v>#DIV/0!</v>
      </c>
      <c r="Q1089" t="s">
        <v>8333</v>
      </c>
      <c r="R1089" t="s">
        <v>8334</v>
      </c>
      <c r="S1089" s="9">
        <f t="shared" si="98"/>
        <v>41775.713969907411</v>
      </c>
      <c r="T1089" s="9">
        <f t="shared" si="99"/>
        <v>41805.713969907411</v>
      </c>
      <c r="U1089">
        <f t="shared" si="100"/>
        <v>2014</v>
      </c>
      <c r="V1089" t="str">
        <f t="shared" si="101"/>
        <v>May</v>
      </c>
    </row>
    <row r="1090" spans="1:22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8">
        <f t="shared" si="96"/>
        <v>14</v>
      </c>
      <c r="P1090" s="12">
        <f t="shared" si="97"/>
        <v>17632.65306122449</v>
      </c>
      <c r="Q1090" t="s">
        <v>8333</v>
      </c>
      <c r="R1090" t="s">
        <v>8334</v>
      </c>
      <c r="S1090" s="9">
        <f t="shared" si="98"/>
        <v>41723.799386574072</v>
      </c>
      <c r="T1090" s="9">
        <f t="shared" si="99"/>
        <v>41753.799386574072</v>
      </c>
      <c r="U1090">
        <f t="shared" si="100"/>
        <v>2014</v>
      </c>
      <c r="V1090" t="str">
        <f t="shared" si="101"/>
        <v>Mar</v>
      </c>
    </row>
    <row r="1091" spans="1:22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8">
        <f t="shared" ref="O1091:O1154" si="102">ROUND((E1091/D1091)*100,0)</f>
        <v>8</v>
      </c>
      <c r="P1091" s="12">
        <f t="shared" ref="P1091:P1154" si="103">(I1091-J1091)/L1091</f>
        <v>52897.959183673469</v>
      </c>
      <c r="Q1091" t="s">
        <v>8333</v>
      </c>
      <c r="R1091" t="s">
        <v>8334</v>
      </c>
      <c r="S1091" s="9">
        <f t="shared" ref="S1091:S1154" si="104">(((J1091/60)/60)/24)+DATE(1970,1,1)</f>
        <v>42151.189525462964</v>
      </c>
      <c r="T1091" s="9">
        <f t="shared" ref="T1091:T1154" si="105">(((I1091/60)/60)/24) + DATE(1970,1,1)</f>
        <v>42181.189525462964</v>
      </c>
      <c r="U1091">
        <f t="shared" ref="U1091:U1154" si="106">YEAR(S1091)</f>
        <v>2015</v>
      </c>
      <c r="V1091" t="str">
        <f t="shared" ref="V1091:V1154" si="107">TEXT(MONTH(S1091)*29,"mmm")</f>
        <v>May</v>
      </c>
    </row>
    <row r="1092" spans="1:22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8">
        <f t="shared" si="102"/>
        <v>0</v>
      </c>
      <c r="P1092" s="12">
        <f t="shared" si="103"/>
        <v>2592000</v>
      </c>
      <c r="Q1092" t="s">
        <v>8333</v>
      </c>
      <c r="R1092" t="s">
        <v>8334</v>
      </c>
      <c r="S1092" s="9">
        <f t="shared" si="104"/>
        <v>42123.185798611114</v>
      </c>
      <c r="T1092" s="9">
        <f t="shared" si="105"/>
        <v>42153.185798611114</v>
      </c>
      <c r="U1092">
        <f t="shared" si="106"/>
        <v>2015</v>
      </c>
      <c r="V1092" t="str">
        <f t="shared" si="107"/>
        <v>Apr</v>
      </c>
    </row>
    <row r="1093" spans="1:22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8">
        <f t="shared" si="102"/>
        <v>13</v>
      </c>
      <c r="P1093" s="12">
        <f t="shared" si="103"/>
        <v>1294200</v>
      </c>
      <c r="Q1093" t="s">
        <v>8333</v>
      </c>
      <c r="R1093" t="s">
        <v>8334</v>
      </c>
      <c r="S1093" s="9">
        <f t="shared" si="104"/>
        <v>42440.820277777777</v>
      </c>
      <c r="T1093" s="9">
        <f t="shared" si="105"/>
        <v>42470.778611111105</v>
      </c>
      <c r="U1093">
        <f t="shared" si="106"/>
        <v>2016</v>
      </c>
      <c r="V1093" t="str">
        <f t="shared" si="107"/>
        <v>Mar</v>
      </c>
    </row>
    <row r="1094" spans="1:22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8">
        <f t="shared" si="102"/>
        <v>1</v>
      </c>
      <c r="P1094" s="12">
        <f t="shared" si="103"/>
        <v>370285.71428571426</v>
      </c>
      <c r="Q1094" t="s">
        <v>8333</v>
      </c>
      <c r="R1094" t="s">
        <v>8334</v>
      </c>
      <c r="S1094" s="9">
        <f t="shared" si="104"/>
        <v>41250.025902777779</v>
      </c>
      <c r="T1094" s="9">
        <f t="shared" si="105"/>
        <v>41280.025902777779</v>
      </c>
      <c r="U1094">
        <f t="shared" si="106"/>
        <v>2012</v>
      </c>
      <c r="V1094" t="str">
        <f t="shared" si="107"/>
        <v>Dec</v>
      </c>
    </row>
    <row r="1095" spans="1:22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8">
        <f t="shared" si="102"/>
        <v>14</v>
      </c>
      <c r="P1095" s="12">
        <f t="shared" si="103"/>
        <v>324000</v>
      </c>
      <c r="Q1095" t="s">
        <v>8333</v>
      </c>
      <c r="R1095" t="s">
        <v>8334</v>
      </c>
      <c r="S1095" s="9">
        <f t="shared" si="104"/>
        <v>42396.973807870367</v>
      </c>
      <c r="T1095" s="9">
        <f t="shared" si="105"/>
        <v>42411.973807870367</v>
      </c>
      <c r="U1095">
        <f t="shared" si="106"/>
        <v>2016</v>
      </c>
      <c r="V1095" t="str">
        <f t="shared" si="107"/>
        <v>Jan</v>
      </c>
    </row>
    <row r="1096" spans="1:22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8">
        <f t="shared" si="102"/>
        <v>18</v>
      </c>
      <c r="P1096" s="12">
        <f t="shared" si="103"/>
        <v>96000</v>
      </c>
      <c r="Q1096" t="s">
        <v>8333</v>
      </c>
      <c r="R1096" t="s">
        <v>8334</v>
      </c>
      <c r="S1096" s="9">
        <f t="shared" si="104"/>
        <v>40795.713344907403</v>
      </c>
      <c r="T1096" s="9">
        <f t="shared" si="105"/>
        <v>40825.713344907403</v>
      </c>
      <c r="U1096">
        <f t="shared" si="106"/>
        <v>2011</v>
      </c>
      <c r="V1096" t="str">
        <f t="shared" si="107"/>
        <v>Sep</v>
      </c>
    </row>
    <row r="1097" spans="1:22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8">
        <f t="shared" si="102"/>
        <v>5</v>
      </c>
      <c r="P1097" s="12">
        <f t="shared" si="103"/>
        <v>27574.468085106382</v>
      </c>
      <c r="Q1097" t="s">
        <v>8333</v>
      </c>
      <c r="R1097" t="s">
        <v>8334</v>
      </c>
      <c r="S1097" s="9">
        <f t="shared" si="104"/>
        <v>41486.537268518521</v>
      </c>
      <c r="T1097" s="9">
        <f t="shared" si="105"/>
        <v>41516.537268518521</v>
      </c>
      <c r="U1097">
        <f t="shared" si="106"/>
        <v>2013</v>
      </c>
      <c r="V1097" t="str">
        <f t="shared" si="107"/>
        <v>Jul</v>
      </c>
    </row>
    <row r="1098" spans="1:22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8">
        <f t="shared" si="102"/>
        <v>18</v>
      </c>
      <c r="P1098" s="12">
        <f t="shared" si="103"/>
        <v>91249.862068965522</v>
      </c>
      <c r="Q1098" t="s">
        <v>8333</v>
      </c>
      <c r="R1098" t="s">
        <v>8334</v>
      </c>
      <c r="S1098" s="9">
        <f t="shared" si="104"/>
        <v>41885.51798611111</v>
      </c>
      <c r="T1098" s="9">
        <f t="shared" si="105"/>
        <v>41916.145833333336</v>
      </c>
      <c r="U1098">
        <f t="shared" si="106"/>
        <v>2014</v>
      </c>
      <c r="V1098" t="str">
        <f t="shared" si="107"/>
        <v>Sep</v>
      </c>
    </row>
    <row r="1099" spans="1:22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8">
        <f t="shared" si="102"/>
        <v>0</v>
      </c>
      <c r="P1099" s="12">
        <f t="shared" si="103"/>
        <v>493714.28571428574</v>
      </c>
      <c r="Q1099" t="s">
        <v>8333</v>
      </c>
      <c r="R1099" t="s">
        <v>8334</v>
      </c>
      <c r="S1099" s="9">
        <f t="shared" si="104"/>
        <v>41660.792557870373</v>
      </c>
      <c r="T1099" s="9">
        <f t="shared" si="105"/>
        <v>41700.792557870373</v>
      </c>
      <c r="U1099">
        <f t="shared" si="106"/>
        <v>2014</v>
      </c>
      <c r="V1099" t="str">
        <f t="shared" si="107"/>
        <v>Jan</v>
      </c>
    </row>
    <row r="1100" spans="1:22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8">
        <f t="shared" si="102"/>
        <v>7</v>
      </c>
      <c r="P1100" s="12">
        <f t="shared" si="103"/>
        <v>117818.18181818182</v>
      </c>
      <c r="Q1100" t="s">
        <v>8333</v>
      </c>
      <c r="R1100" t="s">
        <v>8334</v>
      </c>
      <c r="S1100" s="9">
        <f t="shared" si="104"/>
        <v>41712.762673611112</v>
      </c>
      <c r="T1100" s="9">
        <f t="shared" si="105"/>
        <v>41742.762673611112</v>
      </c>
      <c r="U1100">
        <f t="shared" si="106"/>
        <v>2014</v>
      </c>
      <c r="V1100" t="str">
        <f t="shared" si="107"/>
        <v>Mar</v>
      </c>
    </row>
    <row r="1101" spans="1:22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8">
        <f t="shared" si="102"/>
        <v>1</v>
      </c>
      <c r="P1101" s="12">
        <f t="shared" si="103"/>
        <v>2592000</v>
      </c>
      <c r="Q1101" t="s">
        <v>8333</v>
      </c>
      <c r="R1101" t="s">
        <v>8334</v>
      </c>
      <c r="S1101" s="9">
        <f t="shared" si="104"/>
        <v>42107.836435185185</v>
      </c>
      <c r="T1101" s="9">
        <f t="shared" si="105"/>
        <v>42137.836435185185</v>
      </c>
      <c r="U1101">
        <f t="shared" si="106"/>
        <v>2015</v>
      </c>
      <c r="V1101" t="str">
        <f t="shared" si="107"/>
        <v>Apr</v>
      </c>
    </row>
    <row r="1102" spans="1:22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8">
        <f t="shared" si="102"/>
        <v>3</v>
      </c>
      <c r="P1102" s="12">
        <f t="shared" si="103"/>
        <v>259200</v>
      </c>
      <c r="Q1102" t="s">
        <v>8333</v>
      </c>
      <c r="R1102" t="s">
        <v>8334</v>
      </c>
      <c r="S1102" s="9">
        <f t="shared" si="104"/>
        <v>42384.110775462963</v>
      </c>
      <c r="T1102" s="9">
        <f t="shared" si="105"/>
        <v>42414.110775462963</v>
      </c>
      <c r="U1102">
        <f t="shared" si="106"/>
        <v>2016</v>
      </c>
      <c r="V1102" t="str">
        <f t="shared" si="107"/>
        <v>Jan</v>
      </c>
    </row>
    <row r="1103" spans="1:22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8">
        <f t="shared" si="102"/>
        <v>0</v>
      </c>
      <c r="P1103" s="12">
        <f t="shared" si="103"/>
        <v>388597</v>
      </c>
      <c r="Q1103" t="s">
        <v>8333</v>
      </c>
      <c r="R1103" t="s">
        <v>8334</v>
      </c>
      <c r="S1103" s="9">
        <f t="shared" si="104"/>
        <v>42538.77243055556</v>
      </c>
      <c r="T1103" s="9">
        <f t="shared" si="105"/>
        <v>42565.758333333331</v>
      </c>
      <c r="U1103">
        <f t="shared" si="106"/>
        <v>2016</v>
      </c>
      <c r="V1103" t="str">
        <f t="shared" si="107"/>
        <v>Jun</v>
      </c>
    </row>
    <row r="1104" spans="1:22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8">
        <f t="shared" si="102"/>
        <v>5</v>
      </c>
      <c r="P1104" s="12">
        <f t="shared" si="103"/>
        <v>144733.95833333334</v>
      </c>
      <c r="Q1104" t="s">
        <v>8333</v>
      </c>
      <c r="R1104" t="s">
        <v>8334</v>
      </c>
      <c r="S1104" s="9">
        <f t="shared" si="104"/>
        <v>41577.045428240745</v>
      </c>
      <c r="T1104" s="9">
        <f t="shared" si="105"/>
        <v>41617.249305555553</v>
      </c>
      <c r="U1104">
        <f t="shared" si="106"/>
        <v>2013</v>
      </c>
      <c r="V1104" t="str">
        <f t="shared" si="107"/>
        <v>Oct</v>
      </c>
    </row>
    <row r="1105" spans="1:22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8">
        <f t="shared" si="102"/>
        <v>2</v>
      </c>
      <c r="P1105" s="12">
        <f t="shared" si="103"/>
        <v>345600</v>
      </c>
      <c r="Q1105" t="s">
        <v>8333</v>
      </c>
      <c r="R1105" t="s">
        <v>8334</v>
      </c>
      <c r="S1105" s="9">
        <f t="shared" si="104"/>
        <v>42479.22210648148</v>
      </c>
      <c r="T1105" s="9">
        <f t="shared" si="105"/>
        <v>42539.22210648148</v>
      </c>
      <c r="U1105">
        <f t="shared" si="106"/>
        <v>2016</v>
      </c>
      <c r="V1105" t="str">
        <f t="shared" si="107"/>
        <v>Apr</v>
      </c>
    </row>
    <row r="1106" spans="1:22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8">
        <f t="shared" si="102"/>
        <v>5</v>
      </c>
      <c r="P1106" s="12">
        <f t="shared" si="103"/>
        <v>70054.054054054053</v>
      </c>
      <c r="Q1106" t="s">
        <v>8333</v>
      </c>
      <c r="R1106" t="s">
        <v>8334</v>
      </c>
      <c r="S1106" s="9">
        <f t="shared" si="104"/>
        <v>41771.40996527778</v>
      </c>
      <c r="T1106" s="9">
        <f t="shared" si="105"/>
        <v>41801.40996527778</v>
      </c>
      <c r="U1106">
        <f t="shared" si="106"/>
        <v>2014</v>
      </c>
      <c r="V1106" t="str">
        <f t="shared" si="107"/>
        <v>May</v>
      </c>
    </row>
    <row r="1107" spans="1:22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8">
        <f t="shared" si="102"/>
        <v>0</v>
      </c>
      <c r="P1107" s="12">
        <f t="shared" si="103"/>
        <v>129420</v>
      </c>
      <c r="Q1107" t="s">
        <v>8333</v>
      </c>
      <c r="R1107" t="s">
        <v>8334</v>
      </c>
      <c r="S1107" s="9">
        <f t="shared" si="104"/>
        <v>41692.135729166665</v>
      </c>
      <c r="T1107" s="9">
        <f t="shared" si="105"/>
        <v>41722.0940625</v>
      </c>
      <c r="U1107">
        <f t="shared" si="106"/>
        <v>2014</v>
      </c>
      <c r="V1107" t="str">
        <f t="shared" si="107"/>
        <v>Feb</v>
      </c>
    </row>
    <row r="1108" spans="1:22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8">
        <f t="shared" si="102"/>
        <v>41</v>
      </c>
      <c r="P1108" s="12">
        <f t="shared" si="103"/>
        <v>369771.42857142858</v>
      </c>
      <c r="Q1108" t="s">
        <v>8333</v>
      </c>
      <c r="R1108" t="s">
        <v>8334</v>
      </c>
      <c r="S1108" s="9">
        <f t="shared" si="104"/>
        <v>40973.740451388891</v>
      </c>
      <c r="T1108" s="9">
        <f t="shared" si="105"/>
        <v>41003.698784722219</v>
      </c>
      <c r="U1108">
        <f t="shared" si="106"/>
        <v>2012</v>
      </c>
      <c r="V1108" t="str">
        <f t="shared" si="107"/>
        <v>Mar</v>
      </c>
    </row>
    <row r="1109" spans="1:22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8">
        <f t="shared" si="102"/>
        <v>0</v>
      </c>
      <c r="P1109" s="12" t="e">
        <f t="shared" si="103"/>
        <v>#DIV/0!</v>
      </c>
      <c r="Q1109" t="s">
        <v>8333</v>
      </c>
      <c r="R1109" t="s">
        <v>8334</v>
      </c>
      <c r="S1109" s="9">
        <f t="shared" si="104"/>
        <v>41813.861388888887</v>
      </c>
      <c r="T1109" s="9">
        <f t="shared" si="105"/>
        <v>41843.861388888887</v>
      </c>
      <c r="U1109">
        <f t="shared" si="106"/>
        <v>2014</v>
      </c>
      <c r="V1109" t="str">
        <f t="shared" si="107"/>
        <v>Jun</v>
      </c>
    </row>
    <row r="1110" spans="1:22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8">
        <f t="shared" si="102"/>
        <v>3</v>
      </c>
      <c r="P1110" s="12">
        <f t="shared" si="103"/>
        <v>246685.71428571429</v>
      </c>
      <c r="Q1110" t="s">
        <v>8333</v>
      </c>
      <c r="R1110" t="s">
        <v>8334</v>
      </c>
      <c r="S1110" s="9">
        <f t="shared" si="104"/>
        <v>40952.636979166666</v>
      </c>
      <c r="T1110" s="9">
        <f t="shared" si="105"/>
        <v>41012.595312500001</v>
      </c>
      <c r="U1110">
        <f t="shared" si="106"/>
        <v>2012</v>
      </c>
      <c r="V1110" t="str">
        <f t="shared" si="107"/>
        <v>Feb</v>
      </c>
    </row>
    <row r="1111" spans="1:22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8">
        <f t="shared" si="102"/>
        <v>0</v>
      </c>
      <c r="P1111" s="12">
        <f t="shared" si="103"/>
        <v>865200</v>
      </c>
      <c r="Q1111" t="s">
        <v>8333</v>
      </c>
      <c r="R1111" t="s">
        <v>8334</v>
      </c>
      <c r="S1111" s="9">
        <f t="shared" si="104"/>
        <v>42662.752199074079</v>
      </c>
      <c r="T1111" s="9">
        <f t="shared" si="105"/>
        <v>42692.793865740736</v>
      </c>
      <c r="U1111">
        <f t="shared" si="106"/>
        <v>2016</v>
      </c>
      <c r="V1111" t="str">
        <f t="shared" si="107"/>
        <v>Oct</v>
      </c>
    </row>
    <row r="1112" spans="1:22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8">
        <f t="shared" si="102"/>
        <v>1</v>
      </c>
      <c r="P1112" s="12">
        <f t="shared" si="103"/>
        <v>235636.36363636365</v>
      </c>
      <c r="Q1112" t="s">
        <v>8333</v>
      </c>
      <c r="R1112" t="s">
        <v>8334</v>
      </c>
      <c r="S1112" s="9">
        <f t="shared" si="104"/>
        <v>41220.933124999996</v>
      </c>
      <c r="T1112" s="9">
        <f t="shared" si="105"/>
        <v>41250.933124999996</v>
      </c>
      <c r="U1112">
        <f t="shared" si="106"/>
        <v>2012</v>
      </c>
      <c r="V1112" t="str">
        <f t="shared" si="107"/>
        <v>Nov</v>
      </c>
    </row>
    <row r="1113" spans="1:22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8">
        <f t="shared" si="102"/>
        <v>0</v>
      </c>
      <c r="P1113" s="12">
        <f t="shared" si="103"/>
        <v>2592000</v>
      </c>
      <c r="Q1113" t="s">
        <v>8333</v>
      </c>
      <c r="R1113" t="s">
        <v>8334</v>
      </c>
      <c r="S1113" s="9">
        <f t="shared" si="104"/>
        <v>42347.203587962969</v>
      </c>
      <c r="T1113" s="9">
        <f t="shared" si="105"/>
        <v>42377.203587962969</v>
      </c>
      <c r="U1113">
        <f t="shared" si="106"/>
        <v>2015</v>
      </c>
      <c r="V1113" t="str">
        <f t="shared" si="107"/>
        <v>Dec</v>
      </c>
    </row>
    <row r="1114" spans="1:22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8">
        <f t="shared" si="102"/>
        <v>36</v>
      </c>
      <c r="P1114" s="12">
        <f t="shared" si="103"/>
        <v>16503.169871794871</v>
      </c>
      <c r="Q1114" t="s">
        <v>8333</v>
      </c>
      <c r="R1114" t="s">
        <v>8334</v>
      </c>
      <c r="S1114" s="9">
        <f t="shared" si="104"/>
        <v>41963.759386574078</v>
      </c>
      <c r="T1114" s="9">
        <f t="shared" si="105"/>
        <v>42023.354166666672</v>
      </c>
      <c r="U1114">
        <f t="shared" si="106"/>
        <v>2014</v>
      </c>
      <c r="V1114" t="str">
        <f t="shared" si="107"/>
        <v>Nov</v>
      </c>
    </row>
    <row r="1115" spans="1:22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8">
        <f t="shared" si="102"/>
        <v>1</v>
      </c>
      <c r="P1115" s="12">
        <f t="shared" si="103"/>
        <v>2592000</v>
      </c>
      <c r="Q1115" t="s">
        <v>8333</v>
      </c>
      <c r="R1115" t="s">
        <v>8334</v>
      </c>
      <c r="S1115" s="9">
        <f t="shared" si="104"/>
        <v>41835.977083333331</v>
      </c>
      <c r="T1115" s="9">
        <f t="shared" si="105"/>
        <v>41865.977083333331</v>
      </c>
      <c r="U1115">
        <f t="shared" si="106"/>
        <v>2014</v>
      </c>
      <c r="V1115" t="str">
        <f t="shared" si="107"/>
        <v>Jul</v>
      </c>
    </row>
    <row r="1116" spans="1:22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8">
        <f t="shared" si="102"/>
        <v>0</v>
      </c>
      <c r="P1116" s="12">
        <f t="shared" si="103"/>
        <v>864000</v>
      </c>
      <c r="Q1116" t="s">
        <v>8333</v>
      </c>
      <c r="R1116" t="s">
        <v>8334</v>
      </c>
      <c r="S1116" s="9">
        <f t="shared" si="104"/>
        <v>41526.345914351856</v>
      </c>
      <c r="T1116" s="9">
        <f t="shared" si="105"/>
        <v>41556.345914351856</v>
      </c>
      <c r="U1116">
        <f t="shared" si="106"/>
        <v>2013</v>
      </c>
      <c r="V1116" t="str">
        <f t="shared" si="107"/>
        <v>Sep</v>
      </c>
    </row>
    <row r="1117" spans="1:22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8">
        <f t="shared" si="102"/>
        <v>0</v>
      </c>
      <c r="P1117" s="12">
        <f t="shared" si="103"/>
        <v>647100</v>
      </c>
      <c r="Q1117" t="s">
        <v>8333</v>
      </c>
      <c r="R1117" t="s">
        <v>8334</v>
      </c>
      <c r="S1117" s="9">
        <f t="shared" si="104"/>
        <v>42429.695543981477</v>
      </c>
      <c r="T1117" s="9">
        <f t="shared" si="105"/>
        <v>42459.653877314813</v>
      </c>
      <c r="U1117">
        <f t="shared" si="106"/>
        <v>2016</v>
      </c>
      <c r="V1117" t="str">
        <f t="shared" si="107"/>
        <v>Feb</v>
      </c>
    </row>
    <row r="1118" spans="1:22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8">
        <f t="shared" si="102"/>
        <v>0</v>
      </c>
      <c r="P1118" s="12">
        <f t="shared" si="103"/>
        <v>518400</v>
      </c>
      <c r="Q1118" t="s">
        <v>8333</v>
      </c>
      <c r="R1118" t="s">
        <v>8334</v>
      </c>
      <c r="S1118" s="9">
        <f t="shared" si="104"/>
        <v>41009.847314814811</v>
      </c>
      <c r="T1118" s="9">
        <f t="shared" si="105"/>
        <v>41069.847314814811</v>
      </c>
      <c r="U1118">
        <f t="shared" si="106"/>
        <v>2012</v>
      </c>
      <c r="V1118" t="str">
        <f t="shared" si="107"/>
        <v>Apr</v>
      </c>
    </row>
    <row r="1119" spans="1:22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8">
        <f t="shared" si="102"/>
        <v>8</v>
      </c>
      <c r="P1119" s="12">
        <f t="shared" si="103"/>
        <v>324000</v>
      </c>
      <c r="Q1119" t="s">
        <v>8333</v>
      </c>
      <c r="R1119" t="s">
        <v>8334</v>
      </c>
      <c r="S1119" s="9">
        <f t="shared" si="104"/>
        <v>42333.598530092597</v>
      </c>
      <c r="T1119" s="9">
        <f t="shared" si="105"/>
        <v>42363.598530092597</v>
      </c>
      <c r="U1119">
        <f t="shared" si="106"/>
        <v>2015</v>
      </c>
      <c r="V1119" t="str">
        <f t="shared" si="107"/>
        <v>Nov</v>
      </c>
    </row>
    <row r="1120" spans="1:22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8">
        <f t="shared" si="102"/>
        <v>2</v>
      </c>
      <c r="P1120" s="12">
        <f t="shared" si="103"/>
        <v>862800</v>
      </c>
      <c r="Q1120" t="s">
        <v>8333</v>
      </c>
      <c r="R1120" t="s">
        <v>8334</v>
      </c>
      <c r="S1120" s="9">
        <f t="shared" si="104"/>
        <v>41704.16642361111</v>
      </c>
      <c r="T1120" s="9">
        <f t="shared" si="105"/>
        <v>41734.124756944446</v>
      </c>
      <c r="U1120">
        <f t="shared" si="106"/>
        <v>2014</v>
      </c>
      <c r="V1120" t="str">
        <f t="shared" si="107"/>
        <v>Mar</v>
      </c>
    </row>
    <row r="1121" spans="1:22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8">
        <f t="shared" si="102"/>
        <v>0</v>
      </c>
      <c r="P1121" s="12">
        <f t="shared" si="103"/>
        <v>1123200</v>
      </c>
      <c r="Q1121" t="s">
        <v>8333</v>
      </c>
      <c r="R1121" t="s">
        <v>8334</v>
      </c>
      <c r="S1121" s="9">
        <f t="shared" si="104"/>
        <v>41722.792407407411</v>
      </c>
      <c r="T1121" s="9">
        <f t="shared" si="105"/>
        <v>41735.792407407411</v>
      </c>
      <c r="U1121">
        <f t="shared" si="106"/>
        <v>2014</v>
      </c>
      <c r="V1121" t="str">
        <f t="shared" si="107"/>
        <v>Mar</v>
      </c>
    </row>
    <row r="1122" spans="1:22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8">
        <f t="shared" si="102"/>
        <v>0</v>
      </c>
      <c r="P1122" s="12" t="e">
        <f t="shared" si="103"/>
        <v>#DIV/0!</v>
      </c>
      <c r="Q1122" t="s">
        <v>8333</v>
      </c>
      <c r="R1122" t="s">
        <v>8334</v>
      </c>
      <c r="S1122" s="9">
        <f t="shared" si="104"/>
        <v>40799.872685185182</v>
      </c>
      <c r="T1122" s="9">
        <f t="shared" si="105"/>
        <v>40844.872685185182</v>
      </c>
      <c r="U1122">
        <f t="shared" si="106"/>
        <v>2011</v>
      </c>
      <c r="V1122" t="str">
        <f t="shared" si="107"/>
        <v>Sep</v>
      </c>
    </row>
    <row r="1123" spans="1:22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8">
        <f t="shared" si="102"/>
        <v>0</v>
      </c>
      <c r="P1123" s="12">
        <f t="shared" si="103"/>
        <v>517680</v>
      </c>
      <c r="Q1123" t="s">
        <v>8333</v>
      </c>
      <c r="R1123" t="s">
        <v>8334</v>
      </c>
      <c r="S1123" s="9">
        <f t="shared" si="104"/>
        <v>42412.934212962966</v>
      </c>
      <c r="T1123" s="9">
        <f t="shared" si="105"/>
        <v>42442.892546296294</v>
      </c>
      <c r="U1123">
        <f t="shared" si="106"/>
        <v>2016</v>
      </c>
      <c r="V1123" t="str">
        <f t="shared" si="107"/>
        <v>Feb</v>
      </c>
    </row>
    <row r="1124" spans="1:22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8">
        <f t="shared" si="102"/>
        <v>0</v>
      </c>
      <c r="P1124" s="12" t="e">
        <f t="shared" si="103"/>
        <v>#DIV/0!</v>
      </c>
      <c r="Q1124" t="s">
        <v>8333</v>
      </c>
      <c r="R1124" t="s">
        <v>8334</v>
      </c>
      <c r="S1124" s="9">
        <f t="shared" si="104"/>
        <v>41410.703993055555</v>
      </c>
      <c r="T1124" s="9">
        <f t="shared" si="105"/>
        <v>41424.703993055555</v>
      </c>
      <c r="U1124">
        <f t="shared" si="106"/>
        <v>2013</v>
      </c>
      <c r="V1124" t="str">
        <f t="shared" si="107"/>
        <v>May</v>
      </c>
    </row>
    <row r="1125" spans="1:22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8">
        <f t="shared" si="102"/>
        <v>0</v>
      </c>
      <c r="P1125" s="12">
        <f t="shared" si="103"/>
        <v>864000</v>
      </c>
      <c r="Q1125" t="s">
        <v>8333</v>
      </c>
      <c r="R1125" t="s">
        <v>8334</v>
      </c>
      <c r="S1125" s="9">
        <f t="shared" si="104"/>
        <v>41718.5237037037</v>
      </c>
      <c r="T1125" s="9">
        <f t="shared" si="105"/>
        <v>41748.5237037037</v>
      </c>
      <c r="U1125">
        <f t="shared" si="106"/>
        <v>2014</v>
      </c>
      <c r="V1125" t="str">
        <f t="shared" si="107"/>
        <v>Mar</v>
      </c>
    </row>
    <row r="1126" spans="1:22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8">
        <f t="shared" si="102"/>
        <v>0</v>
      </c>
      <c r="P1126" s="12">
        <f t="shared" si="103"/>
        <v>370285.71428571426</v>
      </c>
      <c r="Q1126" t="s">
        <v>8333</v>
      </c>
      <c r="R1126" t="s">
        <v>8335</v>
      </c>
      <c r="S1126" s="9">
        <f t="shared" si="104"/>
        <v>42094.667256944449</v>
      </c>
      <c r="T1126" s="9">
        <f t="shared" si="105"/>
        <v>42124.667256944449</v>
      </c>
      <c r="U1126">
        <f t="shared" si="106"/>
        <v>2015</v>
      </c>
      <c r="V1126" t="str">
        <f t="shared" si="107"/>
        <v>Mar</v>
      </c>
    </row>
    <row r="1127" spans="1:22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8">
        <f t="shared" si="102"/>
        <v>0</v>
      </c>
      <c r="P1127" s="12" t="e">
        <f t="shared" si="103"/>
        <v>#DIV/0!</v>
      </c>
      <c r="Q1127" t="s">
        <v>8333</v>
      </c>
      <c r="R1127" t="s">
        <v>8335</v>
      </c>
      <c r="S1127" s="9">
        <f t="shared" si="104"/>
        <v>42212.624189814815</v>
      </c>
      <c r="T1127" s="9">
        <f t="shared" si="105"/>
        <v>42272.624189814815</v>
      </c>
      <c r="U1127">
        <f t="shared" si="106"/>
        <v>2015</v>
      </c>
      <c r="V1127" t="str">
        <f t="shared" si="107"/>
        <v>Jul</v>
      </c>
    </row>
    <row r="1128" spans="1:22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8">
        <f t="shared" si="102"/>
        <v>1</v>
      </c>
      <c r="P1128" s="12">
        <f t="shared" si="103"/>
        <v>1296000</v>
      </c>
      <c r="Q1128" t="s">
        <v>8333</v>
      </c>
      <c r="R1128" t="s">
        <v>8335</v>
      </c>
      <c r="S1128" s="9">
        <f t="shared" si="104"/>
        <v>42535.327476851846</v>
      </c>
      <c r="T1128" s="9">
        <f t="shared" si="105"/>
        <v>42565.327476851846</v>
      </c>
      <c r="U1128">
        <f t="shared" si="106"/>
        <v>2016</v>
      </c>
      <c r="V1128" t="str">
        <f t="shared" si="107"/>
        <v>Jun</v>
      </c>
    </row>
    <row r="1129" spans="1:22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8">
        <f t="shared" si="102"/>
        <v>2</v>
      </c>
      <c r="P1129" s="12">
        <f t="shared" si="103"/>
        <v>116608.69565217392</v>
      </c>
      <c r="Q1129" t="s">
        <v>8333</v>
      </c>
      <c r="R1129" t="s">
        <v>8335</v>
      </c>
      <c r="S1129" s="9">
        <f t="shared" si="104"/>
        <v>41926.854166666664</v>
      </c>
      <c r="T1129" s="9">
        <f t="shared" si="105"/>
        <v>41957.895833333328</v>
      </c>
      <c r="U1129">
        <f t="shared" si="106"/>
        <v>2014</v>
      </c>
      <c r="V1129" t="str">
        <f t="shared" si="107"/>
        <v>Oct</v>
      </c>
    </row>
    <row r="1130" spans="1:22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8">
        <f t="shared" si="102"/>
        <v>0</v>
      </c>
      <c r="P1130" s="12">
        <f t="shared" si="103"/>
        <v>2592000</v>
      </c>
      <c r="Q1130" t="s">
        <v>8333</v>
      </c>
      <c r="R1130" t="s">
        <v>8335</v>
      </c>
      <c r="S1130" s="9">
        <f t="shared" si="104"/>
        <v>41828.649502314816</v>
      </c>
      <c r="T1130" s="9">
        <f t="shared" si="105"/>
        <v>41858.649502314816</v>
      </c>
      <c r="U1130">
        <f t="shared" si="106"/>
        <v>2014</v>
      </c>
      <c r="V1130" t="str">
        <f t="shared" si="107"/>
        <v>Jul</v>
      </c>
    </row>
    <row r="1131" spans="1:22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8">
        <f t="shared" si="102"/>
        <v>0</v>
      </c>
      <c r="P1131" s="12">
        <f t="shared" si="103"/>
        <v>1296000</v>
      </c>
      <c r="Q1131" t="s">
        <v>8333</v>
      </c>
      <c r="R1131" t="s">
        <v>8335</v>
      </c>
      <c r="S1131" s="9">
        <f t="shared" si="104"/>
        <v>42496.264965277776</v>
      </c>
      <c r="T1131" s="9">
        <f t="shared" si="105"/>
        <v>42526.264965277776</v>
      </c>
      <c r="U1131">
        <f t="shared" si="106"/>
        <v>2016</v>
      </c>
      <c r="V1131" t="str">
        <f t="shared" si="107"/>
        <v>May</v>
      </c>
    </row>
    <row r="1132" spans="1:22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8">
        <f t="shared" si="102"/>
        <v>0</v>
      </c>
      <c r="P1132" s="12">
        <f t="shared" si="103"/>
        <v>1729200</v>
      </c>
      <c r="Q1132" t="s">
        <v>8333</v>
      </c>
      <c r="R1132" t="s">
        <v>8335</v>
      </c>
      <c r="S1132" s="9">
        <f t="shared" si="104"/>
        <v>41908.996527777781</v>
      </c>
      <c r="T1132" s="9">
        <f t="shared" si="105"/>
        <v>41969.038194444445</v>
      </c>
      <c r="U1132">
        <f t="shared" si="106"/>
        <v>2014</v>
      </c>
      <c r="V1132" t="str">
        <f t="shared" si="107"/>
        <v>Sep</v>
      </c>
    </row>
    <row r="1133" spans="1:22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8">
        <f t="shared" si="102"/>
        <v>0</v>
      </c>
      <c r="P1133" s="12" t="e">
        <f t="shared" si="103"/>
        <v>#DIV/0!</v>
      </c>
      <c r="Q1133" t="s">
        <v>8333</v>
      </c>
      <c r="R1133" t="s">
        <v>8335</v>
      </c>
      <c r="S1133" s="9">
        <f t="shared" si="104"/>
        <v>42332.908194444448</v>
      </c>
      <c r="T1133" s="9">
        <f t="shared" si="105"/>
        <v>42362.908194444448</v>
      </c>
      <c r="U1133">
        <f t="shared" si="106"/>
        <v>2015</v>
      </c>
      <c r="V1133" t="str">
        <f t="shared" si="107"/>
        <v>Nov</v>
      </c>
    </row>
    <row r="1134" spans="1:22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8">
        <f t="shared" si="102"/>
        <v>14</v>
      </c>
      <c r="P1134" s="12">
        <f t="shared" si="103"/>
        <v>199384.61538461538</v>
      </c>
      <c r="Q1134" t="s">
        <v>8333</v>
      </c>
      <c r="R1134" t="s">
        <v>8335</v>
      </c>
      <c r="S1134" s="9">
        <f t="shared" si="104"/>
        <v>42706.115405092598</v>
      </c>
      <c r="T1134" s="9">
        <f t="shared" si="105"/>
        <v>42736.115405092598</v>
      </c>
      <c r="U1134">
        <f t="shared" si="106"/>
        <v>2016</v>
      </c>
      <c r="V1134" t="str">
        <f t="shared" si="107"/>
        <v>Dec</v>
      </c>
    </row>
    <row r="1135" spans="1:22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8">
        <f t="shared" si="102"/>
        <v>1</v>
      </c>
      <c r="P1135" s="12">
        <f t="shared" si="103"/>
        <v>2592000</v>
      </c>
      <c r="Q1135" t="s">
        <v>8333</v>
      </c>
      <c r="R1135" t="s">
        <v>8335</v>
      </c>
      <c r="S1135" s="9">
        <f t="shared" si="104"/>
        <v>41821.407187500001</v>
      </c>
      <c r="T1135" s="9">
        <f t="shared" si="105"/>
        <v>41851.407187500001</v>
      </c>
      <c r="U1135">
        <f t="shared" si="106"/>
        <v>2014</v>
      </c>
      <c r="V1135" t="str">
        <f t="shared" si="107"/>
        <v>Jul</v>
      </c>
    </row>
    <row r="1136" spans="1:22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8">
        <f t="shared" si="102"/>
        <v>0</v>
      </c>
      <c r="P1136" s="12">
        <f t="shared" si="103"/>
        <v>1201352</v>
      </c>
      <c r="Q1136" t="s">
        <v>8333</v>
      </c>
      <c r="R1136" t="s">
        <v>8335</v>
      </c>
      <c r="S1136" s="9">
        <f t="shared" si="104"/>
        <v>41958.285046296296</v>
      </c>
      <c r="T1136" s="9">
        <f t="shared" si="105"/>
        <v>41972.189583333333</v>
      </c>
      <c r="U1136">
        <f t="shared" si="106"/>
        <v>2014</v>
      </c>
      <c r="V1136" t="str">
        <f t="shared" si="107"/>
        <v>Nov</v>
      </c>
    </row>
    <row r="1137" spans="1:22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8">
        <f t="shared" si="102"/>
        <v>5</v>
      </c>
      <c r="P1137" s="12">
        <f t="shared" si="103"/>
        <v>2592000</v>
      </c>
      <c r="Q1137" t="s">
        <v>8333</v>
      </c>
      <c r="R1137" t="s">
        <v>8335</v>
      </c>
      <c r="S1137" s="9">
        <f t="shared" si="104"/>
        <v>42558.989513888882</v>
      </c>
      <c r="T1137" s="9">
        <f t="shared" si="105"/>
        <v>42588.989513888882</v>
      </c>
      <c r="U1137">
        <f t="shared" si="106"/>
        <v>2016</v>
      </c>
      <c r="V1137" t="str">
        <f t="shared" si="107"/>
        <v>Jul</v>
      </c>
    </row>
    <row r="1138" spans="1:22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8">
        <f t="shared" si="102"/>
        <v>6</v>
      </c>
      <c r="P1138" s="12">
        <f t="shared" si="103"/>
        <v>432000</v>
      </c>
      <c r="Q1138" t="s">
        <v>8333</v>
      </c>
      <c r="R1138" t="s">
        <v>8335</v>
      </c>
      <c r="S1138" s="9">
        <f t="shared" si="104"/>
        <v>42327.671631944439</v>
      </c>
      <c r="T1138" s="9">
        <f t="shared" si="105"/>
        <v>42357.671631944439</v>
      </c>
      <c r="U1138">
        <f t="shared" si="106"/>
        <v>2015</v>
      </c>
      <c r="V1138" t="str">
        <f t="shared" si="107"/>
        <v>Nov</v>
      </c>
    </row>
    <row r="1139" spans="1:22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8">
        <f t="shared" si="102"/>
        <v>40</v>
      </c>
      <c r="P1139" s="12">
        <f t="shared" si="103"/>
        <v>66461.538461538468</v>
      </c>
      <c r="Q1139" t="s">
        <v>8333</v>
      </c>
      <c r="R1139" t="s">
        <v>8335</v>
      </c>
      <c r="S1139" s="9">
        <f t="shared" si="104"/>
        <v>42453.819687499999</v>
      </c>
      <c r="T1139" s="9">
        <f t="shared" si="105"/>
        <v>42483.819687499999</v>
      </c>
      <c r="U1139">
        <f t="shared" si="106"/>
        <v>2016</v>
      </c>
      <c r="V1139" t="str">
        <f t="shared" si="107"/>
        <v>Mar</v>
      </c>
    </row>
    <row r="1140" spans="1:22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8">
        <f t="shared" si="102"/>
        <v>0</v>
      </c>
      <c r="P1140" s="12">
        <f t="shared" si="103"/>
        <v>432000</v>
      </c>
      <c r="Q1140" t="s">
        <v>8333</v>
      </c>
      <c r="R1140" t="s">
        <v>8335</v>
      </c>
      <c r="S1140" s="9">
        <f t="shared" si="104"/>
        <v>42736.9066087963</v>
      </c>
      <c r="T1140" s="9">
        <f t="shared" si="105"/>
        <v>42756.9066087963</v>
      </c>
      <c r="U1140">
        <f t="shared" si="106"/>
        <v>2017</v>
      </c>
      <c r="V1140" t="str">
        <f t="shared" si="107"/>
        <v>Jan</v>
      </c>
    </row>
    <row r="1141" spans="1:22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8">
        <f t="shared" si="102"/>
        <v>0</v>
      </c>
      <c r="P1141" s="12">
        <f t="shared" si="103"/>
        <v>2592000</v>
      </c>
      <c r="Q1141" t="s">
        <v>8333</v>
      </c>
      <c r="R1141" t="s">
        <v>8335</v>
      </c>
      <c r="S1141" s="9">
        <f t="shared" si="104"/>
        <v>41975.347523148142</v>
      </c>
      <c r="T1141" s="9">
        <f t="shared" si="105"/>
        <v>42005.347523148142</v>
      </c>
      <c r="U1141">
        <f t="shared" si="106"/>
        <v>2014</v>
      </c>
      <c r="V1141" t="str">
        <f t="shared" si="107"/>
        <v>Dec</v>
      </c>
    </row>
    <row r="1142" spans="1:22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8">
        <f t="shared" si="102"/>
        <v>0</v>
      </c>
      <c r="P1142" s="12" t="e">
        <f t="shared" si="103"/>
        <v>#DIV/0!</v>
      </c>
      <c r="Q1142" t="s">
        <v>8333</v>
      </c>
      <c r="R1142" t="s">
        <v>8335</v>
      </c>
      <c r="S1142" s="9">
        <f t="shared" si="104"/>
        <v>42192.462048611109</v>
      </c>
      <c r="T1142" s="9">
        <f t="shared" si="105"/>
        <v>42222.462048611109</v>
      </c>
      <c r="U1142">
        <f t="shared" si="106"/>
        <v>2015</v>
      </c>
      <c r="V1142" t="str">
        <f t="shared" si="107"/>
        <v>Jul</v>
      </c>
    </row>
    <row r="1143" spans="1:22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8">
        <f t="shared" si="102"/>
        <v>0</v>
      </c>
      <c r="P1143" s="12" t="e">
        <f t="shared" si="103"/>
        <v>#DIV/0!</v>
      </c>
      <c r="Q1143" t="s">
        <v>8333</v>
      </c>
      <c r="R1143" t="s">
        <v>8335</v>
      </c>
      <c r="S1143" s="9">
        <f t="shared" si="104"/>
        <v>42164.699652777781</v>
      </c>
      <c r="T1143" s="9">
        <f t="shared" si="105"/>
        <v>42194.699652777781</v>
      </c>
      <c r="U1143">
        <f t="shared" si="106"/>
        <v>2015</v>
      </c>
      <c r="V1143" t="str">
        <f t="shared" si="107"/>
        <v>Jun</v>
      </c>
    </row>
    <row r="1144" spans="1:22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8">
        <f t="shared" si="102"/>
        <v>0</v>
      </c>
      <c r="P1144" s="12" t="e">
        <f t="shared" si="103"/>
        <v>#DIV/0!</v>
      </c>
      <c r="Q1144" t="s">
        <v>8333</v>
      </c>
      <c r="R1144" t="s">
        <v>8335</v>
      </c>
      <c r="S1144" s="9">
        <f t="shared" si="104"/>
        <v>42022.006099537044</v>
      </c>
      <c r="T1144" s="9">
        <f t="shared" si="105"/>
        <v>42052.006099537044</v>
      </c>
      <c r="U1144">
        <f t="shared" si="106"/>
        <v>2015</v>
      </c>
      <c r="V1144" t="str">
        <f t="shared" si="107"/>
        <v>Jan</v>
      </c>
    </row>
    <row r="1145" spans="1:22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8">
        <f t="shared" si="102"/>
        <v>0</v>
      </c>
      <c r="P1145" s="12">
        <f t="shared" si="103"/>
        <v>324000</v>
      </c>
      <c r="Q1145" t="s">
        <v>8333</v>
      </c>
      <c r="R1145" t="s">
        <v>8335</v>
      </c>
      <c r="S1145" s="9">
        <f t="shared" si="104"/>
        <v>42325.19358796296</v>
      </c>
      <c r="T1145" s="9">
        <f t="shared" si="105"/>
        <v>42355.19358796296</v>
      </c>
      <c r="U1145">
        <f t="shared" si="106"/>
        <v>2015</v>
      </c>
      <c r="V1145" t="str">
        <f t="shared" si="107"/>
        <v>Nov</v>
      </c>
    </row>
    <row r="1146" spans="1:22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8">
        <f t="shared" si="102"/>
        <v>0</v>
      </c>
      <c r="P1146" s="12" t="e">
        <f t="shared" si="103"/>
        <v>#DIV/0!</v>
      </c>
      <c r="Q1146" t="s">
        <v>8336</v>
      </c>
      <c r="R1146" t="s">
        <v>8337</v>
      </c>
      <c r="S1146" s="9">
        <f t="shared" si="104"/>
        <v>42093.181944444441</v>
      </c>
      <c r="T1146" s="9">
        <f t="shared" si="105"/>
        <v>42123.181944444441</v>
      </c>
      <c r="U1146">
        <f t="shared" si="106"/>
        <v>2015</v>
      </c>
      <c r="V1146" t="str">
        <f t="shared" si="107"/>
        <v>Mar</v>
      </c>
    </row>
    <row r="1147" spans="1:22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8">
        <f t="shared" si="102"/>
        <v>0</v>
      </c>
      <c r="P1147" s="12">
        <f t="shared" si="103"/>
        <v>5184000</v>
      </c>
      <c r="Q1147" t="s">
        <v>8336</v>
      </c>
      <c r="R1147" t="s">
        <v>8337</v>
      </c>
      <c r="S1147" s="9">
        <f t="shared" si="104"/>
        <v>41854.747592592597</v>
      </c>
      <c r="T1147" s="9">
        <f t="shared" si="105"/>
        <v>41914.747592592597</v>
      </c>
      <c r="U1147">
        <f t="shared" si="106"/>
        <v>2014</v>
      </c>
      <c r="V1147" t="str">
        <f t="shared" si="107"/>
        <v>Aug</v>
      </c>
    </row>
    <row r="1148" spans="1:22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8">
        <f t="shared" si="102"/>
        <v>9</v>
      </c>
      <c r="P1148" s="12">
        <f t="shared" si="103"/>
        <v>273600</v>
      </c>
      <c r="Q1148" t="s">
        <v>8336</v>
      </c>
      <c r="R1148" t="s">
        <v>8337</v>
      </c>
      <c r="S1148" s="9">
        <f t="shared" si="104"/>
        <v>41723.9533912037</v>
      </c>
      <c r="T1148" s="9">
        <f t="shared" si="105"/>
        <v>41761.9533912037</v>
      </c>
      <c r="U1148">
        <f t="shared" si="106"/>
        <v>2014</v>
      </c>
      <c r="V1148" t="str">
        <f t="shared" si="107"/>
        <v>Mar</v>
      </c>
    </row>
    <row r="1149" spans="1:22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8">
        <f t="shared" si="102"/>
        <v>0</v>
      </c>
      <c r="P1149" s="12" t="e">
        <f t="shared" si="103"/>
        <v>#DIV/0!</v>
      </c>
      <c r="Q1149" t="s">
        <v>8336</v>
      </c>
      <c r="R1149" t="s">
        <v>8337</v>
      </c>
      <c r="S1149" s="9">
        <f t="shared" si="104"/>
        <v>41871.972025462965</v>
      </c>
      <c r="T1149" s="9">
        <f t="shared" si="105"/>
        <v>41931.972025462965</v>
      </c>
      <c r="U1149">
        <f t="shared" si="106"/>
        <v>2014</v>
      </c>
      <c r="V1149" t="str">
        <f t="shared" si="107"/>
        <v>Aug</v>
      </c>
    </row>
    <row r="1150" spans="1:22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8">
        <f t="shared" si="102"/>
        <v>0</v>
      </c>
      <c r="P1150" s="12">
        <f t="shared" si="103"/>
        <v>865200</v>
      </c>
      <c r="Q1150" t="s">
        <v>8336</v>
      </c>
      <c r="R1150" t="s">
        <v>8337</v>
      </c>
      <c r="S1150" s="9">
        <f t="shared" si="104"/>
        <v>42675.171076388884</v>
      </c>
      <c r="T1150" s="9">
        <f t="shared" si="105"/>
        <v>42705.212743055556</v>
      </c>
      <c r="U1150">
        <f t="shared" si="106"/>
        <v>2016</v>
      </c>
      <c r="V1150" t="str">
        <f t="shared" si="107"/>
        <v>Nov</v>
      </c>
    </row>
    <row r="1151" spans="1:22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8">
        <f t="shared" si="102"/>
        <v>0</v>
      </c>
      <c r="P1151" s="12">
        <f t="shared" si="103"/>
        <v>1296000</v>
      </c>
      <c r="Q1151" t="s">
        <v>8336</v>
      </c>
      <c r="R1151" t="s">
        <v>8337</v>
      </c>
      <c r="S1151" s="9">
        <f t="shared" si="104"/>
        <v>42507.71025462963</v>
      </c>
      <c r="T1151" s="9">
        <f t="shared" si="105"/>
        <v>42537.71025462963</v>
      </c>
      <c r="U1151">
        <f t="shared" si="106"/>
        <v>2016</v>
      </c>
      <c r="V1151" t="str">
        <f t="shared" si="107"/>
        <v>May</v>
      </c>
    </row>
    <row r="1152" spans="1:22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8">
        <f t="shared" si="102"/>
        <v>10</v>
      </c>
      <c r="P1152" s="12">
        <f t="shared" si="103"/>
        <v>864000</v>
      </c>
      <c r="Q1152" t="s">
        <v>8336</v>
      </c>
      <c r="R1152" t="s">
        <v>8337</v>
      </c>
      <c r="S1152" s="9">
        <f t="shared" si="104"/>
        <v>42317.954571759255</v>
      </c>
      <c r="T1152" s="9">
        <f t="shared" si="105"/>
        <v>42377.954571759255</v>
      </c>
      <c r="U1152">
        <f t="shared" si="106"/>
        <v>2015</v>
      </c>
      <c r="V1152" t="str">
        <f t="shared" si="107"/>
        <v>Nov</v>
      </c>
    </row>
    <row r="1153" spans="1:22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8">
        <f t="shared" si="102"/>
        <v>0</v>
      </c>
      <c r="P1153" s="12" t="e">
        <f t="shared" si="103"/>
        <v>#DIV/0!</v>
      </c>
      <c r="Q1153" t="s">
        <v>8336</v>
      </c>
      <c r="R1153" t="s">
        <v>8337</v>
      </c>
      <c r="S1153" s="9">
        <f t="shared" si="104"/>
        <v>42224.102581018517</v>
      </c>
      <c r="T1153" s="9">
        <f t="shared" si="105"/>
        <v>42254.102581018517</v>
      </c>
      <c r="U1153">
        <f t="shared" si="106"/>
        <v>2015</v>
      </c>
      <c r="V1153" t="str">
        <f t="shared" si="107"/>
        <v>Aug</v>
      </c>
    </row>
    <row r="1154" spans="1:22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8">
        <f t="shared" si="102"/>
        <v>6</v>
      </c>
      <c r="P1154" s="12">
        <f t="shared" si="103"/>
        <v>172800</v>
      </c>
      <c r="Q1154" t="s">
        <v>8336</v>
      </c>
      <c r="R1154" t="s">
        <v>8337</v>
      </c>
      <c r="S1154" s="9">
        <f t="shared" si="104"/>
        <v>42109.709629629629</v>
      </c>
      <c r="T1154" s="9">
        <f t="shared" si="105"/>
        <v>42139.709629629629</v>
      </c>
      <c r="U1154">
        <f t="shared" si="106"/>
        <v>2015</v>
      </c>
      <c r="V1154" t="str">
        <f t="shared" si="107"/>
        <v>Apr</v>
      </c>
    </row>
    <row r="1155" spans="1:22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8">
        <f t="shared" ref="O1155:O1218" si="108">ROUND((E1155/D1155)*100,0)</f>
        <v>1</v>
      </c>
      <c r="P1155" s="12">
        <f t="shared" ref="P1155:P1218" si="109">(I1155-J1155)/L1155</f>
        <v>2592000</v>
      </c>
      <c r="Q1155" t="s">
        <v>8336</v>
      </c>
      <c r="R1155" t="s">
        <v>8337</v>
      </c>
      <c r="S1155" s="9">
        <f t="shared" ref="S1155:S1218" si="110">(((J1155/60)/60)/24)+DATE(1970,1,1)</f>
        <v>42143.714178240742</v>
      </c>
      <c r="T1155" s="9">
        <f t="shared" ref="T1155:T1218" si="111">(((I1155/60)/60)/24) + DATE(1970,1,1)</f>
        <v>42173.714178240742</v>
      </c>
      <c r="U1155">
        <f t="shared" ref="U1155:U1218" si="112">YEAR(S1155)</f>
        <v>2015</v>
      </c>
      <c r="V1155" t="str">
        <f t="shared" ref="V1155:V1218" si="113">TEXT(MONTH(S1155)*29,"mmm")</f>
        <v>May</v>
      </c>
    </row>
    <row r="1156" spans="1:22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8">
        <f t="shared" si="108"/>
        <v>7</v>
      </c>
      <c r="P1156" s="12">
        <f t="shared" si="109"/>
        <v>864000</v>
      </c>
      <c r="Q1156" t="s">
        <v>8336</v>
      </c>
      <c r="R1156" t="s">
        <v>8337</v>
      </c>
      <c r="S1156" s="9">
        <f t="shared" si="110"/>
        <v>42223.108865740738</v>
      </c>
      <c r="T1156" s="9">
        <f t="shared" si="111"/>
        <v>42253.108865740738</v>
      </c>
      <c r="U1156">
        <f t="shared" si="112"/>
        <v>2015</v>
      </c>
      <c r="V1156" t="str">
        <f t="shared" si="113"/>
        <v>Aug</v>
      </c>
    </row>
    <row r="1157" spans="1:22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8">
        <f t="shared" si="108"/>
        <v>1</v>
      </c>
      <c r="P1157" s="12">
        <f t="shared" si="109"/>
        <v>324000</v>
      </c>
      <c r="Q1157" t="s">
        <v>8336</v>
      </c>
      <c r="R1157" t="s">
        <v>8337</v>
      </c>
      <c r="S1157" s="9">
        <f t="shared" si="110"/>
        <v>41835.763981481483</v>
      </c>
      <c r="T1157" s="9">
        <f t="shared" si="111"/>
        <v>41865.763981481483</v>
      </c>
      <c r="U1157">
        <f t="shared" si="112"/>
        <v>2014</v>
      </c>
      <c r="V1157" t="str">
        <f t="shared" si="113"/>
        <v>Jul</v>
      </c>
    </row>
    <row r="1158" spans="1:22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8">
        <f t="shared" si="108"/>
        <v>0</v>
      </c>
      <c r="P1158" s="12" t="e">
        <f t="shared" si="109"/>
        <v>#DIV/0!</v>
      </c>
      <c r="Q1158" t="s">
        <v>8336</v>
      </c>
      <c r="R1158" t="s">
        <v>8337</v>
      </c>
      <c r="S1158" s="9">
        <f t="shared" si="110"/>
        <v>42029.07131944444</v>
      </c>
      <c r="T1158" s="9">
        <f t="shared" si="111"/>
        <v>42059.07131944444</v>
      </c>
      <c r="U1158">
        <f t="shared" si="112"/>
        <v>2015</v>
      </c>
      <c r="V1158" t="str">
        <f t="shared" si="113"/>
        <v>Jan</v>
      </c>
    </row>
    <row r="1159" spans="1:22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8">
        <f t="shared" si="108"/>
        <v>2</v>
      </c>
      <c r="P1159" s="12">
        <f t="shared" si="109"/>
        <v>1729200</v>
      </c>
      <c r="Q1159" t="s">
        <v>8336</v>
      </c>
      <c r="R1159" t="s">
        <v>8337</v>
      </c>
      <c r="S1159" s="9">
        <f t="shared" si="110"/>
        <v>41918.628240740742</v>
      </c>
      <c r="T1159" s="9">
        <f t="shared" si="111"/>
        <v>41978.669907407413</v>
      </c>
      <c r="U1159">
        <f t="shared" si="112"/>
        <v>2014</v>
      </c>
      <c r="V1159" t="str">
        <f t="shared" si="113"/>
        <v>Oct</v>
      </c>
    </row>
    <row r="1160" spans="1:22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8">
        <f t="shared" si="108"/>
        <v>0</v>
      </c>
      <c r="P1160" s="12">
        <f t="shared" si="109"/>
        <v>864000</v>
      </c>
      <c r="Q1160" t="s">
        <v>8336</v>
      </c>
      <c r="R1160" t="s">
        <v>8337</v>
      </c>
      <c r="S1160" s="9">
        <f t="shared" si="110"/>
        <v>41952.09175925926</v>
      </c>
      <c r="T1160" s="9">
        <f t="shared" si="111"/>
        <v>41982.09175925926</v>
      </c>
      <c r="U1160">
        <f t="shared" si="112"/>
        <v>2014</v>
      </c>
      <c r="V1160" t="str">
        <f t="shared" si="113"/>
        <v>Nov</v>
      </c>
    </row>
    <row r="1161" spans="1:22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8">
        <f t="shared" si="108"/>
        <v>0</v>
      </c>
      <c r="P1161" s="12" t="e">
        <f t="shared" si="109"/>
        <v>#DIV/0!</v>
      </c>
      <c r="Q1161" t="s">
        <v>8336</v>
      </c>
      <c r="R1161" t="s">
        <v>8337</v>
      </c>
      <c r="S1161" s="9">
        <f t="shared" si="110"/>
        <v>42154.726446759261</v>
      </c>
      <c r="T1161" s="9">
        <f t="shared" si="111"/>
        <v>42185.65625</v>
      </c>
      <c r="U1161">
        <f t="shared" si="112"/>
        <v>2015</v>
      </c>
      <c r="V1161" t="str">
        <f t="shared" si="113"/>
        <v>May</v>
      </c>
    </row>
    <row r="1162" spans="1:22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8">
        <f t="shared" si="108"/>
        <v>4</v>
      </c>
      <c r="P1162" s="12">
        <f t="shared" si="109"/>
        <v>136231.57894736843</v>
      </c>
      <c r="Q1162" t="s">
        <v>8336</v>
      </c>
      <c r="R1162" t="s">
        <v>8337</v>
      </c>
      <c r="S1162" s="9">
        <f t="shared" si="110"/>
        <v>42061.154930555553</v>
      </c>
      <c r="T1162" s="9">
        <f t="shared" si="111"/>
        <v>42091.113263888896</v>
      </c>
      <c r="U1162">
        <f t="shared" si="112"/>
        <v>2015</v>
      </c>
      <c r="V1162" t="str">
        <f t="shared" si="113"/>
        <v>Feb</v>
      </c>
    </row>
    <row r="1163" spans="1:22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8">
        <f t="shared" si="108"/>
        <v>0</v>
      </c>
      <c r="P1163" s="12" t="e">
        <f t="shared" si="109"/>
        <v>#DIV/0!</v>
      </c>
      <c r="Q1163" t="s">
        <v>8336</v>
      </c>
      <c r="R1163" t="s">
        <v>8337</v>
      </c>
      <c r="S1163" s="9">
        <f t="shared" si="110"/>
        <v>42122.629502314812</v>
      </c>
      <c r="T1163" s="9">
        <f t="shared" si="111"/>
        <v>42143.629502314812</v>
      </c>
      <c r="U1163">
        <f t="shared" si="112"/>
        <v>2015</v>
      </c>
      <c r="V1163" t="str">
        <f t="shared" si="113"/>
        <v>Apr</v>
      </c>
    </row>
    <row r="1164" spans="1:22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8">
        <f t="shared" si="108"/>
        <v>0</v>
      </c>
      <c r="P1164" s="12">
        <f t="shared" si="109"/>
        <v>1339200</v>
      </c>
      <c r="Q1164" t="s">
        <v>8336</v>
      </c>
      <c r="R1164" t="s">
        <v>8337</v>
      </c>
      <c r="S1164" s="9">
        <f t="shared" si="110"/>
        <v>41876.683611111112</v>
      </c>
      <c r="T1164" s="9">
        <f t="shared" si="111"/>
        <v>41907.683611111112</v>
      </c>
      <c r="U1164">
        <f t="shared" si="112"/>
        <v>2014</v>
      </c>
      <c r="V1164" t="str">
        <f t="shared" si="113"/>
        <v>Aug</v>
      </c>
    </row>
    <row r="1165" spans="1:22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8">
        <f t="shared" si="108"/>
        <v>0</v>
      </c>
      <c r="P1165" s="12" t="e">
        <f t="shared" si="109"/>
        <v>#DIV/0!</v>
      </c>
      <c r="Q1165" t="s">
        <v>8336</v>
      </c>
      <c r="R1165" t="s">
        <v>8337</v>
      </c>
      <c r="S1165" s="9">
        <f t="shared" si="110"/>
        <v>41830.723611111112</v>
      </c>
      <c r="T1165" s="9">
        <f t="shared" si="111"/>
        <v>41860.723611111112</v>
      </c>
      <c r="U1165">
        <f t="shared" si="112"/>
        <v>2014</v>
      </c>
      <c r="V1165" t="str">
        <f t="shared" si="113"/>
        <v>Jul</v>
      </c>
    </row>
    <row r="1166" spans="1:22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8">
        <f t="shared" si="108"/>
        <v>0</v>
      </c>
      <c r="P1166" s="12" t="e">
        <f t="shared" si="109"/>
        <v>#DIV/0!</v>
      </c>
      <c r="Q1166" t="s">
        <v>8336</v>
      </c>
      <c r="R1166" t="s">
        <v>8337</v>
      </c>
      <c r="S1166" s="9">
        <f t="shared" si="110"/>
        <v>42509.724328703705</v>
      </c>
      <c r="T1166" s="9">
        <f t="shared" si="111"/>
        <v>42539.724328703705</v>
      </c>
      <c r="U1166">
        <f t="shared" si="112"/>
        <v>2016</v>
      </c>
      <c r="V1166" t="str">
        <f t="shared" si="113"/>
        <v>May</v>
      </c>
    </row>
    <row r="1167" spans="1:22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8">
        <f t="shared" si="108"/>
        <v>21</v>
      </c>
      <c r="P1167" s="12">
        <f t="shared" si="109"/>
        <v>117504</v>
      </c>
      <c r="Q1167" t="s">
        <v>8336</v>
      </c>
      <c r="R1167" t="s">
        <v>8337</v>
      </c>
      <c r="S1167" s="9">
        <f t="shared" si="110"/>
        <v>41792.214467592588</v>
      </c>
      <c r="T1167" s="9">
        <f t="shared" si="111"/>
        <v>41826.214467592588</v>
      </c>
      <c r="U1167">
        <f t="shared" si="112"/>
        <v>2014</v>
      </c>
      <c r="V1167" t="str">
        <f t="shared" si="113"/>
        <v>Jun</v>
      </c>
    </row>
    <row r="1168" spans="1:22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8">
        <f t="shared" si="108"/>
        <v>19</v>
      </c>
      <c r="P1168" s="12">
        <f t="shared" si="109"/>
        <v>331357.25</v>
      </c>
      <c r="Q1168" t="s">
        <v>8336</v>
      </c>
      <c r="R1168" t="s">
        <v>8337</v>
      </c>
      <c r="S1168" s="9">
        <f t="shared" si="110"/>
        <v>42150.485439814816</v>
      </c>
      <c r="T1168" s="9">
        <f t="shared" si="111"/>
        <v>42181.166666666672</v>
      </c>
      <c r="U1168">
        <f t="shared" si="112"/>
        <v>2015</v>
      </c>
      <c r="V1168" t="str">
        <f t="shared" si="113"/>
        <v>May</v>
      </c>
    </row>
    <row r="1169" spans="1:22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8">
        <f t="shared" si="108"/>
        <v>2</v>
      </c>
      <c r="P1169" s="12">
        <f t="shared" si="109"/>
        <v>167400</v>
      </c>
      <c r="Q1169" t="s">
        <v>8336</v>
      </c>
      <c r="R1169" t="s">
        <v>8337</v>
      </c>
      <c r="S1169" s="9">
        <f t="shared" si="110"/>
        <v>41863.734895833331</v>
      </c>
      <c r="T1169" s="9">
        <f t="shared" si="111"/>
        <v>41894.734895833331</v>
      </c>
      <c r="U1169">
        <f t="shared" si="112"/>
        <v>2014</v>
      </c>
      <c r="V1169" t="str">
        <f t="shared" si="113"/>
        <v>Aug</v>
      </c>
    </row>
    <row r="1170" spans="1:22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8">
        <f t="shared" si="108"/>
        <v>6</v>
      </c>
      <c r="P1170" s="12">
        <f t="shared" si="109"/>
        <v>864000</v>
      </c>
      <c r="Q1170" t="s">
        <v>8336</v>
      </c>
      <c r="R1170" t="s">
        <v>8337</v>
      </c>
      <c r="S1170" s="9">
        <f t="shared" si="110"/>
        <v>42605.053993055553</v>
      </c>
      <c r="T1170" s="9">
        <f t="shared" si="111"/>
        <v>42635.053993055553</v>
      </c>
      <c r="U1170">
        <f t="shared" si="112"/>
        <v>2016</v>
      </c>
      <c r="V1170" t="str">
        <f t="shared" si="113"/>
        <v>Aug</v>
      </c>
    </row>
    <row r="1171" spans="1:22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8">
        <f t="shared" si="108"/>
        <v>0</v>
      </c>
      <c r="P1171" s="12">
        <f t="shared" si="109"/>
        <v>864000</v>
      </c>
      <c r="Q1171" t="s">
        <v>8336</v>
      </c>
      <c r="R1171" t="s">
        <v>8337</v>
      </c>
      <c r="S1171" s="9">
        <f t="shared" si="110"/>
        <v>42027.353738425925</v>
      </c>
      <c r="T1171" s="9">
        <f t="shared" si="111"/>
        <v>42057.353738425925</v>
      </c>
      <c r="U1171">
        <f t="shared" si="112"/>
        <v>2015</v>
      </c>
      <c r="V1171" t="str">
        <f t="shared" si="113"/>
        <v>Jan</v>
      </c>
    </row>
    <row r="1172" spans="1:22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8">
        <f t="shared" si="108"/>
        <v>0</v>
      </c>
      <c r="P1172" s="12">
        <f t="shared" si="109"/>
        <v>1296000</v>
      </c>
      <c r="Q1172" t="s">
        <v>8336</v>
      </c>
      <c r="R1172" t="s">
        <v>8337</v>
      </c>
      <c r="S1172" s="9">
        <f t="shared" si="110"/>
        <v>42124.893182870372</v>
      </c>
      <c r="T1172" s="9">
        <f t="shared" si="111"/>
        <v>42154.893182870372</v>
      </c>
      <c r="U1172">
        <f t="shared" si="112"/>
        <v>2015</v>
      </c>
      <c r="V1172" t="str">
        <f t="shared" si="113"/>
        <v>Apr</v>
      </c>
    </row>
    <row r="1173" spans="1:22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8">
        <f t="shared" si="108"/>
        <v>0</v>
      </c>
      <c r="P1173" s="12">
        <f t="shared" si="109"/>
        <v>1558800</v>
      </c>
      <c r="Q1173" t="s">
        <v>8336</v>
      </c>
      <c r="R1173" t="s">
        <v>8337</v>
      </c>
      <c r="S1173" s="9">
        <f t="shared" si="110"/>
        <v>41938.804710648146</v>
      </c>
      <c r="T1173" s="9">
        <f t="shared" si="111"/>
        <v>41956.846377314811</v>
      </c>
      <c r="U1173">
        <f t="shared" si="112"/>
        <v>2014</v>
      </c>
      <c r="V1173" t="str">
        <f t="shared" si="113"/>
        <v>Oct</v>
      </c>
    </row>
    <row r="1174" spans="1:22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8">
        <f t="shared" si="108"/>
        <v>0</v>
      </c>
      <c r="P1174" s="12" t="e">
        <f t="shared" si="109"/>
        <v>#DIV/0!</v>
      </c>
      <c r="Q1174" t="s">
        <v>8336</v>
      </c>
      <c r="R1174" t="s">
        <v>8337</v>
      </c>
      <c r="S1174" s="9">
        <f t="shared" si="110"/>
        <v>41841.682314814818</v>
      </c>
      <c r="T1174" s="9">
        <f t="shared" si="111"/>
        <v>41871.682314814818</v>
      </c>
      <c r="U1174">
        <f t="shared" si="112"/>
        <v>2014</v>
      </c>
      <c r="V1174" t="str">
        <f t="shared" si="113"/>
        <v>Jul</v>
      </c>
    </row>
    <row r="1175" spans="1:22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8">
        <f t="shared" si="108"/>
        <v>0</v>
      </c>
      <c r="P1175" s="12">
        <f t="shared" si="109"/>
        <v>3024000</v>
      </c>
      <c r="Q1175" t="s">
        <v>8336</v>
      </c>
      <c r="R1175" t="s">
        <v>8337</v>
      </c>
      <c r="S1175" s="9">
        <f t="shared" si="110"/>
        <v>42184.185844907406</v>
      </c>
      <c r="T1175" s="9">
        <f t="shared" si="111"/>
        <v>42219.185844907406</v>
      </c>
      <c r="U1175">
        <f t="shared" si="112"/>
        <v>2015</v>
      </c>
      <c r="V1175" t="str">
        <f t="shared" si="113"/>
        <v>Jun</v>
      </c>
    </row>
    <row r="1176" spans="1:22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8">
        <f t="shared" si="108"/>
        <v>6</v>
      </c>
      <c r="P1176" s="12">
        <f t="shared" si="109"/>
        <v>136421.05263157896</v>
      </c>
      <c r="Q1176" t="s">
        <v>8336</v>
      </c>
      <c r="R1176" t="s">
        <v>8337</v>
      </c>
      <c r="S1176" s="9">
        <f t="shared" si="110"/>
        <v>42468.84174768519</v>
      </c>
      <c r="T1176" s="9">
        <f t="shared" si="111"/>
        <v>42498.84174768519</v>
      </c>
      <c r="U1176">
        <f t="shared" si="112"/>
        <v>2016</v>
      </c>
      <c r="V1176" t="str">
        <f t="shared" si="113"/>
        <v>Apr</v>
      </c>
    </row>
    <row r="1177" spans="1:22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8">
        <f t="shared" si="108"/>
        <v>3</v>
      </c>
      <c r="P1177" s="12">
        <f t="shared" si="109"/>
        <v>288000</v>
      </c>
      <c r="Q1177" t="s">
        <v>8336</v>
      </c>
      <c r="R1177" t="s">
        <v>8337</v>
      </c>
      <c r="S1177" s="9">
        <f t="shared" si="110"/>
        <v>42170.728460648148</v>
      </c>
      <c r="T1177" s="9">
        <f t="shared" si="111"/>
        <v>42200.728460648148</v>
      </c>
      <c r="U1177">
        <f t="shared" si="112"/>
        <v>2015</v>
      </c>
      <c r="V1177" t="str">
        <f t="shared" si="113"/>
        <v>Jun</v>
      </c>
    </row>
    <row r="1178" spans="1:22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8">
        <f t="shared" si="108"/>
        <v>0</v>
      </c>
      <c r="P1178" s="12">
        <f t="shared" si="109"/>
        <v>4710702</v>
      </c>
      <c r="Q1178" t="s">
        <v>8336</v>
      </c>
      <c r="R1178" t="s">
        <v>8337</v>
      </c>
      <c r="S1178" s="9">
        <f t="shared" si="110"/>
        <v>42746.019652777773</v>
      </c>
      <c r="T1178" s="9">
        <f t="shared" si="111"/>
        <v>42800.541666666672</v>
      </c>
      <c r="U1178">
        <f t="shared" si="112"/>
        <v>2017</v>
      </c>
      <c r="V1178" t="str">
        <f t="shared" si="113"/>
        <v>Jan</v>
      </c>
    </row>
    <row r="1179" spans="1:22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8">
        <f t="shared" si="108"/>
        <v>0</v>
      </c>
      <c r="P1179" s="12" t="e">
        <f t="shared" si="109"/>
        <v>#DIV/0!</v>
      </c>
      <c r="Q1179" t="s">
        <v>8336</v>
      </c>
      <c r="R1179" t="s">
        <v>8337</v>
      </c>
      <c r="S1179" s="9">
        <f t="shared" si="110"/>
        <v>41897.660833333335</v>
      </c>
      <c r="T1179" s="9">
        <f t="shared" si="111"/>
        <v>41927.660833333335</v>
      </c>
      <c r="U1179">
        <f t="shared" si="112"/>
        <v>2014</v>
      </c>
      <c r="V1179" t="str">
        <f t="shared" si="113"/>
        <v>Sep</v>
      </c>
    </row>
    <row r="1180" spans="1:22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8">
        <f t="shared" si="108"/>
        <v>0</v>
      </c>
      <c r="P1180" s="12">
        <f t="shared" si="109"/>
        <v>2592000</v>
      </c>
      <c r="Q1180" t="s">
        <v>8336</v>
      </c>
      <c r="R1180" t="s">
        <v>8337</v>
      </c>
      <c r="S1180" s="9">
        <f t="shared" si="110"/>
        <v>41837.905694444446</v>
      </c>
      <c r="T1180" s="9">
        <f t="shared" si="111"/>
        <v>41867.905694444446</v>
      </c>
      <c r="U1180">
        <f t="shared" si="112"/>
        <v>2014</v>
      </c>
      <c r="V1180" t="str">
        <f t="shared" si="113"/>
        <v>Jul</v>
      </c>
    </row>
    <row r="1181" spans="1:22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8">
        <f t="shared" si="108"/>
        <v>5</v>
      </c>
      <c r="P1181" s="12">
        <f t="shared" si="109"/>
        <v>518400</v>
      </c>
      <c r="Q1181" t="s">
        <v>8336</v>
      </c>
      <c r="R1181" t="s">
        <v>8337</v>
      </c>
      <c r="S1181" s="9">
        <f t="shared" si="110"/>
        <v>42275.720219907409</v>
      </c>
      <c r="T1181" s="9">
        <f t="shared" si="111"/>
        <v>42305.720219907409</v>
      </c>
      <c r="U1181">
        <f t="shared" si="112"/>
        <v>2015</v>
      </c>
      <c r="V1181" t="str">
        <f t="shared" si="113"/>
        <v>Sep</v>
      </c>
    </row>
    <row r="1182" spans="1:22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8">
        <f t="shared" si="108"/>
        <v>12</v>
      </c>
      <c r="P1182" s="12">
        <f t="shared" si="109"/>
        <v>37609.411764705881</v>
      </c>
      <c r="Q1182" t="s">
        <v>8336</v>
      </c>
      <c r="R1182" t="s">
        <v>8337</v>
      </c>
      <c r="S1182" s="9">
        <f t="shared" si="110"/>
        <v>41781.806875000002</v>
      </c>
      <c r="T1182" s="9">
        <f t="shared" si="111"/>
        <v>41818.806875000002</v>
      </c>
      <c r="U1182">
        <f t="shared" si="112"/>
        <v>2014</v>
      </c>
      <c r="V1182" t="str">
        <f t="shared" si="113"/>
        <v>May</v>
      </c>
    </row>
    <row r="1183" spans="1:22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8">
        <f t="shared" si="108"/>
        <v>0</v>
      </c>
      <c r="P1183" s="12">
        <f t="shared" si="109"/>
        <v>864000</v>
      </c>
      <c r="Q1183" t="s">
        <v>8336</v>
      </c>
      <c r="R1183" t="s">
        <v>8337</v>
      </c>
      <c r="S1183" s="9">
        <f t="shared" si="110"/>
        <v>42034.339363425926</v>
      </c>
      <c r="T1183" s="9">
        <f t="shared" si="111"/>
        <v>42064.339363425926</v>
      </c>
      <c r="U1183">
        <f t="shared" si="112"/>
        <v>2015</v>
      </c>
      <c r="V1183" t="str">
        <f t="shared" si="113"/>
        <v>Jan</v>
      </c>
    </row>
    <row r="1184" spans="1:22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8">
        <f t="shared" si="108"/>
        <v>4</v>
      </c>
      <c r="P1184" s="12">
        <f t="shared" si="109"/>
        <v>407558</v>
      </c>
      <c r="Q1184" t="s">
        <v>8336</v>
      </c>
      <c r="R1184" t="s">
        <v>8337</v>
      </c>
      <c r="S1184" s="9">
        <f t="shared" si="110"/>
        <v>42728.827407407407</v>
      </c>
      <c r="T1184" s="9">
        <f t="shared" si="111"/>
        <v>42747.695833333331</v>
      </c>
      <c r="U1184">
        <f t="shared" si="112"/>
        <v>2016</v>
      </c>
      <c r="V1184" t="str">
        <f t="shared" si="113"/>
        <v>Dec</v>
      </c>
    </row>
    <row r="1185" spans="1:22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8">
        <f t="shared" si="108"/>
        <v>4</v>
      </c>
      <c r="P1185" s="12">
        <f t="shared" si="109"/>
        <v>555972.33333333337</v>
      </c>
      <c r="Q1185" t="s">
        <v>8336</v>
      </c>
      <c r="R1185" t="s">
        <v>8337</v>
      </c>
      <c r="S1185" s="9">
        <f t="shared" si="110"/>
        <v>42656.86137731481</v>
      </c>
      <c r="T1185" s="9">
        <f t="shared" si="111"/>
        <v>42676.165972222225</v>
      </c>
      <c r="U1185">
        <f t="shared" si="112"/>
        <v>2016</v>
      </c>
      <c r="V1185" t="str">
        <f t="shared" si="113"/>
        <v>Oct</v>
      </c>
    </row>
    <row r="1186" spans="1:22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8">
        <f t="shared" si="108"/>
        <v>105</v>
      </c>
      <c r="P1186" s="12">
        <f t="shared" si="109"/>
        <v>7142.4</v>
      </c>
      <c r="Q1186" t="s">
        <v>8338</v>
      </c>
      <c r="R1186" t="s">
        <v>8339</v>
      </c>
      <c r="S1186" s="9">
        <f t="shared" si="110"/>
        <v>42741.599664351852</v>
      </c>
      <c r="T1186" s="9">
        <f t="shared" si="111"/>
        <v>42772.599664351852</v>
      </c>
      <c r="U1186">
        <f t="shared" si="112"/>
        <v>2017</v>
      </c>
      <c r="V1186" t="str">
        <f t="shared" si="113"/>
        <v>Jan</v>
      </c>
    </row>
    <row r="1187" spans="1:22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8">
        <f t="shared" si="108"/>
        <v>105</v>
      </c>
      <c r="P1187" s="12">
        <f t="shared" si="109"/>
        <v>25142.801801801801</v>
      </c>
      <c r="Q1187" t="s">
        <v>8338</v>
      </c>
      <c r="R1187" t="s">
        <v>8339</v>
      </c>
      <c r="S1187" s="9">
        <f t="shared" si="110"/>
        <v>42130.865150462967</v>
      </c>
      <c r="T1187" s="9">
        <f t="shared" si="111"/>
        <v>42163.166666666672</v>
      </c>
      <c r="U1187">
        <f t="shared" si="112"/>
        <v>2015</v>
      </c>
      <c r="V1187" t="str">
        <f t="shared" si="113"/>
        <v>May</v>
      </c>
    </row>
    <row r="1188" spans="1:22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8">
        <f t="shared" si="108"/>
        <v>107</v>
      </c>
      <c r="P1188" s="12">
        <f t="shared" si="109"/>
        <v>23238.414634146342</v>
      </c>
      <c r="Q1188" t="s">
        <v>8338</v>
      </c>
      <c r="R1188" t="s">
        <v>8339</v>
      </c>
      <c r="S1188" s="9">
        <f t="shared" si="110"/>
        <v>42123.86336805555</v>
      </c>
      <c r="T1188" s="9">
        <f t="shared" si="111"/>
        <v>42156.945833333331</v>
      </c>
      <c r="U1188">
        <f t="shared" si="112"/>
        <v>2015</v>
      </c>
      <c r="V1188" t="str">
        <f t="shared" si="113"/>
        <v>Apr</v>
      </c>
    </row>
    <row r="1189" spans="1:22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8">
        <f t="shared" si="108"/>
        <v>104</v>
      </c>
      <c r="P1189" s="12">
        <f t="shared" si="109"/>
        <v>39318.242857142854</v>
      </c>
      <c r="Q1189" t="s">
        <v>8338</v>
      </c>
      <c r="R1189" t="s">
        <v>8339</v>
      </c>
      <c r="S1189" s="9">
        <f t="shared" si="110"/>
        <v>42109.894942129627</v>
      </c>
      <c r="T1189" s="9">
        <f t="shared" si="111"/>
        <v>42141.75</v>
      </c>
      <c r="U1189">
        <f t="shared" si="112"/>
        <v>2015</v>
      </c>
      <c r="V1189" t="str">
        <f t="shared" si="113"/>
        <v>Apr</v>
      </c>
    </row>
    <row r="1190" spans="1:22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8">
        <f t="shared" si="108"/>
        <v>161</v>
      </c>
      <c r="P1190" s="12">
        <f t="shared" si="109"/>
        <v>21345.882352941175</v>
      </c>
      <c r="Q1190" t="s">
        <v>8338</v>
      </c>
      <c r="R1190" t="s">
        <v>8339</v>
      </c>
      <c r="S1190" s="9">
        <f t="shared" si="110"/>
        <v>42711.700694444444</v>
      </c>
      <c r="T1190" s="9">
        <f t="shared" si="111"/>
        <v>42732.700694444444</v>
      </c>
      <c r="U1190">
        <f t="shared" si="112"/>
        <v>2016</v>
      </c>
      <c r="V1190" t="str">
        <f t="shared" si="113"/>
        <v>Dec</v>
      </c>
    </row>
    <row r="1191" spans="1:22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8">
        <f t="shared" si="108"/>
        <v>108</v>
      </c>
      <c r="P1191" s="12">
        <f t="shared" si="109"/>
        <v>21097.674418604653</v>
      </c>
      <c r="Q1191" t="s">
        <v>8338</v>
      </c>
      <c r="R1191" t="s">
        <v>8339</v>
      </c>
      <c r="S1191" s="9">
        <f t="shared" si="110"/>
        <v>42529.979108796295</v>
      </c>
      <c r="T1191" s="9">
        <f t="shared" si="111"/>
        <v>42550.979108796295</v>
      </c>
      <c r="U1191">
        <f t="shared" si="112"/>
        <v>2016</v>
      </c>
      <c r="V1191" t="str">
        <f t="shared" si="113"/>
        <v>Jun</v>
      </c>
    </row>
    <row r="1192" spans="1:22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8">
        <f t="shared" si="108"/>
        <v>135</v>
      </c>
      <c r="P1192" s="12">
        <f t="shared" si="109"/>
        <v>199384.61538461538</v>
      </c>
      <c r="Q1192" t="s">
        <v>8338</v>
      </c>
      <c r="R1192" t="s">
        <v>8339</v>
      </c>
      <c r="S1192" s="9">
        <f t="shared" si="110"/>
        <v>41852.665798611109</v>
      </c>
      <c r="T1192" s="9">
        <f t="shared" si="111"/>
        <v>41882.665798611109</v>
      </c>
      <c r="U1192">
        <f t="shared" si="112"/>
        <v>2014</v>
      </c>
      <c r="V1192" t="str">
        <f t="shared" si="113"/>
        <v>Aug</v>
      </c>
    </row>
    <row r="1193" spans="1:22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8">
        <f t="shared" si="108"/>
        <v>109</v>
      </c>
      <c r="P1193" s="12">
        <f t="shared" si="109"/>
        <v>78436.363636363632</v>
      </c>
      <c r="Q1193" t="s">
        <v>8338</v>
      </c>
      <c r="R1193" t="s">
        <v>8339</v>
      </c>
      <c r="S1193" s="9">
        <f t="shared" si="110"/>
        <v>42419.603703703702</v>
      </c>
      <c r="T1193" s="9">
        <f t="shared" si="111"/>
        <v>42449.562037037031</v>
      </c>
      <c r="U1193">
        <f t="shared" si="112"/>
        <v>2016</v>
      </c>
      <c r="V1193" t="str">
        <f t="shared" si="113"/>
        <v>Feb</v>
      </c>
    </row>
    <row r="1194" spans="1:22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8">
        <f t="shared" si="108"/>
        <v>290</v>
      </c>
      <c r="P1194" s="12">
        <f t="shared" si="109"/>
        <v>172800</v>
      </c>
      <c r="Q1194" t="s">
        <v>8338</v>
      </c>
      <c r="R1194" t="s">
        <v>8339</v>
      </c>
      <c r="S1194" s="9">
        <f t="shared" si="110"/>
        <v>42747.506689814814</v>
      </c>
      <c r="T1194" s="9">
        <f t="shared" si="111"/>
        <v>42777.506689814814</v>
      </c>
      <c r="U1194">
        <f t="shared" si="112"/>
        <v>2017</v>
      </c>
      <c r="V1194" t="str">
        <f t="shared" si="113"/>
        <v>Jan</v>
      </c>
    </row>
    <row r="1195" spans="1:22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8">
        <f t="shared" si="108"/>
        <v>104</v>
      </c>
      <c r="P1195" s="12">
        <f t="shared" si="109"/>
        <v>18975.824175824175</v>
      </c>
      <c r="Q1195" t="s">
        <v>8338</v>
      </c>
      <c r="R1195" t="s">
        <v>8339</v>
      </c>
      <c r="S1195" s="9">
        <f t="shared" si="110"/>
        <v>42409.776076388895</v>
      </c>
      <c r="T1195" s="9">
        <f t="shared" si="111"/>
        <v>42469.734409722223</v>
      </c>
      <c r="U1195">
        <f t="shared" si="112"/>
        <v>2016</v>
      </c>
      <c r="V1195" t="str">
        <f t="shared" si="113"/>
        <v>Feb</v>
      </c>
    </row>
    <row r="1196" spans="1:22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8">
        <f t="shared" si="108"/>
        <v>322</v>
      </c>
      <c r="P1196" s="12">
        <f t="shared" si="109"/>
        <v>3630.252100840336</v>
      </c>
      <c r="Q1196" t="s">
        <v>8338</v>
      </c>
      <c r="R1196" t="s">
        <v>8339</v>
      </c>
      <c r="S1196" s="9">
        <f t="shared" si="110"/>
        <v>42072.488182870366</v>
      </c>
      <c r="T1196" s="9">
        <f t="shared" si="111"/>
        <v>42102.488182870366</v>
      </c>
      <c r="U1196">
        <f t="shared" si="112"/>
        <v>2015</v>
      </c>
      <c r="V1196" t="str">
        <f t="shared" si="113"/>
        <v>Mar</v>
      </c>
    </row>
    <row r="1197" spans="1:22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8">
        <f t="shared" si="108"/>
        <v>135</v>
      </c>
      <c r="P1197" s="12">
        <f t="shared" si="109"/>
        <v>30507.923529411764</v>
      </c>
      <c r="Q1197" t="s">
        <v>8338</v>
      </c>
      <c r="R1197" t="s">
        <v>8339</v>
      </c>
      <c r="S1197" s="9">
        <f t="shared" si="110"/>
        <v>42298.34783564815</v>
      </c>
      <c r="T1197" s="9">
        <f t="shared" si="111"/>
        <v>42358.375</v>
      </c>
      <c r="U1197">
        <f t="shared" si="112"/>
        <v>2015</v>
      </c>
      <c r="V1197" t="str">
        <f t="shared" si="113"/>
        <v>Oct</v>
      </c>
    </row>
    <row r="1198" spans="1:22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8">
        <f t="shared" si="108"/>
        <v>270</v>
      </c>
      <c r="P1198" s="12">
        <f t="shared" si="109"/>
        <v>5062.5</v>
      </c>
      <c r="Q1198" t="s">
        <v>8338</v>
      </c>
      <c r="R1198" t="s">
        <v>8339</v>
      </c>
      <c r="S1198" s="9">
        <f t="shared" si="110"/>
        <v>42326.818738425922</v>
      </c>
      <c r="T1198" s="9">
        <f t="shared" si="111"/>
        <v>42356.818738425922</v>
      </c>
      <c r="U1198">
        <f t="shared" si="112"/>
        <v>2015</v>
      </c>
      <c r="V1198" t="str">
        <f t="shared" si="113"/>
        <v>Nov</v>
      </c>
    </row>
    <row r="1199" spans="1:22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8">
        <f t="shared" si="108"/>
        <v>253</v>
      </c>
      <c r="P1199" s="12">
        <f t="shared" si="109"/>
        <v>8415.6242038216569</v>
      </c>
      <c r="Q1199" t="s">
        <v>8338</v>
      </c>
      <c r="R1199" t="s">
        <v>8339</v>
      </c>
      <c r="S1199" s="9">
        <f t="shared" si="110"/>
        <v>42503.66474537037</v>
      </c>
      <c r="T1199" s="9">
        <f t="shared" si="111"/>
        <v>42534.249305555553</v>
      </c>
      <c r="U1199">
        <f t="shared" si="112"/>
        <v>2016</v>
      </c>
      <c r="V1199" t="str">
        <f t="shared" si="113"/>
        <v>May</v>
      </c>
    </row>
    <row r="1200" spans="1:22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8">
        <f t="shared" si="108"/>
        <v>261</v>
      </c>
      <c r="P1200" s="12">
        <f t="shared" si="109"/>
        <v>18369.54491017964</v>
      </c>
      <c r="Q1200" t="s">
        <v>8338</v>
      </c>
      <c r="R1200" t="s">
        <v>8339</v>
      </c>
      <c r="S1200" s="9">
        <f t="shared" si="110"/>
        <v>42333.619050925925</v>
      </c>
      <c r="T1200" s="9">
        <f t="shared" si="111"/>
        <v>42369.125</v>
      </c>
      <c r="U1200">
        <f t="shared" si="112"/>
        <v>2015</v>
      </c>
      <c r="V1200" t="str">
        <f t="shared" si="113"/>
        <v>Nov</v>
      </c>
    </row>
    <row r="1201" spans="1:22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8">
        <f t="shared" si="108"/>
        <v>101</v>
      </c>
      <c r="P1201" s="12">
        <f t="shared" si="109"/>
        <v>307200</v>
      </c>
      <c r="Q1201" t="s">
        <v>8338</v>
      </c>
      <c r="R1201" t="s">
        <v>8339</v>
      </c>
      <c r="S1201" s="9">
        <f t="shared" si="110"/>
        <v>42161.770833333328</v>
      </c>
      <c r="T1201" s="9">
        <f t="shared" si="111"/>
        <v>42193.770833333328</v>
      </c>
      <c r="U1201">
        <f t="shared" si="112"/>
        <v>2015</v>
      </c>
      <c r="V1201" t="str">
        <f t="shared" si="113"/>
        <v>Jun</v>
      </c>
    </row>
    <row r="1202" spans="1:22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8">
        <f t="shared" si="108"/>
        <v>126</v>
      </c>
      <c r="P1202" s="12">
        <f t="shared" si="109"/>
        <v>17615.533980582524</v>
      </c>
      <c r="Q1202" t="s">
        <v>8338</v>
      </c>
      <c r="R1202" t="s">
        <v>8339</v>
      </c>
      <c r="S1202" s="9">
        <f t="shared" si="110"/>
        <v>42089.477500000001</v>
      </c>
      <c r="T1202" s="9">
        <f t="shared" si="111"/>
        <v>42110.477500000001</v>
      </c>
      <c r="U1202">
        <f t="shared" si="112"/>
        <v>2015</v>
      </c>
      <c r="V1202" t="str">
        <f t="shared" si="113"/>
        <v>Mar</v>
      </c>
    </row>
    <row r="1203" spans="1:22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8">
        <f t="shared" si="108"/>
        <v>102</v>
      </c>
      <c r="P1203" s="12">
        <f t="shared" si="109"/>
        <v>23351.35135135135</v>
      </c>
      <c r="Q1203" t="s">
        <v>8338</v>
      </c>
      <c r="R1203" t="s">
        <v>8339</v>
      </c>
      <c r="S1203" s="9">
        <f t="shared" si="110"/>
        <v>42536.60701388889</v>
      </c>
      <c r="T1203" s="9">
        <f t="shared" si="111"/>
        <v>42566.60701388889</v>
      </c>
      <c r="U1203">
        <f t="shared" si="112"/>
        <v>2016</v>
      </c>
      <c r="V1203" t="str">
        <f t="shared" si="113"/>
        <v>Jun</v>
      </c>
    </row>
    <row r="1204" spans="1:22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8">
        <f t="shared" si="108"/>
        <v>199</v>
      </c>
      <c r="P1204" s="12">
        <f t="shared" si="109"/>
        <v>9564.5756457564585</v>
      </c>
      <c r="Q1204" t="s">
        <v>8338</v>
      </c>
      <c r="R1204" t="s">
        <v>8339</v>
      </c>
      <c r="S1204" s="9">
        <f t="shared" si="110"/>
        <v>42152.288819444439</v>
      </c>
      <c r="T1204" s="9">
        <f t="shared" si="111"/>
        <v>42182.288819444439</v>
      </c>
      <c r="U1204">
        <f t="shared" si="112"/>
        <v>2015</v>
      </c>
      <c r="V1204" t="str">
        <f t="shared" si="113"/>
        <v>May</v>
      </c>
    </row>
    <row r="1205" spans="1:22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8">
        <f t="shared" si="108"/>
        <v>102</v>
      </c>
      <c r="P1205" s="12">
        <f t="shared" si="109"/>
        <v>25663.366336633662</v>
      </c>
      <c r="Q1205" t="s">
        <v>8338</v>
      </c>
      <c r="R1205" t="s">
        <v>8339</v>
      </c>
      <c r="S1205" s="9">
        <f t="shared" si="110"/>
        <v>42125.614895833336</v>
      </c>
      <c r="T1205" s="9">
        <f t="shared" si="111"/>
        <v>42155.614895833336</v>
      </c>
      <c r="U1205">
        <f t="shared" si="112"/>
        <v>2015</v>
      </c>
      <c r="V1205" t="str">
        <f t="shared" si="113"/>
        <v>May</v>
      </c>
    </row>
    <row r="1206" spans="1:22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8">
        <f t="shared" si="108"/>
        <v>103</v>
      </c>
      <c r="P1206" s="12">
        <f t="shared" si="109"/>
        <v>67392.403508771924</v>
      </c>
      <c r="Q1206" t="s">
        <v>8338</v>
      </c>
      <c r="R1206" t="s">
        <v>8339</v>
      </c>
      <c r="S1206" s="9">
        <f t="shared" si="110"/>
        <v>42297.748067129629</v>
      </c>
      <c r="T1206" s="9">
        <f t="shared" si="111"/>
        <v>42342.208333333328</v>
      </c>
      <c r="U1206">
        <f t="shared" si="112"/>
        <v>2015</v>
      </c>
      <c r="V1206" t="str">
        <f t="shared" si="113"/>
        <v>Oct</v>
      </c>
    </row>
    <row r="1207" spans="1:22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8">
        <f t="shared" si="108"/>
        <v>101</v>
      </c>
      <c r="P1207" s="12">
        <f t="shared" si="109"/>
        <v>41806.451612903227</v>
      </c>
      <c r="Q1207" t="s">
        <v>8338</v>
      </c>
      <c r="R1207" t="s">
        <v>8339</v>
      </c>
      <c r="S1207" s="9">
        <f t="shared" si="110"/>
        <v>42138.506377314814</v>
      </c>
      <c r="T1207" s="9">
        <f t="shared" si="111"/>
        <v>42168.506377314814</v>
      </c>
      <c r="U1207">
        <f t="shared" si="112"/>
        <v>2015</v>
      </c>
      <c r="V1207" t="str">
        <f t="shared" si="113"/>
        <v>May</v>
      </c>
    </row>
    <row r="1208" spans="1:22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8">
        <f t="shared" si="108"/>
        <v>115</v>
      </c>
      <c r="P1208" s="12">
        <f t="shared" si="109"/>
        <v>88521.46875</v>
      </c>
      <c r="Q1208" t="s">
        <v>8338</v>
      </c>
      <c r="R1208" t="s">
        <v>8339</v>
      </c>
      <c r="S1208" s="9">
        <f t="shared" si="110"/>
        <v>42772.776076388895</v>
      </c>
      <c r="T1208" s="9">
        <f t="shared" si="111"/>
        <v>42805.561805555553</v>
      </c>
      <c r="U1208">
        <f t="shared" si="112"/>
        <v>2017</v>
      </c>
      <c r="V1208" t="str">
        <f t="shared" si="113"/>
        <v>Feb</v>
      </c>
    </row>
    <row r="1209" spans="1:22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8">
        <f t="shared" si="108"/>
        <v>104</v>
      </c>
      <c r="P1209" s="12">
        <f t="shared" si="109"/>
        <v>18374.659574468085</v>
      </c>
      <c r="Q1209" t="s">
        <v>8338</v>
      </c>
      <c r="R1209" t="s">
        <v>8339</v>
      </c>
      <c r="S1209" s="9">
        <f t="shared" si="110"/>
        <v>42430.430243055554</v>
      </c>
      <c r="T1209" s="9">
        <f t="shared" si="111"/>
        <v>42460.416666666672</v>
      </c>
      <c r="U1209">
        <f t="shared" si="112"/>
        <v>2016</v>
      </c>
      <c r="V1209" t="str">
        <f t="shared" si="113"/>
        <v>Mar</v>
      </c>
    </row>
    <row r="1210" spans="1:22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8">
        <f t="shared" si="108"/>
        <v>155</v>
      </c>
      <c r="P1210" s="12">
        <f t="shared" si="109"/>
        <v>34512</v>
      </c>
      <c r="Q1210" t="s">
        <v>8338</v>
      </c>
      <c r="R1210" t="s">
        <v>8339</v>
      </c>
      <c r="S1210" s="9">
        <f t="shared" si="110"/>
        <v>42423.709074074075</v>
      </c>
      <c r="T1210" s="9">
        <f t="shared" si="111"/>
        <v>42453.667407407411</v>
      </c>
      <c r="U1210">
        <f t="shared" si="112"/>
        <v>2016</v>
      </c>
      <c r="V1210" t="str">
        <f t="shared" si="113"/>
        <v>Feb</v>
      </c>
    </row>
    <row r="1211" spans="1:22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8">
        <f t="shared" si="108"/>
        <v>106</v>
      </c>
      <c r="P1211" s="12">
        <f t="shared" si="109"/>
        <v>56347.82608695652</v>
      </c>
      <c r="Q1211" t="s">
        <v>8338</v>
      </c>
      <c r="R1211" t="s">
        <v>8339</v>
      </c>
      <c r="S1211" s="9">
        <f t="shared" si="110"/>
        <v>42761.846122685187</v>
      </c>
      <c r="T1211" s="9">
        <f t="shared" si="111"/>
        <v>42791.846122685187</v>
      </c>
      <c r="U1211">
        <f t="shared" si="112"/>
        <v>2017</v>
      </c>
      <c r="V1211" t="str">
        <f t="shared" si="113"/>
        <v>Jan</v>
      </c>
    </row>
    <row r="1212" spans="1:22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8">
        <f t="shared" si="108"/>
        <v>254</v>
      </c>
      <c r="P1212" s="12">
        <f t="shared" si="109"/>
        <v>19237.165048543688</v>
      </c>
      <c r="Q1212" t="s">
        <v>8338</v>
      </c>
      <c r="R1212" t="s">
        <v>8339</v>
      </c>
      <c r="S1212" s="9">
        <f t="shared" si="110"/>
        <v>42132.941805555558</v>
      </c>
      <c r="T1212" s="9">
        <f t="shared" si="111"/>
        <v>42155.875</v>
      </c>
      <c r="U1212">
        <f t="shared" si="112"/>
        <v>2015</v>
      </c>
      <c r="V1212" t="str">
        <f t="shared" si="113"/>
        <v>May</v>
      </c>
    </row>
    <row r="1213" spans="1:22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8">
        <f t="shared" si="108"/>
        <v>101</v>
      </c>
      <c r="P1213" s="12">
        <f t="shared" si="109"/>
        <v>216000</v>
      </c>
      <c r="Q1213" t="s">
        <v>8338</v>
      </c>
      <c r="R1213" t="s">
        <v>8339</v>
      </c>
      <c r="S1213" s="9">
        <f t="shared" si="110"/>
        <v>42515.866446759261</v>
      </c>
      <c r="T1213" s="9">
        <f t="shared" si="111"/>
        <v>42530.866446759261</v>
      </c>
      <c r="U1213">
        <f t="shared" si="112"/>
        <v>2016</v>
      </c>
      <c r="V1213" t="str">
        <f t="shared" si="113"/>
        <v>May</v>
      </c>
    </row>
    <row r="1214" spans="1:22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8">
        <f t="shared" si="108"/>
        <v>129</v>
      </c>
      <c r="P1214" s="12">
        <f t="shared" si="109"/>
        <v>16750.662650602411</v>
      </c>
      <c r="Q1214" t="s">
        <v>8338</v>
      </c>
      <c r="R1214" t="s">
        <v>8339</v>
      </c>
      <c r="S1214" s="9">
        <f t="shared" si="110"/>
        <v>42318.950173611112</v>
      </c>
      <c r="T1214" s="9">
        <f t="shared" si="111"/>
        <v>42335.041666666672</v>
      </c>
      <c r="U1214">
        <f t="shared" si="112"/>
        <v>2015</v>
      </c>
      <c r="V1214" t="str">
        <f t="shared" si="113"/>
        <v>Nov</v>
      </c>
    </row>
    <row r="1215" spans="1:22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8">
        <f t="shared" si="108"/>
        <v>102</v>
      </c>
      <c r="P1215" s="12">
        <f t="shared" si="109"/>
        <v>28000</v>
      </c>
      <c r="Q1215" t="s">
        <v>8338</v>
      </c>
      <c r="R1215" t="s">
        <v>8339</v>
      </c>
      <c r="S1215" s="9">
        <f t="shared" si="110"/>
        <v>42731.755787037036</v>
      </c>
      <c r="T1215" s="9">
        <f t="shared" si="111"/>
        <v>42766.755787037036</v>
      </c>
      <c r="U1215">
        <f t="shared" si="112"/>
        <v>2016</v>
      </c>
      <c r="V1215" t="str">
        <f t="shared" si="113"/>
        <v>Dec</v>
      </c>
    </row>
    <row r="1216" spans="1:22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8">
        <f t="shared" si="108"/>
        <v>132</v>
      </c>
      <c r="P1216" s="12">
        <f t="shared" si="109"/>
        <v>207360</v>
      </c>
      <c r="Q1216" t="s">
        <v>8338</v>
      </c>
      <c r="R1216" t="s">
        <v>8339</v>
      </c>
      <c r="S1216" s="9">
        <f t="shared" si="110"/>
        <v>42104.840335648143</v>
      </c>
      <c r="T1216" s="9">
        <f t="shared" si="111"/>
        <v>42164.840335648143</v>
      </c>
      <c r="U1216">
        <f t="shared" si="112"/>
        <v>2015</v>
      </c>
      <c r="V1216" t="str">
        <f t="shared" si="113"/>
        <v>Apr</v>
      </c>
    </row>
    <row r="1217" spans="1:22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8">
        <f t="shared" si="108"/>
        <v>786</v>
      </c>
      <c r="P1217" s="12">
        <f t="shared" si="109"/>
        <v>4721.311475409836</v>
      </c>
      <c r="Q1217" t="s">
        <v>8338</v>
      </c>
      <c r="R1217" t="s">
        <v>8339</v>
      </c>
      <c r="S1217" s="9">
        <f t="shared" si="110"/>
        <v>41759.923101851848</v>
      </c>
      <c r="T1217" s="9">
        <f t="shared" si="111"/>
        <v>41789.923101851848</v>
      </c>
      <c r="U1217">
        <f t="shared" si="112"/>
        <v>2014</v>
      </c>
      <c r="V1217" t="str">
        <f t="shared" si="113"/>
        <v>Apr</v>
      </c>
    </row>
    <row r="1218" spans="1:22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8">
        <f t="shared" si="108"/>
        <v>146</v>
      </c>
      <c r="P1218" s="12">
        <f t="shared" si="109"/>
        <v>12587.941441441442</v>
      </c>
      <c r="Q1218" t="s">
        <v>8338</v>
      </c>
      <c r="R1218" t="s">
        <v>8339</v>
      </c>
      <c r="S1218" s="9">
        <f t="shared" si="110"/>
        <v>42247.616400462968</v>
      </c>
      <c r="T1218" s="9">
        <f t="shared" si="111"/>
        <v>42279.960416666669</v>
      </c>
      <c r="U1218">
        <f t="shared" si="112"/>
        <v>2015</v>
      </c>
      <c r="V1218" t="str">
        <f t="shared" si="113"/>
        <v>Aug</v>
      </c>
    </row>
    <row r="1219" spans="1:22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8">
        <f t="shared" ref="O1219:O1282" si="114">ROUND((E1219/D1219)*100,0)</f>
        <v>103</v>
      </c>
      <c r="P1219" s="12">
        <f t="shared" ref="P1219:P1282" si="115">(I1219-J1219)/L1219</f>
        <v>14163.934426229509</v>
      </c>
      <c r="Q1219" t="s">
        <v>8338</v>
      </c>
      <c r="R1219" t="s">
        <v>8339</v>
      </c>
      <c r="S1219" s="9">
        <f t="shared" ref="S1219:S1282" si="116">(((J1219/60)/60)/24)+DATE(1970,1,1)</f>
        <v>42535.809490740736</v>
      </c>
      <c r="T1219" s="9">
        <f t="shared" ref="T1219:T1282" si="117">(((I1219/60)/60)/24) + DATE(1970,1,1)</f>
        <v>42565.809490740736</v>
      </c>
      <c r="U1219">
        <f t="shared" ref="U1219:U1282" si="118">YEAR(S1219)</f>
        <v>2016</v>
      </c>
      <c r="V1219" t="str">
        <f t="shared" ref="V1219:V1282" si="119">TEXT(MONTH(S1219)*29,"mmm")</f>
        <v>Jun</v>
      </c>
    </row>
    <row r="1220" spans="1:22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8">
        <f t="shared" si="114"/>
        <v>172</v>
      </c>
      <c r="P1220" s="12">
        <f t="shared" si="115"/>
        <v>29573.033707865168</v>
      </c>
      <c r="Q1220" t="s">
        <v>8338</v>
      </c>
      <c r="R1220" t="s">
        <v>8339</v>
      </c>
      <c r="S1220" s="9">
        <f t="shared" si="116"/>
        <v>42278.662037037036</v>
      </c>
      <c r="T1220" s="9">
        <f t="shared" si="117"/>
        <v>42309.125</v>
      </c>
      <c r="U1220">
        <f t="shared" si="118"/>
        <v>2015</v>
      </c>
      <c r="V1220" t="str">
        <f t="shared" si="119"/>
        <v>Oct</v>
      </c>
    </row>
    <row r="1221" spans="1:22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8">
        <f t="shared" si="114"/>
        <v>159</v>
      </c>
      <c r="P1221" s="12">
        <f t="shared" si="115"/>
        <v>10245.05928853755</v>
      </c>
      <c r="Q1221" t="s">
        <v>8338</v>
      </c>
      <c r="R1221" t="s">
        <v>8339</v>
      </c>
      <c r="S1221" s="9">
        <f t="shared" si="116"/>
        <v>42633.461956018517</v>
      </c>
      <c r="T1221" s="9">
        <f t="shared" si="117"/>
        <v>42663.461956018517</v>
      </c>
      <c r="U1221">
        <f t="shared" si="118"/>
        <v>2016</v>
      </c>
      <c r="V1221" t="str">
        <f t="shared" si="119"/>
        <v>Sep</v>
      </c>
    </row>
    <row r="1222" spans="1:22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8">
        <f t="shared" si="114"/>
        <v>104</v>
      </c>
      <c r="P1222" s="12">
        <f t="shared" si="115"/>
        <v>18514.285714285714</v>
      </c>
      <c r="Q1222" t="s">
        <v>8338</v>
      </c>
      <c r="R1222" t="s">
        <v>8339</v>
      </c>
      <c r="S1222" s="9">
        <f t="shared" si="116"/>
        <v>42211.628611111111</v>
      </c>
      <c r="T1222" s="9">
        <f t="shared" si="117"/>
        <v>42241.628611111111</v>
      </c>
      <c r="U1222">
        <f t="shared" si="118"/>
        <v>2015</v>
      </c>
      <c r="V1222" t="str">
        <f t="shared" si="119"/>
        <v>Jul</v>
      </c>
    </row>
    <row r="1223" spans="1:22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8">
        <f t="shared" si="114"/>
        <v>111</v>
      </c>
      <c r="P1223" s="12">
        <f t="shared" si="115"/>
        <v>23088.466019417476</v>
      </c>
      <c r="Q1223" t="s">
        <v>8338</v>
      </c>
      <c r="R1223" t="s">
        <v>8339</v>
      </c>
      <c r="S1223" s="9">
        <f t="shared" si="116"/>
        <v>42680.47555555556</v>
      </c>
      <c r="T1223" s="9">
        <f t="shared" si="117"/>
        <v>42708</v>
      </c>
      <c r="U1223">
        <f t="shared" si="118"/>
        <v>2016</v>
      </c>
      <c r="V1223" t="str">
        <f t="shared" si="119"/>
        <v>Nov</v>
      </c>
    </row>
    <row r="1224" spans="1:22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8">
        <f t="shared" si="114"/>
        <v>280</v>
      </c>
      <c r="P1224" s="12">
        <f t="shared" si="115"/>
        <v>19061.978260869564</v>
      </c>
      <c r="Q1224" t="s">
        <v>8338</v>
      </c>
      <c r="R1224" t="s">
        <v>8339</v>
      </c>
      <c r="S1224" s="9">
        <f t="shared" si="116"/>
        <v>42430.720451388886</v>
      </c>
      <c r="T1224" s="9">
        <f t="shared" si="117"/>
        <v>42461.166666666672</v>
      </c>
      <c r="U1224">
        <f t="shared" si="118"/>
        <v>2016</v>
      </c>
      <c r="V1224" t="str">
        <f t="shared" si="119"/>
        <v>Mar</v>
      </c>
    </row>
    <row r="1225" spans="1:22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8">
        <f t="shared" si="114"/>
        <v>112</v>
      </c>
      <c r="P1225" s="12">
        <f t="shared" si="115"/>
        <v>13589.528795811519</v>
      </c>
      <c r="Q1225" t="s">
        <v>8338</v>
      </c>
      <c r="R1225" t="s">
        <v>8339</v>
      </c>
      <c r="S1225" s="9">
        <f t="shared" si="116"/>
        <v>42654.177187499998</v>
      </c>
      <c r="T1225" s="9">
        <f t="shared" si="117"/>
        <v>42684.218854166669</v>
      </c>
      <c r="U1225">
        <f t="shared" si="118"/>
        <v>2016</v>
      </c>
      <c r="V1225" t="str">
        <f t="shared" si="119"/>
        <v>Oct</v>
      </c>
    </row>
    <row r="1226" spans="1:22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8">
        <f t="shared" si="114"/>
        <v>7</v>
      </c>
      <c r="P1226" s="12">
        <f t="shared" si="115"/>
        <v>288000</v>
      </c>
      <c r="Q1226" t="s">
        <v>8325</v>
      </c>
      <c r="R1226" t="s">
        <v>8340</v>
      </c>
      <c r="S1226" s="9">
        <f t="shared" si="116"/>
        <v>41736.549791666665</v>
      </c>
      <c r="T1226" s="9">
        <f t="shared" si="117"/>
        <v>41796.549791666665</v>
      </c>
      <c r="U1226">
        <f t="shared" si="118"/>
        <v>2014</v>
      </c>
      <c r="V1226" t="str">
        <f t="shared" si="119"/>
        <v>Apr</v>
      </c>
    </row>
    <row r="1227" spans="1:22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8">
        <f t="shared" si="114"/>
        <v>4</v>
      </c>
      <c r="P1227" s="12">
        <f t="shared" si="115"/>
        <v>1728000</v>
      </c>
      <c r="Q1227" t="s">
        <v>8325</v>
      </c>
      <c r="R1227" t="s">
        <v>8340</v>
      </c>
      <c r="S1227" s="9">
        <f t="shared" si="116"/>
        <v>41509.905995370369</v>
      </c>
      <c r="T1227" s="9">
        <f t="shared" si="117"/>
        <v>41569.905995370369</v>
      </c>
      <c r="U1227">
        <f t="shared" si="118"/>
        <v>2013</v>
      </c>
      <c r="V1227" t="str">
        <f t="shared" si="119"/>
        <v>Aug</v>
      </c>
    </row>
    <row r="1228" spans="1:22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8">
        <f t="shared" si="114"/>
        <v>4</v>
      </c>
      <c r="P1228" s="12">
        <f t="shared" si="115"/>
        <v>73800.475000000006</v>
      </c>
      <c r="Q1228" t="s">
        <v>8325</v>
      </c>
      <c r="R1228" t="s">
        <v>8340</v>
      </c>
      <c r="S1228" s="9">
        <f t="shared" si="116"/>
        <v>41715.874780092592</v>
      </c>
      <c r="T1228" s="9">
        <f t="shared" si="117"/>
        <v>41750.041666666664</v>
      </c>
      <c r="U1228">
        <f t="shared" si="118"/>
        <v>2014</v>
      </c>
      <c r="V1228" t="str">
        <f t="shared" si="119"/>
        <v>Mar</v>
      </c>
    </row>
    <row r="1229" spans="1:22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8">
        <f t="shared" si="114"/>
        <v>0</v>
      </c>
      <c r="P1229" s="12" t="e">
        <f t="shared" si="115"/>
        <v>#DIV/0!</v>
      </c>
      <c r="Q1229" t="s">
        <v>8325</v>
      </c>
      <c r="R1229" t="s">
        <v>8340</v>
      </c>
      <c r="S1229" s="9">
        <f t="shared" si="116"/>
        <v>41827.919166666667</v>
      </c>
      <c r="T1229" s="9">
        <f t="shared" si="117"/>
        <v>41858.291666666664</v>
      </c>
      <c r="U1229">
        <f t="shared" si="118"/>
        <v>2014</v>
      </c>
      <c r="V1229" t="str">
        <f t="shared" si="119"/>
        <v>Jul</v>
      </c>
    </row>
    <row r="1230" spans="1:22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8">
        <f t="shared" si="114"/>
        <v>29</v>
      </c>
      <c r="P1230" s="12">
        <f t="shared" si="115"/>
        <v>216000</v>
      </c>
      <c r="Q1230" t="s">
        <v>8325</v>
      </c>
      <c r="R1230" t="s">
        <v>8340</v>
      </c>
      <c r="S1230" s="9">
        <f t="shared" si="116"/>
        <v>40754.729259259257</v>
      </c>
      <c r="T1230" s="9">
        <f t="shared" si="117"/>
        <v>40814.729259259257</v>
      </c>
      <c r="U1230">
        <f t="shared" si="118"/>
        <v>2011</v>
      </c>
      <c r="V1230" t="str">
        <f t="shared" si="119"/>
        <v>Jul</v>
      </c>
    </row>
    <row r="1231" spans="1:22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8">
        <f t="shared" si="114"/>
        <v>1</v>
      </c>
      <c r="P1231" s="12">
        <f t="shared" si="115"/>
        <v>2609873</v>
      </c>
      <c r="Q1231" t="s">
        <v>8325</v>
      </c>
      <c r="R1231" t="s">
        <v>8340</v>
      </c>
      <c r="S1231" s="9">
        <f t="shared" si="116"/>
        <v>40985.459803240738</v>
      </c>
      <c r="T1231" s="9">
        <f t="shared" si="117"/>
        <v>41015.666666666664</v>
      </c>
      <c r="U1231">
        <f t="shared" si="118"/>
        <v>2012</v>
      </c>
      <c r="V1231" t="str">
        <f t="shared" si="119"/>
        <v>Mar</v>
      </c>
    </row>
    <row r="1232" spans="1:22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8">
        <f t="shared" si="114"/>
        <v>0</v>
      </c>
      <c r="P1232" s="12" t="e">
        <f t="shared" si="115"/>
        <v>#DIV/0!</v>
      </c>
      <c r="Q1232" t="s">
        <v>8325</v>
      </c>
      <c r="R1232" t="s">
        <v>8340</v>
      </c>
      <c r="S1232" s="9">
        <f t="shared" si="116"/>
        <v>40568.972569444442</v>
      </c>
      <c r="T1232" s="9">
        <f t="shared" si="117"/>
        <v>40598.972569444442</v>
      </c>
      <c r="U1232">
        <f t="shared" si="118"/>
        <v>2011</v>
      </c>
      <c r="V1232" t="str">
        <f t="shared" si="119"/>
        <v>Jan</v>
      </c>
    </row>
    <row r="1233" spans="1:22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8">
        <f t="shared" si="114"/>
        <v>0</v>
      </c>
      <c r="P1233" s="12" t="e">
        <f t="shared" si="115"/>
        <v>#DIV/0!</v>
      </c>
      <c r="Q1233" t="s">
        <v>8325</v>
      </c>
      <c r="R1233" t="s">
        <v>8340</v>
      </c>
      <c r="S1233" s="9">
        <f t="shared" si="116"/>
        <v>42193.941759259258</v>
      </c>
      <c r="T1233" s="9">
        <f t="shared" si="117"/>
        <v>42244.041666666672</v>
      </c>
      <c r="U1233">
        <f t="shared" si="118"/>
        <v>2015</v>
      </c>
      <c r="V1233" t="str">
        <f t="shared" si="119"/>
        <v>Jul</v>
      </c>
    </row>
    <row r="1234" spans="1:22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8">
        <f t="shared" si="114"/>
        <v>1</v>
      </c>
      <c r="P1234" s="12">
        <f t="shared" si="115"/>
        <v>4060800</v>
      </c>
      <c r="Q1234" t="s">
        <v>8325</v>
      </c>
      <c r="R1234" t="s">
        <v>8340</v>
      </c>
      <c r="S1234" s="9">
        <f t="shared" si="116"/>
        <v>41506.848032407412</v>
      </c>
      <c r="T1234" s="9">
        <f t="shared" si="117"/>
        <v>41553.848032407412</v>
      </c>
      <c r="U1234">
        <f t="shared" si="118"/>
        <v>2013</v>
      </c>
      <c r="V1234" t="str">
        <f t="shared" si="119"/>
        <v>Aug</v>
      </c>
    </row>
    <row r="1235" spans="1:22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8">
        <f t="shared" si="114"/>
        <v>12</v>
      </c>
      <c r="P1235" s="12">
        <f t="shared" si="115"/>
        <v>302400</v>
      </c>
      <c r="Q1235" t="s">
        <v>8325</v>
      </c>
      <c r="R1235" t="s">
        <v>8340</v>
      </c>
      <c r="S1235" s="9">
        <f t="shared" si="116"/>
        <v>40939.948773148149</v>
      </c>
      <c r="T1235" s="9">
        <f t="shared" si="117"/>
        <v>40960.948773148149</v>
      </c>
      <c r="U1235">
        <f t="shared" si="118"/>
        <v>2012</v>
      </c>
      <c r="V1235" t="str">
        <f t="shared" si="119"/>
        <v>Jan</v>
      </c>
    </row>
    <row r="1236" spans="1:22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8">
        <f t="shared" si="114"/>
        <v>0</v>
      </c>
      <c r="P1236" s="12" t="e">
        <f t="shared" si="115"/>
        <v>#DIV/0!</v>
      </c>
      <c r="Q1236" t="s">
        <v>8325</v>
      </c>
      <c r="R1236" t="s">
        <v>8340</v>
      </c>
      <c r="S1236" s="9">
        <f t="shared" si="116"/>
        <v>42007.788680555561</v>
      </c>
      <c r="T1236" s="9">
        <f t="shared" si="117"/>
        <v>42037.788680555561</v>
      </c>
      <c r="U1236">
        <f t="shared" si="118"/>
        <v>2015</v>
      </c>
      <c r="V1236" t="str">
        <f t="shared" si="119"/>
        <v>Jan</v>
      </c>
    </row>
    <row r="1237" spans="1:22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8">
        <f t="shared" si="114"/>
        <v>3</v>
      </c>
      <c r="P1237" s="12">
        <f t="shared" si="115"/>
        <v>576000</v>
      </c>
      <c r="Q1237" t="s">
        <v>8325</v>
      </c>
      <c r="R1237" t="s">
        <v>8340</v>
      </c>
      <c r="S1237" s="9">
        <f t="shared" si="116"/>
        <v>41583.135405092595</v>
      </c>
      <c r="T1237" s="9">
        <f t="shared" si="117"/>
        <v>41623.135405092595</v>
      </c>
      <c r="U1237">
        <f t="shared" si="118"/>
        <v>2013</v>
      </c>
      <c r="V1237" t="str">
        <f t="shared" si="119"/>
        <v>Nov</v>
      </c>
    </row>
    <row r="1238" spans="1:22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8">
        <f t="shared" si="114"/>
        <v>0</v>
      </c>
      <c r="P1238" s="12" t="e">
        <f t="shared" si="115"/>
        <v>#DIV/0!</v>
      </c>
      <c r="Q1238" t="s">
        <v>8325</v>
      </c>
      <c r="R1238" t="s">
        <v>8340</v>
      </c>
      <c r="S1238" s="9">
        <f t="shared" si="116"/>
        <v>41110.680138888885</v>
      </c>
      <c r="T1238" s="9">
        <f t="shared" si="117"/>
        <v>41118.666666666664</v>
      </c>
      <c r="U1238">
        <f t="shared" si="118"/>
        <v>2012</v>
      </c>
      <c r="V1238" t="str">
        <f t="shared" si="119"/>
        <v>Jul</v>
      </c>
    </row>
    <row r="1239" spans="1:22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8">
        <f t="shared" si="114"/>
        <v>0</v>
      </c>
      <c r="P1239" s="12" t="e">
        <f t="shared" si="115"/>
        <v>#DIV/0!</v>
      </c>
      <c r="Q1239" t="s">
        <v>8325</v>
      </c>
      <c r="R1239" t="s">
        <v>8340</v>
      </c>
      <c r="S1239" s="9">
        <f t="shared" si="116"/>
        <v>41125.283159722225</v>
      </c>
      <c r="T1239" s="9">
        <f t="shared" si="117"/>
        <v>41145.283159722225</v>
      </c>
      <c r="U1239">
        <f t="shared" si="118"/>
        <v>2012</v>
      </c>
      <c r="V1239" t="str">
        <f t="shared" si="119"/>
        <v>Aug</v>
      </c>
    </row>
    <row r="1240" spans="1:22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8">
        <f t="shared" si="114"/>
        <v>18</v>
      </c>
      <c r="P1240" s="12">
        <f t="shared" si="115"/>
        <v>864000</v>
      </c>
      <c r="Q1240" t="s">
        <v>8325</v>
      </c>
      <c r="R1240" t="s">
        <v>8340</v>
      </c>
      <c r="S1240" s="9">
        <f t="shared" si="116"/>
        <v>40731.61037037037</v>
      </c>
      <c r="T1240" s="9">
        <f t="shared" si="117"/>
        <v>40761.61037037037</v>
      </c>
      <c r="U1240">
        <f t="shared" si="118"/>
        <v>2011</v>
      </c>
      <c r="V1240" t="str">
        <f t="shared" si="119"/>
        <v>Jul</v>
      </c>
    </row>
    <row r="1241" spans="1:22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8">
        <f t="shared" si="114"/>
        <v>0</v>
      </c>
      <c r="P1241" s="12" t="e">
        <f t="shared" si="115"/>
        <v>#DIV/0!</v>
      </c>
      <c r="Q1241" t="s">
        <v>8325</v>
      </c>
      <c r="R1241" t="s">
        <v>8340</v>
      </c>
      <c r="S1241" s="9">
        <f t="shared" si="116"/>
        <v>40883.962581018517</v>
      </c>
      <c r="T1241" s="9">
        <f t="shared" si="117"/>
        <v>40913.962581018517</v>
      </c>
      <c r="U1241">
        <f t="shared" si="118"/>
        <v>2011</v>
      </c>
      <c r="V1241" t="str">
        <f t="shared" si="119"/>
        <v>Dec</v>
      </c>
    </row>
    <row r="1242" spans="1:22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8">
        <f t="shared" si="114"/>
        <v>3</v>
      </c>
      <c r="P1242" s="12">
        <f t="shared" si="115"/>
        <v>635800.375</v>
      </c>
      <c r="Q1242" t="s">
        <v>8325</v>
      </c>
      <c r="R1242" t="s">
        <v>8340</v>
      </c>
      <c r="S1242" s="9">
        <f t="shared" si="116"/>
        <v>41409.040011574078</v>
      </c>
      <c r="T1242" s="9">
        <f t="shared" si="117"/>
        <v>41467.910416666666</v>
      </c>
      <c r="U1242">
        <f t="shared" si="118"/>
        <v>2013</v>
      </c>
      <c r="V1242" t="str">
        <f t="shared" si="119"/>
        <v>May</v>
      </c>
    </row>
    <row r="1243" spans="1:22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8">
        <f t="shared" si="114"/>
        <v>51</v>
      </c>
      <c r="P1243" s="12">
        <f t="shared" si="115"/>
        <v>56951.76470588235</v>
      </c>
      <c r="Q1243" t="s">
        <v>8325</v>
      </c>
      <c r="R1243" t="s">
        <v>8340</v>
      </c>
      <c r="S1243" s="9">
        <f t="shared" si="116"/>
        <v>41923.837731481479</v>
      </c>
      <c r="T1243" s="9">
        <f t="shared" si="117"/>
        <v>41946.249305555553</v>
      </c>
      <c r="U1243">
        <f t="shared" si="118"/>
        <v>2014</v>
      </c>
      <c r="V1243" t="str">
        <f t="shared" si="119"/>
        <v>Oct</v>
      </c>
    </row>
    <row r="1244" spans="1:22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8">
        <f t="shared" si="114"/>
        <v>1</v>
      </c>
      <c r="P1244" s="12">
        <f t="shared" si="115"/>
        <v>1329578</v>
      </c>
      <c r="Q1244" t="s">
        <v>8325</v>
      </c>
      <c r="R1244" t="s">
        <v>8340</v>
      </c>
      <c r="S1244" s="9">
        <f t="shared" si="116"/>
        <v>40782.165532407409</v>
      </c>
      <c r="T1244" s="9">
        <f t="shared" si="117"/>
        <v>40797.554166666669</v>
      </c>
      <c r="U1244">
        <f t="shared" si="118"/>
        <v>2011</v>
      </c>
      <c r="V1244" t="str">
        <f t="shared" si="119"/>
        <v>Aug</v>
      </c>
    </row>
    <row r="1245" spans="1:22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8">
        <f t="shared" si="114"/>
        <v>14</v>
      </c>
      <c r="P1245" s="12">
        <f t="shared" si="115"/>
        <v>138684.97368421053</v>
      </c>
      <c r="Q1245" t="s">
        <v>8325</v>
      </c>
      <c r="R1245" t="s">
        <v>8340</v>
      </c>
      <c r="S1245" s="9">
        <f t="shared" si="116"/>
        <v>40671.879293981481</v>
      </c>
      <c r="T1245" s="9">
        <f t="shared" si="117"/>
        <v>40732.875</v>
      </c>
      <c r="U1245">
        <f t="shared" si="118"/>
        <v>2011</v>
      </c>
      <c r="V1245" t="str">
        <f t="shared" si="119"/>
        <v>May</v>
      </c>
    </row>
    <row r="1246" spans="1:22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8">
        <f t="shared" si="114"/>
        <v>104</v>
      </c>
      <c r="P1246" s="12">
        <f t="shared" si="115"/>
        <v>59615.044444444444</v>
      </c>
      <c r="Q1246" t="s">
        <v>8325</v>
      </c>
      <c r="R1246" t="s">
        <v>8326</v>
      </c>
      <c r="S1246" s="9">
        <f t="shared" si="116"/>
        <v>41355.825497685182</v>
      </c>
      <c r="T1246" s="9">
        <f t="shared" si="117"/>
        <v>41386.875</v>
      </c>
      <c r="U1246">
        <f t="shared" si="118"/>
        <v>2013</v>
      </c>
      <c r="V1246" t="str">
        <f t="shared" si="119"/>
        <v>Mar</v>
      </c>
    </row>
    <row r="1247" spans="1:22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8">
        <f t="shared" si="114"/>
        <v>120</v>
      </c>
      <c r="P1247" s="12">
        <f t="shared" si="115"/>
        <v>152470.58823529413</v>
      </c>
      <c r="Q1247" t="s">
        <v>8325</v>
      </c>
      <c r="R1247" t="s">
        <v>8326</v>
      </c>
      <c r="S1247" s="9">
        <f t="shared" si="116"/>
        <v>41774.599930555552</v>
      </c>
      <c r="T1247" s="9">
        <f t="shared" si="117"/>
        <v>41804.599930555552</v>
      </c>
      <c r="U1247">
        <f t="shared" si="118"/>
        <v>2014</v>
      </c>
      <c r="V1247" t="str">
        <f t="shared" si="119"/>
        <v>May</v>
      </c>
    </row>
    <row r="1248" spans="1:22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8">
        <f t="shared" si="114"/>
        <v>117</v>
      </c>
      <c r="P1248" s="12">
        <f t="shared" si="115"/>
        <v>125535.48387096774</v>
      </c>
      <c r="Q1248" t="s">
        <v>8325</v>
      </c>
      <c r="R1248" t="s">
        <v>8326</v>
      </c>
      <c r="S1248" s="9">
        <f t="shared" si="116"/>
        <v>40838.043391203704</v>
      </c>
      <c r="T1248" s="9">
        <f t="shared" si="117"/>
        <v>40883.085057870368</v>
      </c>
      <c r="U1248">
        <f t="shared" si="118"/>
        <v>2011</v>
      </c>
      <c r="V1248" t="str">
        <f t="shared" si="119"/>
        <v>Oct</v>
      </c>
    </row>
    <row r="1249" spans="1:22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8">
        <f t="shared" si="114"/>
        <v>122</v>
      </c>
      <c r="P1249" s="12">
        <f t="shared" si="115"/>
        <v>51840</v>
      </c>
      <c r="Q1249" t="s">
        <v>8325</v>
      </c>
      <c r="R1249" t="s">
        <v>8326</v>
      </c>
      <c r="S1249" s="9">
        <f t="shared" si="116"/>
        <v>41370.292303240742</v>
      </c>
      <c r="T1249" s="9">
        <f t="shared" si="117"/>
        <v>41400.292303240742</v>
      </c>
      <c r="U1249">
        <f t="shared" si="118"/>
        <v>2013</v>
      </c>
      <c r="V1249" t="str">
        <f t="shared" si="119"/>
        <v>Apr</v>
      </c>
    </row>
    <row r="1250" spans="1:22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8">
        <f t="shared" si="114"/>
        <v>152</v>
      </c>
      <c r="P1250" s="12">
        <f t="shared" si="115"/>
        <v>52182.830508474573</v>
      </c>
      <c r="Q1250" t="s">
        <v>8325</v>
      </c>
      <c r="R1250" t="s">
        <v>8326</v>
      </c>
      <c r="S1250" s="9">
        <f t="shared" si="116"/>
        <v>41767.656863425924</v>
      </c>
      <c r="T1250" s="9">
        <f t="shared" si="117"/>
        <v>41803.290972222225</v>
      </c>
      <c r="U1250">
        <f t="shared" si="118"/>
        <v>2014</v>
      </c>
      <c r="V1250" t="str">
        <f t="shared" si="119"/>
        <v>May</v>
      </c>
    </row>
    <row r="1251" spans="1:22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8">
        <f t="shared" si="114"/>
        <v>104</v>
      </c>
      <c r="P1251" s="12">
        <f t="shared" si="115"/>
        <v>32000</v>
      </c>
      <c r="Q1251" t="s">
        <v>8325</v>
      </c>
      <c r="R1251" t="s">
        <v>8326</v>
      </c>
      <c r="S1251" s="9">
        <f t="shared" si="116"/>
        <v>41067.74086805556</v>
      </c>
      <c r="T1251" s="9">
        <f t="shared" si="117"/>
        <v>41097.74086805556</v>
      </c>
      <c r="U1251">
        <f t="shared" si="118"/>
        <v>2012</v>
      </c>
      <c r="V1251" t="str">
        <f t="shared" si="119"/>
        <v>Jun</v>
      </c>
    </row>
    <row r="1252" spans="1:22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8">
        <f t="shared" si="114"/>
        <v>200</v>
      </c>
      <c r="P1252" s="12">
        <f t="shared" si="115"/>
        <v>7653.5433070866138</v>
      </c>
      <c r="Q1252" t="s">
        <v>8325</v>
      </c>
      <c r="R1252" t="s">
        <v>8326</v>
      </c>
      <c r="S1252" s="9">
        <f t="shared" si="116"/>
        <v>41843.64271990741</v>
      </c>
      <c r="T1252" s="9">
        <f t="shared" si="117"/>
        <v>41888.64271990741</v>
      </c>
      <c r="U1252">
        <f t="shared" si="118"/>
        <v>2014</v>
      </c>
      <c r="V1252" t="str">
        <f t="shared" si="119"/>
        <v>Jul</v>
      </c>
    </row>
    <row r="1253" spans="1:22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8">
        <f t="shared" si="114"/>
        <v>102</v>
      </c>
      <c r="P1253" s="12">
        <f t="shared" si="115"/>
        <v>70054.054054054053</v>
      </c>
      <c r="Q1253" t="s">
        <v>8325</v>
      </c>
      <c r="R1253" t="s">
        <v>8326</v>
      </c>
      <c r="S1253" s="9">
        <f t="shared" si="116"/>
        <v>40751.814432870371</v>
      </c>
      <c r="T1253" s="9">
        <f t="shared" si="117"/>
        <v>40811.814432870371</v>
      </c>
      <c r="U1253">
        <f t="shared" si="118"/>
        <v>2011</v>
      </c>
      <c r="V1253" t="str">
        <f t="shared" si="119"/>
        <v>Jul</v>
      </c>
    </row>
    <row r="1254" spans="1:22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8">
        <f t="shared" si="114"/>
        <v>138</v>
      </c>
      <c r="P1254" s="12">
        <f t="shared" si="115"/>
        <v>17157.446808510638</v>
      </c>
      <c r="Q1254" t="s">
        <v>8325</v>
      </c>
      <c r="R1254" t="s">
        <v>8326</v>
      </c>
      <c r="S1254" s="9">
        <f t="shared" si="116"/>
        <v>41543.988067129627</v>
      </c>
      <c r="T1254" s="9">
        <f t="shared" si="117"/>
        <v>41571.988067129627</v>
      </c>
      <c r="U1254">
        <f t="shared" si="118"/>
        <v>2013</v>
      </c>
      <c r="V1254" t="str">
        <f t="shared" si="119"/>
        <v>Sep</v>
      </c>
    </row>
    <row r="1255" spans="1:22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8">
        <f t="shared" si="114"/>
        <v>303833</v>
      </c>
      <c r="P1255" s="12">
        <f t="shared" si="115"/>
        <v>3645.5696202531644</v>
      </c>
      <c r="Q1255" t="s">
        <v>8325</v>
      </c>
      <c r="R1255" t="s">
        <v>8326</v>
      </c>
      <c r="S1255" s="9">
        <f t="shared" si="116"/>
        <v>41855.783645833333</v>
      </c>
      <c r="T1255" s="9">
        <f t="shared" si="117"/>
        <v>41885.783645833333</v>
      </c>
      <c r="U1255">
        <f t="shared" si="118"/>
        <v>2014</v>
      </c>
      <c r="V1255" t="str">
        <f t="shared" si="119"/>
        <v>Aug</v>
      </c>
    </row>
    <row r="1256" spans="1:22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8">
        <f t="shared" si="114"/>
        <v>199</v>
      </c>
      <c r="P1256" s="12">
        <f t="shared" si="115"/>
        <v>34674.141843971629</v>
      </c>
      <c r="Q1256" t="s">
        <v>8325</v>
      </c>
      <c r="R1256" t="s">
        <v>8326</v>
      </c>
      <c r="S1256" s="9">
        <f t="shared" si="116"/>
        <v>40487.621365740742</v>
      </c>
      <c r="T1256" s="9">
        <f t="shared" si="117"/>
        <v>40544.207638888889</v>
      </c>
      <c r="U1256">
        <f t="shared" si="118"/>
        <v>2010</v>
      </c>
      <c r="V1256" t="str">
        <f t="shared" si="119"/>
        <v>Nov</v>
      </c>
    </row>
    <row r="1257" spans="1:22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8">
        <f t="shared" si="114"/>
        <v>202</v>
      </c>
      <c r="P1257" s="12">
        <f t="shared" si="115"/>
        <v>23812.844036697246</v>
      </c>
      <c r="Q1257" t="s">
        <v>8325</v>
      </c>
      <c r="R1257" t="s">
        <v>8326</v>
      </c>
      <c r="S1257" s="9">
        <f t="shared" si="116"/>
        <v>41579.845509259263</v>
      </c>
      <c r="T1257" s="9">
        <f t="shared" si="117"/>
        <v>41609.887175925927</v>
      </c>
      <c r="U1257">
        <f t="shared" si="118"/>
        <v>2013</v>
      </c>
      <c r="V1257" t="str">
        <f t="shared" si="119"/>
        <v>Nov</v>
      </c>
    </row>
    <row r="1258" spans="1:22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8">
        <f t="shared" si="114"/>
        <v>118</v>
      </c>
      <c r="P1258" s="12">
        <f t="shared" si="115"/>
        <v>7180.0554016620499</v>
      </c>
      <c r="Q1258" t="s">
        <v>8325</v>
      </c>
      <c r="R1258" t="s">
        <v>8326</v>
      </c>
      <c r="S1258" s="9">
        <f t="shared" si="116"/>
        <v>40921.919340277782</v>
      </c>
      <c r="T1258" s="9">
        <f t="shared" si="117"/>
        <v>40951.919340277782</v>
      </c>
      <c r="U1258">
        <f t="shared" si="118"/>
        <v>2012</v>
      </c>
      <c r="V1258" t="str">
        <f t="shared" si="119"/>
        <v>Jan</v>
      </c>
    </row>
    <row r="1259" spans="1:22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8">
        <f t="shared" si="114"/>
        <v>295</v>
      </c>
      <c r="P1259" s="12">
        <f t="shared" si="115"/>
        <v>24034.090909090908</v>
      </c>
      <c r="Q1259" t="s">
        <v>8325</v>
      </c>
      <c r="R1259" t="s">
        <v>8326</v>
      </c>
      <c r="S1259" s="9">
        <f t="shared" si="116"/>
        <v>40587.085532407407</v>
      </c>
      <c r="T1259" s="9">
        <f t="shared" si="117"/>
        <v>40636.043865740743</v>
      </c>
      <c r="U1259">
        <f t="shared" si="118"/>
        <v>2011</v>
      </c>
      <c r="V1259" t="str">
        <f t="shared" si="119"/>
        <v>Feb</v>
      </c>
    </row>
    <row r="1260" spans="1:22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8">
        <f t="shared" si="114"/>
        <v>213</v>
      </c>
      <c r="P1260" s="12">
        <f t="shared" si="115"/>
        <v>3868.6567164179105</v>
      </c>
      <c r="Q1260" t="s">
        <v>8325</v>
      </c>
      <c r="R1260" t="s">
        <v>8326</v>
      </c>
      <c r="S1260" s="9">
        <f t="shared" si="116"/>
        <v>41487.611250000002</v>
      </c>
      <c r="T1260" s="9">
        <f t="shared" si="117"/>
        <v>41517.611250000002</v>
      </c>
      <c r="U1260">
        <f t="shared" si="118"/>
        <v>2013</v>
      </c>
      <c r="V1260" t="str">
        <f t="shared" si="119"/>
        <v>Aug</v>
      </c>
    </row>
    <row r="1261" spans="1:22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8">
        <f t="shared" si="114"/>
        <v>104</v>
      </c>
      <c r="P1261" s="12">
        <f t="shared" si="115"/>
        <v>28975.791666666668</v>
      </c>
      <c r="Q1261" t="s">
        <v>8325</v>
      </c>
      <c r="R1261" t="s">
        <v>8326</v>
      </c>
      <c r="S1261" s="9">
        <f t="shared" si="116"/>
        <v>41766.970648148148</v>
      </c>
      <c r="T1261" s="9">
        <f t="shared" si="117"/>
        <v>41799.165972222225</v>
      </c>
      <c r="U1261">
        <f t="shared" si="118"/>
        <v>2014</v>
      </c>
      <c r="V1261" t="str">
        <f t="shared" si="119"/>
        <v>May</v>
      </c>
    </row>
    <row r="1262" spans="1:22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8">
        <f t="shared" si="114"/>
        <v>114</v>
      </c>
      <c r="P1262" s="12">
        <f t="shared" si="115"/>
        <v>35027.027027027027</v>
      </c>
      <c r="Q1262" t="s">
        <v>8325</v>
      </c>
      <c r="R1262" t="s">
        <v>8326</v>
      </c>
      <c r="S1262" s="9">
        <f t="shared" si="116"/>
        <v>41666.842824074076</v>
      </c>
      <c r="T1262" s="9">
        <f t="shared" si="117"/>
        <v>41696.842824074076</v>
      </c>
      <c r="U1262">
        <f t="shared" si="118"/>
        <v>2014</v>
      </c>
      <c r="V1262" t="str">
        <f t="shared" si="119"/>
        <v>Jan</v>
      </c>
    </row>
    <row r="1263" spans="1:22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8">
        <f t="shared" si="114"/>
        <v>101</v>
      </c>
      <c r="P1263" s="12">
        <f t="shared" si="115"/>
        <v>49846.153846153844</v>
      </c>
      <c r="Q1263" t="s">
        <v>8325</v>
      </c>
      <c r="R1263" t="s">
        <v>8326</v>
      </c>
      <c r="S1263" s="9">
        <f t="shared" si="116"/>
        <v>41638.342905092592</v>
      </c>
      <c r="T1263" s="9">
        <f t="shared" si="117"/>
        <v>41668.342905092592</v>
      </c>
      <c r="U1263">
        <f t="shared" si="118"/>
        <v>2013</v>
      </c>
      <c r="V1263" t="str">
        <f t="shared" si="119"/>
        <v>Dec</v>
      </c>
    </row>
    <row r="1264" spans="1:22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8">
        <f t="shared" si="114"/>
        <v>125</v>
      </c>
      <c r="P1264" s="12">
        <f t="shared" si="115"/>
        <v>24685.714285714286</v>
      </c>
      <c r="Q1264" t="s">
        <v>8325</v>
      </c>
      <c r="R1264" t="s">
        <v>8326</v>
      </c>
      <c r="S1264" s="9">
        <f t="shared" si="116"/>
        <v>41656.762638888889</v>
      </c>
      <c r="T1264" s="9">
        <f t="shared" si="117"/>
        <v>41686.762638888889</v>
      </c>
      <c r="U1264">
        <f t="shared" si="118"/>
        <v>2014</v>
      </c>
      <c r="V1264" t="str">
        <f t="shared" si="119"/>
        <v>Jan</v>
      </c>
    </row>
    <row r="1265" spans="1:22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8">
        <f t="shared" si="114"/>
        <v>119</v>
      </c>
      <c r="P1265" s="12">
        <f t="shared" si="115"/>
        <v>73666.585365853665</v>
      </c>
      <c r="Q1265" t="s">
        <v>8325</v>
      </c>
      <c r="R1265" t="s">
        <v>8326</v>
      </c>
      <c r="S1265" s="9">
        <f t="shared" si="116"/>
        <v>41692.084143518521</v>
      </c>
      <c r="T1265" s="9">
        <f t="shared" si="117"/>
        <v>41727.041666666664</v>
      </c>
      <c r="U1265">
        <f t="shared" si="118"/>
        <v>2014</v>
      </c>
      <c r="V1265" t="str">
        <f t="shared" si="119"/>
        <v>Feb</v>
      </c>
    </row>
    <row r="1266" spans="1:22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8">
        <f t="shared" si="114"/>
        <v>166</v>
      </c>
      <c r="P1266" s="12">
        <f t="shared" si="115"/>
        <v>73694.117647058825</v>
      </c>
      <c r="Q1266" t="s">
        <v>8325</v>
      </c>
      <c r="R1266" t="s">
        <v>8326</v>
      </c>
      <c r="S1266" s="9">
        <f t="shared" si="116"/>
        <v>41547.662997685184</v>
      </c>
      <c r="T1266" s="9">
        <f t="shared" si="117"/>
        <v>41576.662997685184</v>
      </c>
      <c r="U1266">
        <f t="shared" si="118"/>
        <v>2013</v>
      </c>
      <c r="V1266" t="str">
        <f t="shared" si="119"/>
        <v>Sep</v>
      </c>
    </row>
    <row r="1267" spans="1:22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8">
        <f t="shared" si="114"/>
        <v>119</v>
      </c>
      <c r="P1267" s="12">
        <f t="shared" si="115"/>
        <v>61527.272727272728</v>
      </c>
      <c r="Q1267" t="s">
        <v>8325</v>
      </c>
      <c r="R1267" t="s">
        <v>8326</v>
      </c>
      <c r="S1267" s="9">
        <f t="shared" si="116"/>
        <v>40465.655266203699</v>
      </c>
      <c r="T1267" s="9">
        <f t="shared" si="117"/>
        <v>40512.655266203699</v>
      </c>
      <c r="U1267">
        <f t="shared" si="118"/>
        <v>2010</v>
      </c>
      <c r="V1267" t="str">
        <f t="shared" si="119"/>
        <v>Oct</v>
      </c>
    </row>
    <row r="1268" spans="1:22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8">
        <f t="shared" si="114"/>
        <v>100</v>
      </c>
      <c r="P1268" s="12">
        <f t="shared" si="115"/>
        <v>51840</v>
      </c>
      <c r="Q1268" t="s">
        <v>8325</v>
      </c>
      <c r="R1268" t="s">
        <v>8326</v>
      </c>
      <c r="S1268" s="9">
        <f t="shared" si="116"/>
        <v>41620.87667824074</v>
      </c>
      <c r="T1268" s="9">
        <f t="shared" si="117"/>
        <v>41650.87667824074</v>
      </c>
      <c r="U1268">
        <f t="shared" si="118"/>
        <v>2013</v>
      </c>
      <c r="V1268" t="str">
        <f t="shared" si="119"/>
        <v>Dec</v>
      </c>
    </row>
    <row r="1269" spans="1:22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8">
        <f t="shared" si="114"/>
        <v>102</v>
      </c>
      <c r="P1269" s="12">
        <f t="shared" si="115"/>
        <v>16301.886792452829</v>
      </c>
      <c r="Q1269" t="s">
        <v>8325</v>
      </c>
      <c r="R1269" t="s">
        <v>8326</v>
      </c>
      <c r="S1269" s="9">
        <f t="shared" si="116"/>
        <v>41449.585162037038</v>
      </c>
      <c r="T1269" s="9">
        <f t="shared" si="117"/>
        <v>41479.585162037038</v>
      </c>
      <c r="U1269">
        <f t="shared" si="118"/>
        <v>2013</v>
      </c>
      <c r="V1269" t="str">
        <f t="shared" si="119"/>
        <v>Jun</v>
      </c>
    </row>
    <row r="1270" spans="1:22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8">
        <f t="shared" si="114"/>
        <v>117</v>
      </c>
      <c r="P1270" s="12">
        <f t="shared" si="115"/>
        <v>14241.758241758242</v>
      </c>
      <c r="Q1270" t="s">
        <v>8325</v>
      </c>
      <c r="R1270" t="s">
        <v>8326</v>
      </c>
      <c r="S1270" s="9">
        <f t="shared" si="116"/>
        <v>41507.845451388886</v>
      </c>
      <c r="T1270" s="9">
        <f t="shared" si="117"/>
        <v>41537.845451388886</v>
      </c>
      <c r="U1270">
        <f t="shared" si="118"/>
        <v>2013</v>
      </c>
      <c r="V1270" t="str">
        <f t="shared" si="119"/>
        <v>Aug</v>
      </c>
    </row>
    <row r="1271" spans="1:22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8">
        <f t="shared" si="114"/>
        <v>109</v>
      </c>
      <c r="P1271" s="12">
        <f t="shared" si="115"/>
        <v>12656.73786407767</v>
      </c>
      <c r="Q1271" t="s">
        <v>8325</v>
      </c>
      <c r="R1271" t="s">
        <v>8326</v>
      </c>
      <c r="S1271" s="9">
        <f t="shared" si="116"/>
        <v>42445.823055555549</v>
      </c>
      <c r="T1271" s="9">
        <f t="shared" si="117"/>
        <v>42476</v>
      </c>
      <c r="U1271">
        <f t="shared" si="118"/>
        <v>2016</v>
      </c>
      <c r="V1271" t="str">
        <f t="shared" si="119"/>
        <v>Mar</v>
      </c>
    </row>
    <row r="1272" spans="1:22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8">
        <f t="shared" si="114"/>
        <v>115</v>
      </c>
      <c r="P1272" s="12">
        <f t="shared" si="115"/>
        <v>30653.254437869822</v>
      </c>
      <c r="Q1272" t="s">
        <v>8325</v>
      </c>
      <c r="R1272" t="s">
        <v>8326</v>
      </c>
      <c r="S1272" s="9">
        <f t="shared" si="116"/>
        <v>40933.856967592597</v>
      </c>
      <c r="T1272" s="9">
        <f t="shared" si="117"/>
        <v>40993.815300925926</v>
      </c>
      <c r="U1272">
        <f t="shared" si="118"/>
        <v>2012</v>
      </c>
      <c r="V1272" t="str">
        <f t="shared" si="119"/>
        <v>Jan</v>
      </c>
    </row>
    <row r="1273" spans="1:22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8">
        <f t="shared" si="114"/>
        <v>102</v>
      </c>
      <c r="P1273" s="12">
        <f t="shared" si="115"/>
        <v>83729.032258064515</v>
      </c>
      <c r="Q1273" t="s">
        <v>8325</v>
      </c>
      <c r="R1273" t="s">
        <v>8326</v>
      </c>
      <c r="S1273" s="9">
        <f t="shared" si="116"/>
        <v>41561.683553240742</v>
      </c>
      <c r="T1273" s="9">
        <f t="shared" si="117"/>
        <v>41591.725219907406</v>
      </c>
      <c r="U1273">
        <f t="shared" si="118"/>
        <v>2013</v>
      </c>
      <c r="V1273" t="str">
        <f t="shared" si="119"/>
        <v>Oct</v>
      </c>
    </row>
    <row r="1274" spans="1:22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8">
        <f t="shared" si="114"/>
        <v>106</v>
      </c>
      <c r="P1274" s="12">
        <f t="shared" si="115"/>
        <v>214215.03571428571</v>
      </c>
      <c r="Q1274" t="s">
        <v>8325</v>
      </c>
      <c r="R1274" t="s">
        <v>8326</v>
      </c>
      <c r="S1274" s="9">
        <f t="shared" si="116"/>
        <v>40274.745127314818</v>
      </c>
      <c r="T1274" s="9">
        <f t="shared" si="117"/>
        <v>40344.166666666664</v>
      </c>
      <c r="U1274">
        <f t="shared" si="118"/>
        <v>2010</v>
      </c>
      <c r="V1274" t="str">
        <f t="shared" si="119"/>
        <v>Apr</v>
      </c>
    </row>
    <row r="1275" spans="1:22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8">
        <f t="shared" si="114"/>
        <v>104</v>
      </c>
      <c r="P1275" s="12">
        <f t="shared" si="115"/>
        <v>48000</v>
      </c>
      <c r="Q1275" t="s">
        <v>8325</v>
      </c>
      <c r="R1275" t="s">
        <v>8326</v>
      </c>
      <c r="S1275" s="9">
        <f t="shared" si="116"/>
        <v>41852.730219907404</v>
      </c>
      <c r="T1275" s="9">
        <f t="shared" si="117"/>
        <v>41882.730219907404</v>
      </c>
      <c r="U1275">
        <f t="shared" si="118"/>
        <v>2014</v>
      </c>
      <c r="V1275" t="str">
        <f t="shared" si="119"/>
        <v>Aug</v>
      </c>
    </row>
    <row r="1276" spans="1:22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8">
        <f t="shared" si="114"/>
        <v>155</v>
      </c>
      <c r="P1276" s="12">
        <f t="shared" si="115"/>
        <v>6475.3747323340467</v>
      </c>
      <c r="Q1276" t="s">
        <v>8325</v>
      </c>
      <c r="R1276" t="s">
        <v>8326</v>
      </c>
      <c r="S1276" s="9">
        <f t="shared" si="116"/>
        <v>41116.690104166664</v>
      </c>
      <c r="T1276" s="9">
        <f t="shared" si="117"/>
        <v>41151.690104166664</v>
      </c>
      <c r="U1276">
        <f t="shared" si="118"/>
        <v>2012</v>
      </c>
      <c r="V1276" t="str">
        <f t="shared" si="119"/>
        <v>Jul</v>
      </c>
    </row>
    <row r="1277" spans="1:22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8">
        <f t="shared" si="114"/>
        <v>162</v>
      </c>
      <c r="P1277" s="12">
        <f t="shared" si="115"/>
        <v>7773.7789203084831</v>
      </c>
      <c r="Q1277" t="s">
        <v>8325</v>
      </c>
      <c r="R1277" t="s">
        <v>8326</v>
      </c>
      <c r="S1277" s="9">
        <f t="shared" si="116"/>
        <v>41458.867905092593</v>
      </c>
      <c r="T1277" s="9">
        <f t="shared" si="117"/>
        <v>41493.867905092593</v>
      </c>
      <c r="U1277">
        <f t="shared" si="118"/>
        <v>2013</v>
      </c>
      <c r="V1277" t="str">
        <f t="shared" si="119"/>
        <v>Jul</v>
      </c>
    </row>
    <row r="1278" spans="1:22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8">
        <f t="shared" si="114"/>
        <v>104</v>
      </c>
      <c r="P1278" s="12">
        <f t="shared" si="115"/>
        <v>62846.367647058825</v>
      </c>
      <c r="Q1278" t="s">
        <v>8325</v>
      </c>
      <c r="R1278" t="s">
        <v>8326</v>
      </c>
      <c r="S1278" s="9">
        <f t="shared" si="116"/>
        <v>40007.704247685186</v>
      </c>
      <c r="T1278" s="9">
        <f t="shared" si="117"/>
        <v>40057.166666666664</v>
      </c>
      <c r="U1278">
        <f t="shared" si="118"/>
        <v>2009</v>
      </c>
      <c r="V1278" t="str">
        <f t="shared" si="119"/>
        <v>Jul</v>
      </c>
    </row>
    <row r="1279" spans="1:22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8">
        <f t="shared" si="114"/>
        <v>106</v>
      </c>
      <c r="P1279" s="12">
        <f t="shared" si="115"/>
        <v>7322.0338983050851</v>
      </c>
      <c r="Q1279" t="s">
        <v>8325</v>
      </c>
      <c r="R1279" t="s">
        <v>8326</v>
      </c>
      <c r="S1279" s="9">
        <f t="shared" si="116"/>
        <v>41121.561886574076</v>
      </c>
      <c r="T1279" s="9">
        <f t="shared" si="117"/>
        <v>41156.561886574076</v>
      </c>
      <c r="U1279">
        <f t="shared" si="118"/>
        <v>2012</v>
      </c>
      <c r="V1279" t="str">
        <f t="shared" si="119"/>
        <v>Jul</v>
      </c>
    </row>
    <row r="1280" spans="1:22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8">
        <f t="shared" si="114"/>
        <v>155</v>
      </c>
      <c r="P1280" s="12">
        <f t="shared" si="115"/>
        <v>12972.810526315789</v>
      </c>
      <c r="Q1280" t="s">
        <v>8325</v>
      </c>
      <c r="R1280" t="s">
        <v>8326</v>
      </c>
      <c r="S1280" s="9">
        <f t="shared" si="116"/>
        <v>41786.555162037039</v>
      </c>
      <c r="T1280" s="9">
        <f t="shared" si="117"/>
        <v>41815.083333333336</v>
      </c>
      <c r="U1280">
        <f t="shared" si="118"/>
        <v>2014</v>
      </c>
      <c r="V1280" t="str">
        <f t="shared" si="119"/>
        <v>May</v>
      </c>
    </row>
    <row r="1281" spans="1:22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8">
        <f t="shared" si="114"/>
        <v>111</v>
      </c>
      <c r="P1281" s="12">
        <f t="shared" si="115"/>
        <v>18266.666666666668</v>
      </c>
      <c r="Q1281" t="s">
        <v>8325</v>
      </c>
      <c r="R1281" t="s">
        <v>8326</v>
      </c>
      <c r="S1281" s="9">
        <f t="shared" si="116"/>
        <v>41682.099189814813</v>
      </c>
      <c r="T1281" s="9">
        <f t="shared" si="117"/>
        <v>41722.057523148149</v>
      </c>
      <c r="U1281">
        <f t="shared" si="118"/>
        <v>2014</v>
      </c>
      <c r="V1281" t="str">
        <f t="shared" si="119"/>
        <v>Feb</v>
      </c>
    </row>
    <row r="1282" spans="1:22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8">
        <f t="shared" si="114"/>
        <v>111</v>
      </c>
      <c r="P1282" s="12">
        <f t="shared" si="115"/>
        <v>59815.384615384617</v>
      </c>
      <c r="Q1282" t="s">
        <v>8325</v>
      </c>
      <c r="R1282" t="s">
        <v>8326</v>
      </c>
      <c r="S1282" s="9">
        <f t="shared" si="116"/>
        <v>40513.757569444446</v>
      </c>
      <c r="T1282" s="9">
        <f t="shared" si="117"/>
        <v>40603.757569444446</v>
      </c>
      <c r="U1282">
        <f t="shared" si="118"/>
        <v>2010</v>
      </c>
      <c r="V1282" t="str">
        <f t="shared" si="119"/>
        <v>Dec</v>
      </c>
    </row>
    <row r="1283" spans="1:22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8">
        <f t="shared" ref="O1283:O1346" si="120">ROUND((E1283/D1283)*100,0)</f>
        <v>111</v>
      </c>
      <c r="P1283" s="12">
        <f t="shared" ref="P1283:P1346" si="121">(I1283-J1283)/L1283</f>
        <v>23351.35135135135</v>
      </c>
      <c r="Q1283" t="s">
        <v>8325</v>
      </c>
      <c r="R1283" t="s">
        <v>8326</v>
      </c>
      <c r="S1283" s="9">
        <f t="shared" ref="S1283:S1346" si="122">(((J1283/60)/60)/24)+DATE(1970,1,1)</f>
        <v>41463.743472222224</v>
      </c>
      <c r="T1283" s="9">
        <f t="shared" ref="T1283:T1346" si="123">(((I1283/60)/60)/24) + DATE(1970,1,1)</f>
        <v>41483.743472222224</v>
      </c>
      <c r="U1283">
        <f t="shared" ref="U1283:U1346" si="124">YEAR(S1283)</f>
        <v>2013</v>
      </c>
      <c r="V1283" t="str">
        <f t="shared" ref="V1283:V1346" si="125">TEXT(MONTH(S1283)*29,"mmm")</f>
        <v>Jul</v>
      </c>
    </row>
    <row r="1284" spans="1:22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8">
        <f t="shared" si="120"/>
        <v>124</v>
      </c>
      <c r="P1284" s="12">
        <f t="shared" si="121"/>
        <v>9690.8211678832122</v>
      </c>
      <c r="Q1284" t="s">
        <v>8325</v>
      </c>
      <c r="R1284" t="s">
        <v>8326</v>
      </c>
      <c r="S1284" s="9">
        <f t="shared" si="122"/>
        <v>41586.475173611114</v>
      </c>
      <c r="T1284" s="9">
        <f t="shared" si="123"/>
        <v>41617.207638888889</v>
      </c>
      <c r="U1284">
        <f t="shared" si="124"/>
        <v>2013</v>
      </c>
      <c r="V1284" t="str">
        <f t="shared" si="125"/>
        <v>Nov</v>
      </c>
    </row>
    <row r="1285" spans="1:22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8">
        <f t="shared" si="120"/>
        <v>211</v>
      </c>
      <c r="P1285" s="12">
        <f t="shared" si="121"/>
        <v>92091.409090909088</v>
      </c>
      <c r="Q1285" t="s">
        <v>8325</v>
      </c>
      <c r="R1285" t="s">
        <v>8326</v>
      </c>
      <c r="S1285" s="9">
        <f t="shared" si="122"/>
        <v>41320.717465277776</v>
      </c>
      <c r="T1285" s="9">
        <f t="shared" si="123"/>
        <v>41344.166666666664</v>
      </c>
      <c r="U1285">
        <f t="shared" si="124"/>
        <v>2013</v>
      </c>
      <c r="V1285" t="str">
        <f t="shared" si="125"/>
        <v>Feb</v>
      </c>
    </row>
    <row r="1286" spans="1:22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8">
        <f t="shared" si="120"/>
        <v>101</v>
      </c>
      <c r="P1286" s="12">
        <f t="shared" si="121"/>
        <v>65421.225806451614</v>
      </c>
      <c r="Q1286" t="s">
        <v>8317</v>
      </c>
      <c r="R1286" t="s">
        <v>8318</v>
      </c>
      <c r="S1286" s="9">
        <f t="shared" si="122"/>
        <v>42712.23474537037</v>
      </c>
      <c r="T1286" s="9">
        <f t="shared" si="123"/>
        <v>42735.707638888889</v>
      </c>
      <c r="U1286">
        <f t="shared" si="124"/>
        <v>2016</v>
      </c>
      <c r="V1286" t="str">
        <f t="shared" si="125"/>
        <v>Dec</v>
      </c>
    </row>
    <row r="1287" spans="1:22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8">
        <f t="shared" si="120"/>
        <v>102</v>
      </c>
      <c r="P1287" s="12">
        <f t="shared" si="121"/>
        <v>20571.428571428572</v>
      </c>
      <c r="Q1287" t="s">
        <v>8317</v>
      </c>
      <c r="R1287" t="s">
        <v>8318</v>
      </c>
      <c r="S1287" s="9">
        <f t="shared" si="122"/>
        <v>42160.583043981482</v>
      </c>
      <c r="T1287" s="9">
        <f t="shared" si="123"/>
        <v>42175.583043981482</v>
      </c>
      <c r="U1287">
        <f t="shared" si="124"/>
        <v>2015</v>
      </c>
      <c r="V1287" t="str">
        <f t="shared" si="125"/>
        <v>Jun</v>
      </c>
    </row>
    <row r="1288" spans="1:22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8">
        <f t="shared" si="120"/>
        <v>108</v>
      </c>
      <c r="P1288" s="12">
        <f t="shared" si="121"/>
        <v>57018.65</v>
      </c>
      <c r="Q1288" t="s">
        <v>8317</v>
      </c>
      <c r="R1288" t="s">
        <v>8318</v>
      </c>
      <c r="S1288" s="9">
        <f t="shared" si="122"/>
        <v>42039.384571759263</v>
      </c>
      <c r="T1288" s="9">
        <f t="shared" si="123"/>
        <v>42052.583333333328</v>
      </c>
      <c r="U1288">
        <f t="shared" si="124"/>
        <v>2015</v>
      </c>
      <c r="V1288" t="str">
        <f t="shared" si="125"/>
        <v>Feb</v>
      </c>
    </row>
    <row r="1289" spans="1:22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8">
        <f t="shared" si="120"/>
        <v>242</v>
      </c>
      <c r="P1289" s="12">
        <f t="shared" si="121"/>
        <v>207360</v>
      </c>
      <c r="Q1289" t="s">
        <v>8317</v>
      </c>
      <c r="R1289" t="s">
        <v>8318</v>
      </c>
      <c r="S1289" s="9">
        <f t="shared" si="122"/>
        <v>42107.621018518519</v>
      </c>
      <c r="T1289" s="9">
        <f t="shared" si="123"/>
        <v>42167.621018518519</v>
      </c>
      <c r="U1289">
        <f t="shared" si="124"/>
        <v>2015</v>
      </c>
      <c r="V1289" t="str">
        <f t="shared" si="125"/>
        <v>Apr</v>
      </c>
    </row>
    <row r="1290" spans="1:22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8">
        <f t="shared" si="120"/>
        <v>100</v>
      </c>
      <c r="P1290" s="12">
        <f t="shared" si="121"/>
        <v>43925.196721311477</v>
      </c>
      <c r="Q1290" t="s">
        <v>8317</v>
      </c>
      <c r="R1290" t="s">
        <v>8318</v>
      </c>
      <c r="S1290" s="9">
        <f t="shared" si="122"/>
        <v>42561.154664351852</v>
      </c>
      <c r="T1290" s="9">
        <f t="shared" si="123"/>
        <v>42592.166666666672</v>
      </c>
      <c r="U1290">
        <f t="shared" si="124"/>
        <v>2016</v>
      </c>
      <c r="V1290" t="str">
        <f t="shared" si="125"/>
        <v>Jul</v>
      </c>
    </row>
    <row r="1291" spans="1:22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8">
        <f t="shared" si="120"/>
        <v>125</v>
      </c>
      <c r="P1291" s="12">
        <f t="shared" si="121"/>
        <v>49846.153846153844</v>
      </c>
      <c r="Q1291" t="s">
        <v>8317</v>
      </c>
      <c r="R1291" t="s">
        <v>8318</v>
      </c>
      <c r="S1291" s="9">
        <f t="shared" si="122"/>
        <v>42709.134780092587</v>
      </c>
      <c r="T1291" s="9">
        <f t="shared" si="123"/>
        <v>42739.134780092587</v>
      </c>
      <c r="U1291">
        <f t="shared" si="124"/>
        <v>2016</v>
      </c>
      <c r="V1291" t="str">
        <f t="shared" si="125"/>
        <v>Dec</v>
      </c>
    </row>
    <row r="1292" spans="1:22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8">
        <f t="shared" si="120"/>
        <v>109</v>
      </c>
      <c r="P1292" s="12">
        <f t="shared" si="121"/>
        <v>30818.70930232558</v>
      </c>
      <c r="Q1292" t="s">
        <v>8317</v>
      </c>
      <c r="R1292" t="s">
        <v>8318</v>
      </c>
      <c r="S1292" s="9">
        <f t="shared" si="122"/>
        <v>42086.614942129629</v>
      </c>
      <c r="T1292" s="9">
        <f t="shared" si="123"/>
        <v>42117.290972222225</v>
      </c>
      <c r="U1292">
        <f t="shared" si="124"/>
        <v>2015</v>
      </c>
      <c r="V1292" t="str">
        <f t="shared" si="125"/>
        <v>Mar</v>
      </c>
    </row>
    <row r="1293" spans="1:22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8">
        <f t="shared" si="120"/>
        <v>146</v>
      </c>
      <c r="P1293" s="12">
        <f t="shared" si="121"/>
        <v>75371.642857142855</v>
      </c>
      <c r="Q1293" t="s">
        <v>8317</v>
      </c>
      <c r="R1293" t="s">
        <v>8318</v>
      </c>
      <c r="S1293" s="9">
        <f t="shared" si="122"/>
        <v>42064.652673611112</v>
      </c>
      <c r="T1293" s="9">
        <f t="shared" si="123"/>
        <v>42101.291666666672</v>
      </c>
      <c r="U1293">
        <f t="shared" si="124"/>
        <v>2015</v>
      </c>
      <c r="V1293" t="str">
        <f t="shared" si="125"/>
        <v>Mar</v>
      </c>
    </row>
    <row r="1294" spans="1:22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8">
        <f t="shared" si="120"/>
        <v>110</v>
      </c>
      <c r="P1294" s="12">
        <f t="shared" si="121"/>
        <v>45182.923076923078</v>
      </c>
      <c r="Q1294" t="s">
        <v>8317</v>
      </c>
      <c r="R1294" t="s">
        <v>8318</v>
      </c>
      <c r="S1294" s="9">
        <f t="shared" si="122"/>
        <v>42256.764212962968</v>
      </c>
      <c r="T1294" s="9">
        <f t="shared" si="123"/>
        <v>42283.957638888889</v>
      </c>
      <c r="U1294">
        <f t="shared" si="124"/>
        <v>2015</v>
      </c>
      <c r="V1294" t="str">
        <f t="shared" si="125"/>
        <v>Sep</v>
      </c>
    </row>
    <row r="1295" spans="1:22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8">
        <f t="shared" si="120"/>
        <v>102</v>
      </c>
      <c r="P1295" s="12">
        <f t="shared" si="121"/>
        <v>21630</v>
      </c>
      <c r="Q1295" t="s">
        <v>8317</v>
      </c>
      <c r="R1295" t="s">
        <v>8318</v>
      </c>
      <c r="S1295" s="9">
        <f t="shared" si="122"/>
        <v>42292.701053240744</v>
      </c>
      <c r="T1295" s="9">
        <f t="shared" si="123"/>
        <v>42322.742719907401</v>
      </c>
      <c r="U1295">
        <f t="shared" si="124"/>
        <v>2015</v>
      </c>
      <c r="V1295" t="str">
        <f t="shared" si="125"/>
        <v>Oct</v>
      </c>
    </row>
    <row r="1296" spans="1:22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8">
        <f t="shared" si="120"/>
        <v>122</v>
      </c>
      <c r="P1296" s="12">
        <f t="shared" si="121"/>
        <v>70709.227272727279</v>
      </c>
      <c r="Q1296" t="s">
        <v>8317</v>
      </c>
      <c r="R1296" t="s">
        <v>8318</v>
      </c>
      <c r="S1296" s="9">
        <f t="shared" si="122"/>
        <v>42278.453668981485</v>
      </c>
      <c r="T1296" s="9">
        <f t="shared" si="123"/>
        <v>42296.458333333328</v>
      </c>
      <c r="U1296">
        <f t="shared" si="124"/>
        <v>2015</v>
      </c>
      <c r="V1296" t="str">
        <f t="shared" si="125"/>
        <v>Oct</v>
      </c>
    </row>
    <row r="1297" spans="1:22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8">
        <f t="shared" si="120"/>
        <v>102</v>
      </c>
      <c r="P1297" s="12">
        <f t="shared" si="121"/>
        <v>40682.859375</v>
      </c>
      <c r="Q1297" t="s">
        <v>8317</v>
      </c>
      <c r="R1297" t="s">
        <v>8318</v>
      </c>
      <c r="S1297" s="9">
        <f t="shared" si="122"/>
        <v>42184.572881944448</v>
      </c>
      <c r="T1297" s="9">
        <f t="shared" si="123"/>
        <v>42214.708333333328</v>
      </c>
      <c r="U1297">
        <f t="shared" si="124"/>
        <v>2015</v>
      </c>
      <c r="V1297" t="str">
        <f t="shared" si="125"/>
        <v>Jun</v>
      </c>
    </row>
    <row r="1298" spans="1:22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8">
        <f t="shared" si="120"/>
        <v>141</v>
      </c>
      <c r="P1298" s="12">
        <f t="shared" si="121"/>
        <v>74973.913043478256</v>
      </c>
      <c r="Q1298" t="s">
        <v>8317</v>
      </c>
      <c r="R1298" t="s">
        <v>8318</v>
      </c>
      <c r="S1298" s="9">
        <f t="shared" si="122"/>
        <v>42423.050613425927</v>
      </c>
      <c r="T1298" s="9">
        <f t="shared" si="123"/>
        <v>42443.008946759262</v>
      </c>
      <c r="U1298">
        <f t="shared" si="124"/>
        <v>2016</v>
      </c>
      <c r="V1298" t="str">
        <f t="shared" si="125"/>
        <v>Feb</v>
      </c>
    </row>
    <row r="1299" spans="1:22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8">
        <f t="shared" si="120"/>
        <v>110</v>
      </c>
      <c r="P1299" s="12">
        <f t="shared" si="121"/>
        <v>10890.756302521009</v>
      </c>
      <c r="Q1299" t="s">
        <v>8317</v>
      </c>
      <c r="R1299" t="s">
        <v>8318</v>
      </c>
      <c r="S1299" s="9">
        <f t="shared" si="122"/>
        <v>42461.747199074074</v>
      </c>
      <c r="T1299" s="9">
        <f t="shared" si="123"/>
        <v>42491.747199074074</v>
      </c>
      <c r="U1299">
        <f t="shared" si="124"/>
        <v>2016</v>
      </c>
      <c r="V1299" t="str">
        <f t="shared" si="125"/>
        <v>Apr</v>
      </c>
    </row>
    <row r="1300" spans="1:22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8">
        <f t="shared" si="120"/>
        <v>105</v>
      </c>
      <c r="P1300" s="12">
        <f t="shared" si="121"/>
        <v>78545.454545454544</v>
      </c>
      <c r="Q1300" t="s">
        <v>8317</v>
      </c>
      <c r="R1300" t="s">
        <v>8318</v>
      </c>
      <c r="S1300" s="9">
        <f t="shared" si="122"/>
        <v>42458.680925925932</v>
      </c>
      <c r="T1300" s="9">
        <f t="shared" si="123"/>
        <v>42488.680925925932</v>
      </c>
      <c r="U1300">
        <f t="shared" si="124"/>
        <v>2016</v>
      </c>
      <c r="V1300" t="str">
        <f t="shared" si="125"/>
        <v>Mar</v>
      </c>
    </row>
    <row r="1301" spans="1:22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8">
        <f t="shared" si="120"/>
        <v>124</v>
      </c>
      <c r="P1301" s="12">
        <f t="shared" si="121"/>
        <v>81000</v>
      </c>
      <c r="Q1301" t="s">
        <v>8317</v>
      </c>
      <c r="R1301" t="s">
        <v>8318</v>
      </c>
      <c r="S1301" s="9">
        <f t="shared" si="122"/>
        <v>42169.814340277779</v>
      </c>
      <c r="T1301" s="9">
        <f t="shared" si="123"/>
        <v>42199.814340277779</v>
      </c>
      <c r="U1301">
        <f t="shared" si="124"/>
        <v>2015</v>
      </c>
      <c r="V1301" t="str">
        <f t="shared" si="125"/>
        <v>Jun</v>
      </c>
    </row>
    <row r="1302" spans="1:22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8">
        <f t="shared" si="120"/>
        <v>135</v>
      </c>
      <c r="P1302" s="12">
        <f t="shared" si="121"/>
        <v>140811.75</v>
      </c>
      <c r="Q1302" t="s">
        <v>8317</v>
      </c>
      <c r="R1302" t="s">
        <v>8318</v>
      </c>
      <c r="S1302" s="9">
        <f t="shared" si="122"/>
        <v>42483.675208333334</v>
      </c>
      <c r="T1302" s="9">
        <f t="shared" si="123"/>
        <v>42522.789583333331</v>
      </c>
      <c r="U1302">
        <f t="shared" si="124"/>
        <v>2016</v>
      </c>
      <c r="V1302" t="str">
        <f t="shared" si="125"/>
        <v>Apr</v>
      </c>
    </row>
    <row r="1303" spans="1:22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8">
        <f t="shared" si="120"/>
        <v>103</v>
      </c>
      <c r="P1303" s="12">
        <f t="shared" si="121"/>
        <v>30911.103448275862</v>
      </c>
      <c r="Q1303" t="s">
        <v>8317</v>
      </c>
      <c r="R1303" t="s">
        <v>8318</v>
      </c>
      <c r="S1303" s="9">
        <f t="shared" si="122"/>
        <v>42195.749745370369</v>
      </c>
      <c r="T1303" s="9">
        <f t="shared" si="123"/>
        <v>42206.125</v>
      </c>
      <c r="U1303">
        <f t="shared" si="124"/>
        <v>2015</v>
      </c>
      <c r="V1303" t="str">
        <f t="shared" si="125"/>
        <v>Jul</v>
      </c>
    </row>
    <row r="1304" spans="1:22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8">
        <f t="shared" si="120"/>
        <v>100</v>
      </c>
      <c r="P1304" s="12">
        <f t="shared" si="121"/>
        <v>51912</v>
      </c>
      <c r="Q1304" t="s">
        <v>8317</v>
      </c>
      <c r="R1304" t="s">
        <v>8318</v>
      </c>
      <c r="S1304" s="9">
        <f t="shared" si="122"/>
        <v>42675.057997685188</v>
      </c>
      <c r="T1304" s="9">
        <f t="shared" si="123"/>
        <v>42705.099664351852</v>
      </c>
      <c r="U1304">
        <f t="shared" si="124"/>
        <v>2016</v>
      </c>
      <c r="V1304" t="str">
        <f t="shared" si="125"/>
        <v>Nov</v>
      </c>
    </row>
    <row r="1305" spans="1:22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8">
        <f t="shared" si="120"/>
        <v>130</v>
      </c>
      <c r="P1305" s="12">
        <f t="shared" si="121"/>
        <v>12813.703703703704</v>
      </c>
      <c r="Q1305" t="s">
        <v>8317</v>
      </c>
      <c r="R1305" t="s">
        <v>8318</v>
      </c>
      <c r="S1305" s="9">
        <f t="shared" si="122"/>
        <v>42566.441203703704</v>
      </c>
      <c r="T1305" s="9">
        <f t="shared" si="123"/>
        <v>42582.458333333328</v>
      </c>
      <c r="U1305">
        <f t="shared" si="124"/>
        <v>2016</v>
      </c>
      <c r="V1305" t="str">
        <f t="shared" si="125"/>
        <v>Jul</v>
      </c>
    </row>
    <row r="1306" spans="1:22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8">
        <f t="shared" si="120"/>
        <v>40</v>
      </c>
      <c r="P1306" s="12">
        <f t="shared" si="121"/>
        <v>49811.538461538461</v>
      </c>
      <c r="Q1306" t="s">
        <v>8319</v>
      </c>
      <c r="R1306" t="s">
        <v>8321</v>
      </c>
      <c r="S1306" s="9">
        <f t="shared" si="122"/>
        <v>42747.194502314815</v>
      </c>
      <c r="T1306" s="9">
        <f t="shared" si="123"/>
        <v>42807.152835648143</v>
      </c>
      <c r="U1306">
        <f t="shared" si="124"/>
        <v>2017</v>
      </c>
      <c r="V1306" t="str">
        <f t="shared" si="125"/>
        <v>Jan</v>
      </c>
    </row>
    <row r="1307" spans="1:22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8">
        <f t="shared" si="120"/>
        <v>26</v>
      </c>
      <c r="P1307" s="12">
        <f t="shared" si="121"/>
        <v>29198.744186046511</v>
      </c>
      <c r="Q1307" t="s">
        <v>8319</v>
      </c>
      <c r="R1307" t="s">
        <v>8321</v>
      </c>
      <c r="S1307" s="9">
        <f t="shared" si="122"/>
        <v>42543.665601851855</v>
      </c>
      <c r="T1307" s="9">
        <f t="shared" si="123"/>
        <v>42572.729166666672</v>
      </c>
      <c r="U1307">
        <f t="shared" si="124"/>
        <v>2016</v>
      </c>
      <c r="V1307" t="str">
        <f t="shared" si="125"/>
        <v>Jun</v>
      </c>
    </row>
    <row r="1308" spans="1:22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8">
        <f t="shared" si="120"/>
        <v>65</v>
      </c>
      <c r="P1308" s="12">
        <f t="shared" si="121"/>
        <v>7280.8988764044943</v>
      </c>
      <c r="Q1308" t="s">
        <v>8319</v>
      </c>
      <c r="R1308" t="s">
        <v>8321</v>
      </c>
      <c r="S1308" s="9">
        <f t="shared" si="122"/>
        <v>41947.457569444443</v>
      </c>
      <c r="T1308" s="9">
        <f t="shared" si="123"/>
        <v>41977.457569444443</v>
      </c>
      <c r="U1308">
        <f t="shared" si="124"/>
        <v>2014</v>
      </c>
      <c r="V1308" t="str">
        <f t="shared" si="125"/>
        <v>Nov</v>
      </c>
    </row>
    <row r="1309" spans="1:22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8">
        <f t="shared" si="120"/>
        <v>12</v>
      </c>
      <c r="P1309" s="12">
        <f t="shared" si="121"/>
        <v>57600</v>
      </c>
      <c r="Q1309" t="s">
        <v>8319</v>
      </c>
      <c r="R1309" t="s">
        <v>8321</v>
      </c>
      <c r="S1309" s="9">
        <f t="shared" si="122"/>
        <v>42387.503229166665</v>
      </c>
      <c r="T1309" s="9">
        <f t="shared" si="123"/>
        <v>42417.503229166665</v>
      </c>
      <c r="U1309">
        <f t="shared" si="124"/>
        <v>2016</v>
      </c>
      <c r="V1309" t="str">
        <f t="shared" si="125"/>
        <v>Jan</v>
      </c>
    </row>
    <row r="1310" spans="1:22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8">
        <f t="shared" si="120"/>
        <v>11</v>
      </c>
      <c r="P1310" s="12">
        <f t="shared" si="121"/>
        <v>90947.368421052626</v>
      </c>
      <c r="Q1310" t="s">
        <v>8319</v>
      </c>
      <c r="R1310" t="s">
        <v>8321</v>
      </c>
      <c r="S1310" s="9">
        <f t="shared" si="122"/>
        <v>42611.613564814819</v>
      </c>
      <c r="T1310" s="9">
        <f t="shared" si="123"/>
        <v>42651.613564814819</v>
      </c>
      <c r="U1310">
        <f t="shared" si="124"/>
        <v>2016</v>
      </c>
      <c r="V1310" t="str">
        <f t="shared" si="125"/>
        <v>Aug</v>
      </c>
    </row>
    <row r="1311" spans="1:22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8">
        <f t="shared" si="120"/>
        <v>112</v>
      </c>
      <c r="P1311" s="12">
        <f t="shared" si="121"/>
        <v>86400</v>
      </c>
      <c r="Q1311" t="s">
        <v>8319</v>
      </c>
      <c r="R1311" t="s">
        <v>8321</v>
      </c>
      <c r="S1311" s="9">
        <f t="shared" si="122"/>
        <v>42257.882731481484</v>
      </c>
      <c r="T1311" s="9">
        <f t="shared" si="123"/>
        <v>42292.882731481484</v>
      </c>
      <c r="U1311">
        <f t="shared" si="124"/>
        <v>2015</v>
      </c>
      <c r="V1311" t="str">
        <f t="shared" si="125"/>
        <v>Sep</v>
      </c>
    </row>
    <row r="1312" spans="1:22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8">
        <f t="shared" si="120"/>
        <v>16</v>
      </c>
      <c r="P1312" s="12">
        <f t="shared" si="121"/>
        <v>162000</v>
      </c>
      <c r="Q1312" t="s">
        <v>8319</v>
      </c>
      <c r="R1312" t="s">
        <v>8321</v>
      </c>
      <c r="S1312" s="9">
        <f t="shared" si="122"/>
        <v>42556.667245370365</v>
      </c>
      <c r="T1312" s="9">
        <f t="shared" si="123"/>
        <v>42601.667245370365</v>
      </c>
      <c r="U1312">
        <f t="shared" si="124"/>
        <v>2016</v>
      </c>
      <c r="V1312" t="str">
        <f t="shared" si="125"/>
        <v>Jul</v>
      </c>
    </row>
    <row r="1313" spans="1:22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8">
        <f t="shared" si="120"/>
        <v>32</v>
      </c>
      <c r="P1313" s="12">
        <f t="shared" si="121"/>
        <v>30276</v>
      </c>
      <c r="Q1313" t="s">
        <v>8319</v>
      </c>
      <c r="R1313" t="s">
        <v>8321</v>
      </c>
      <c r="S1313" s="9">
        <f t="shared" si="122"/>
        <v>42669.802303240736</v>
      </c>
      <c r="T1313" s="9">
        <f t="shared" si="123"/>
        <v>42704.843969907408</v>
      </c>
      <c r="U1313">
        <f t="shared" si="124"/>
        <v>2016</v>
      </c>
      <c r="V1313" t="str">
        <f t="shared" si="125"/>
        <v>Oct</v>
      </c>
    </row>
    <row r="1314" spans="1:22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8">
        <f t="shared" si="120"/>
        <v>1</v>
      </c>
      <c r="P1314" s="12">
        <f t="shared" si="121"/>
        <v>2592000</v>
      </c>
      <c r="Q1314" t="s">
        <v>8319</v>
      </c>
      <c r="R1314" t="s">
        <v>8321</v>
      </c>
      <c r="S1314" s="9">
        <f t="shared" si="122"/>
        <v>42082.702800925923</v>
      </c>
      <c r="T1314" s="9">
        <f t="shared" si="123"/>
        <v>42112.702800925923</v>
      </c>
      <c r="U1314">
        <f t="shared" si="124"/>
        <v>2015</v>
      </c>
      <c r="V1314" t="str">
        <f t="shared" si="125"/>
        <v>Mar</v>
      </c>
    </row>
    <row r="1315" spans="1:22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8">
        <f t="shared" si="120"/>
        <v>31</v>
      </c>
      <c r="P1315" s="12">
        <f t="shared" si="121"/>
        <v>21245.901639344262</v>
      </c>
      <c r="Q1315" t="s">
        <v>8319</v>
      </c>
      <c r="R1315" t="s">
        <v>8321</v>
      </c>
      <c r="S1315" s="9">
        <f t="shared" si="122"/>
        <v>42402.709652777776</v>
      </c>
      <c r="T1315" s="9">
        <f t="shared" si="123"/>
        <v>42432.709652777776</v>
      </c>
      <c r="U1315">
        <f t="shared" si="124"/>
        <v>2016</v>
      </c>
      <c r="V1315" t="str">
        <f t="shared" si="125"/>
        <v>Feb</v>
      </c>
    </row>
    <row r="1316" spans="1:22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8">
        <f t="shared" si="120"/>
        <v>1</v>
      </c>
      <c r="P1316" s="12">
        <f t="shared" si="121"/>
        <v>471272.72727272729</v>
      </c>
      <c r="Q1316" t="s">
        <v>8319</v>
      </c>
      <c r="R1316" t="s">
        <v>8321</v>
      </c>
      <c r="S1316" s="9">
        <f t="shared" si="122"/>
        <v>42604.669675925921</v>
      </c>
      <c r="T1316" s="9">
        <f t="shared" si="123"/>
        <v>42664.669675925921</v>
      </c>
      <c r="U1316">
        <f t="shared" si="124"/>
        <v>2016</v>
      </c>
      <c r="V1316" t="str">
        <f t="shared" si="125"/>
        <v>Aug</v>
      </c>
    </row>
    <row r="1317" spans="1:22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8">
        <f t="shared" si="120"/>
        <v>40</v>
      </c>
      <c r="P1317" s="12">
        <f t="shared" si="121"/>
        <v>12382.870967741936</v>
      </c>
      <c r="Q1317" t="s">
        <v>8319</v>
      </c>
      <c r="R1317" t="s">
        <v>8321</v>
      </c>
      <c r="S1317" s="9">
        <f t="shared" si="122"/>
        <v>42278.498240740737</v>
      </c>
      <c r="T1317" s="9">
        <f t="shared" si="123"/>
        <v>42314.041666666672</v>
      </c>
      <c r="U1317">
        <f t="shared" si="124"/>
        <v>2015</v>
      </c>
      <c r="V1317" t="str">
        <f t="shared" si="125"/>
        <v>Oct</v>
      </c>
    </row>
    <row r="1318" spans="1:22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8">
        <f t="shared" si="120"/>
        <v>0</v>
      </c>
      <c r="P1318" s="12">
        <f t="shared" si="121"/>
        <v>3024000</v>
      </c>
      <c r="Q1318" t="s">
        <v>8319</v>
      </c>
      <c r="R1318" t="s">
        <v>8321</v>
      </c>
      <c r="S1318" s="9">
        <f t="shared" si="122"/>
        <v>42393.961909722217</v>
      </c>
      <c r="T1318" s="9">
        <f t="shared" si="123"/>
        <v>42428.961909722217</v>
      </c>
      <c r="U1318">
        <f t="shared" si="124"/>
        <v>2016</v>
      </c>
      <c r="V1318" t="str">
        <f t="shared" si="125"/>
        <v>Jan</v>
      </c>
    </row>
    <row r="1319" spans="1:22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8">
        <f t="shared" si="120"/>
        <v>6</v>
      </c>
      <c r="P1319" s="12">
        <f t="shared" si="121"/>
        <v>238044.94736842104</v>
      </c>
      <c r="Q1319" t="s">
        <v>8319</v>
      </c>
      <c r="R1319" t="s">
        <v>8321</v>
      </c>
      <c r="S1319" s="9">
        <f t="shared" si="122"/>
        <v>42520.235486111109</v>
      </c>
      <c r="T1319" s="9">
        <f t="shared" si="123"/>
        <v>42572.583333333328</v>
      </c>
      <c r="U1319">
        <f t="shared" si="124"/>
        <v>2016</v>
      </c>
      <c r="V1319" t="str">
        <f t="shared" si="125"/>
        <v>May</v>
      </c>
    </row>
    <row r="1320" spans="1:22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8">
        <f t="shared" si="120"/>
        <v>15</v>
      </c>
      <c r="P1320" s="12">
        <f t="shared" si="121"/>
        <v>19200</v>
      </c>
      <c r="Q1320" t="s">
        <v>8319</v>
      </c>
      <c r="R1320" t="s">
        <v>8321</v>
      </c>
      <c r="S1320" s="9">
        <f t="shared" si="122"/>
        <v>41985.043657407412</v>
      </c>
      <c r="T1320" s="9">
        <f t="shared" si="123"/>
        <v>42015.043657407412</v>
      </c>
      <c r="U1320">
        <f t="shared" si="124"/>
        <v>2014</v>
      </c>
      <c r="V1320" t="str">
        <f t="shared" si="125"/>
        <v>Dec</v>
      </c>
    </row>
    <row r="1321" spans="1:22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8">
        <f t="shared" si="120"/>
        <v>15</v>
      </c>
      <c r="P1321" s="12">
        <f t="shared" si="121"/>
        <v>142603.88888888888</v>
      </c>
      <c r="Q1321" t="s">
        <v>8319</v>
      </c>
      <c r="R1321" t="s">
        <v>8321</v>
      </c>
      <c r="S1321" s="9">
        <f t="shared" si="122"/>
        <v>41816.812094907407</v>
      </c>
      <c r="T1321" s="9">
        <f t="shared" si="123"/>
        <v>41831.666666666664</v>
      </c>
      <c r="U1321">
        <f t="shared" si="124"/>
        <v>2014</v>
      </c>
      <c r="V1321" t="str">
        <f t="shared" si="125"/>
        <v>Jun</v>
      </c>
    </row>
    <row r="1322" spans="1:22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8">
        <f t="shared" si="120"/>
        <v>1</v>
      </c>
      <c r="P1322" s="12">
        <f t="shared" si="121"/>
        <v>842918</v>
      </c>
      <c r="Q1322" t="s">
        <v>8319</v>
      </c>
      <c r="R1322" t="s">
        <v>8321</v>
      </c>
      <c r="S1322" s="9">
        <f t="shared" si="122"/>
        <v>42705.690347222218</v>
      </c>
      <c r="T1322" s="9">
        <f t="shared" si="123"/>
        <v>42734.958333333328</v>
      </c>
      <c r="U1322">
        <f t="shared" si="124"/>
        <v>2016</v>
      </c>
      <c r="V1322" t="str">
        <f t="shared" si="125"/>
        <v>Dec</v>
      </c>
    </row>
    <row r="1323" spans="1:22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8">
        <f t="shared" si="120"/>
        <v>1</v>
      </c>
      <c r="P1323" s="12">
        <f t="shared" si="121"/>
        <v>370285.71428571426</v>
      </c>
      <c r="Q1323" t="s">
        <v>8319</v>
      </c>
      <c r="R1323" t="s">
        <v>8321</v>
      </c>
      <c r="S1323" s="9">
        <f t="shared" si="122"/>
        <v>42697.74927083333</v>
      </c>
      <c r="T1323" s="9">
        <f t="shared" si="123"/>
        <v>42727.74927083333</v>
      </c>
      <c r="U1323">
        <f t="shared" si="124"/>
        <v>2016</v>
      </c>
      <c r="V1323" t="str">
        <f t="shared" si="125"/>
        <v>Nov</v>
      </c>
    </row>
    <row r="1324" spans="1:22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8">
        <f t="shared" si="120"/>
        <v>0</v>
      </c>
      <c r="P1324" s="12">
        <f t="shared" si="121"/>
        <v>648000</v>
      </c>
      <c r="Q1324" t="s">
        <v>8319</v>
      </c>
      <c r="R1324" t="s">
        <v>8321</v>
      </c>
      <c r="S1324" s="9">
        <f t="shared" si="122"/>
        <v>42115.656539351854</v>
      </c>
      <c r="T1324" s="9">
        <f t="shared" si="123"/>
        <v>42145.656539351854</v>
      </c>
      <c r="U1324">
        <f t="shared" si="124"/>
        <v>2015</v>
      </c>
      <c r="V1324" t="str">
        <f t="shared" si="125"/>
        <v>Apr</v>
      </c>
    </row>
    <row r="1325" spans="1:22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8">
        <f t="shared" si="120"/>
        <v>9</v>
      </c>
      <c r="P1325" s="12">
        <f t="shared" si="121"/>
        <v>67921.681818181823</v>
      </c>
      <c r="Q1325" t="s">
        <v>8319</v>
      </c>
      <c r="R1325" t="s">
        <v>8321</v>
      </c>
      <c r="S1325" s="9">
        <f t="shared" si="122"/>
        <v>42451.698449074072</v>
      </c>
      <c r="T1325" s="9">
        <f t="shared" si="123"/>
        <v>42486.288194444445</v>
      </c>
      <c r="U1325">
        <f t="shared" si="124"/>
        <v>2016</v>
      </c>
      <c r="V1325" t="str">
        <f t="shared" si="125"/>
        <v>Mar</v>
      </c>
    </row>
    <row r="1326" spans="1:22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8">
        <f t="shared" si="120"/>
        <v>10</v>
      </c>
      <c r="P1326" s="12">
        <f t="shared" si="121"/>
        <v>28800</v>
      </c>
      <c r="Q1326" t="s">
        <v>8319</v>
      </c>
      <c r="R1326" t="s">
        <v>8321</v>
      </c>
      <c r="S1326" s="9">
        <f t="shared" si="122"/>
        <v>42626.633703703701</v>
      </c>
      <c r="T1326" s="9">
        <f t="shared" si="123"/>
        <v>42656.633703703701</v>
      </c>
      <c r="U1326">
        <f t="shared" si="124"/>
        <v>2016</v>
      </c>
      <c r="V1326" t="str">
        <f t="shared" si="125"/>
        <v>Sep</v>
      </c>
    </row>
    <row r="1327" spans="1:22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8">
        <f t="shared" si="120"/>
        <v>2</v>
      </c>
      <c r="P1327" s="12">
        <f t="shared" si="121"/>
        <v>324000</v>
      </c>
      <c r="Q1327" t="s">
        <v>8319</v>
      </c>
      <c r="R1327" t="s">
        <v>8321</v>
      </c>
      <c r="S1327" s="9">
        <f t="shared" si="122"/>
        <v>42704.086053240739</v>
      </c>
      <c r="T1327" s="9">
        <f t="shared" si="123"/>
        <v>42734.086053240739</v>
      </c>
      <c r="U1327">
        <f t="shared" si="124"/>
        <v>2016</v>
      </c>
      <c r="V1327" t="str">
        <f t="shared" si="125"/>
        <v>Nov</v>
      </c>
    </row>
    <row r="1328" spans="1:22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8">
        <f t="shared" si="120"/>
        <v>1</v>
      </c>
      <c r="P1328" s="12">
        <f t="shared" si="121"/>
        <v>353454.54545454547</v>
      </c>
      <c r="Q1328" t="s">
        <v>8319</v>
      </c>
      <c r="R1328" t="s">
        <v>8321</v>
      </c>
      <c r="S1328" s="9">
        <f t="shared" si="122"/>
        <v>41974.791990740734</v>
      </c>
      <c r="T1328" s="9">
        <f t="shared" si="123"/>
        <v>42019.791990740734</v>
      </c>
      <c r="U1328">
        <f t="shared" si="124"/>
        <v>2014</v>
      </c>
      <c r="V1328" t="str">
        <f t="shared" si="125"/>
        <v>Dec</v>
      </c>
    </row>
    <row r="1329" spans="1:22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8">
        <f t="shared" si="120"/>
        <v>4</v>
      </c>
      <c r="P1329" s="12">
        <f t="shared" si="121"/>
        <v>63219.512195121948</v>
      </c>
      <c r="Q1329" t="s">
        <v>8319</v>
      </c>
      <c r="R1329" t="s">
        <v>8321</v>
      </c>
      <c r="S1329" s="9">
        <f t="shared" si="122"/>
        <v>42123.678645833337</v>
      </c>
      <c r="T1329" s="9">
        <f t="shared" si="123"/>
        <v>42153.678645833337</v>
      </c>
      <c r="U1329">
        <f t="shared" si="124"/>
        <v>2015</v>
      </c>
      <c r="V1329" t="str">
        <f t="shared" si="125"/>
        <v>Apr</v>
      </c>
    </row>
    <row r="1330" spans="1:22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8">
        <f t="shared" si="120"/>
        <v>2</v>
      </c>
      <c r="P1330" s="12">
        <f t="shared" si="121"/>
        <v>259200</v>
      </c>
      <c r="Q1330" t="s">
        <v>8319</v>
      </c>
      <c r="R1330" t="s">
        <v>8321</v>
      </c>
      <c r="S1330" s="9">
        <f t="shared" si="122"/>
        <v>42612.642754629633</v>
      </c>
      <c r="T1330" s="9">
        <f t="shared" si="123"/>
        <v>42657.642754629633</v>
      </c>
      <c r="U1330">
        <f t="shared" si="124"/>
        <v>2016</v>
      </c>
      <c r="V1330" t="str">
        <f t="shared" si="125"/>
        <v>Aug</v>
      </c>
    </row>
    <row r="1331" spans="1:22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8">
        <f t="shared" si="120"/>
        <v>1</v>
      </c>
      <c r="P1331" s="12">
        <f t="shared" si="121"/>
        <v>384400</v>
      </c>
      <c r="Q1331" t="s">
        <v>8319</v>
      </c>
      <c r="R1331" t="s">
        <v>8321</v>
      </c>
      <c r="S1331" s="9">
        <f t="shared" si="122"/>
        <v>41935.221585648149</v>
      </c>
      <c r="T1331" s="9">
        <f t="shared" si="123"/>
        <v>41975.263252314813</v>
      </c>
      <c r="U1331">
        <f t="shared" si="124"/>
        <v>2014</v>
      </c>
      <c r="V1331" t="str">
        <f t="shared" si="125"/>
        <v>Oct</v>
      </c>
    </row>
    <row r="1332" spans="1:22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8">
        <f t="shared" si="120"/>
        <v>22</v>
      </c>
      <c r="P1332" s="12">
        <f t="shared" si="121"/>
        <v>53377.82</v>
      </c>
      <c r="Q1332" t="s">
        <v>8319</v>
      </c>
      <c r="R1332" t="s">
        <v>8321</v>
      </c>
      <c r="S1332" s="9">
        <f t="shared" si="122"/>
        <v>42522.276724537034</v>
      </c>
      <c r="T1332" s="9">
        <f t="shared" si="123"/>
        <v>42553.166666666672</v>
      </c>
      <c r="U1332">
        <f t="shared" si="124"/>
        <v>2016</v>
      </c>
      <c r="V1332" t="str">
        <f t="shared" si="125"/>
        <v>Jun</v>
      </c>
    </row>
    <row r="1333" spans="1:22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8">
        <f t="shared" si="120"/>
        <v>1</v>
      </c>
      <c r="P1333" s="12">
        <f t="shared" si="121"/>
        <v>76235.294117647063</v>
      </c>
      <c r="Q1333" t="s">
        <v>8319</v>
      </c>
      <c r="R1333" t="s">
        <v>8321</v>
      </c>
      <c r="S1333" s="9">
        <f t="shared" si="122"/>
        <v>42569.50409722222</v>
      </c>
      <c r="T1333" s="9">
        <f t="shared" si="123"/>
        <v>42599.50409722222</v>
      </c>
      <c r="U1333">
        <f t="shared" si="124"/>
        <v>2016</v>
      </c>
      <c r="V1333" t="str">
        <f t="shared" si="125"/>
        <v>Jul</v>
      </c>
    </row>
    <row r="1334" spans="1:22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8">
        <f t="shared" si="120"/>
        <v>0</v>
      </c>
      <c r="P1334" s="12" t="e">
        <f t="shared" si="121"/>
        <v>#DIV/0!</v>
      </c>
      <c r="Q1334" t="s">
        <v>8319</v>
      </c>
      <c r="R1334" t="s">
        <v>8321</v>
      </c>
      <c r="S1334" s="9">
        <f t="shared" si="122"/>
        <v>42732.060277777782</v>
      </c>
      <c r="T1334" s="9">
        <f t="shared" si="123"/>
        <v>42762.060277777782</v>
      </c>
      <c r="U1334">
        <f t="shared" si="124"/>
        <v>2016</v>
      </c>
      <c r="V1334" t="str">
        <f t="shared" si="125"/>
        <v>Dec</v>
      </c>
    </row>
    <row r="1335" spans="1:22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8">
        <f t="shared" si="120"/>
        <v>0</v>
      </c>
      <c r="P1335" s="12" t="e">
        <f t="shared" si="121"/>
        <v>#DIV/0!</v>
      </c>
      <c r="Q1335" t="s">
        <v>8319</v>
      </c>
      <c r="R1335" t="s">
        <v>8321</v>
      </c>
      <c r="S1335" s="9">
        <f t="shared" si="122"/>
        <v>41806.106770833336</v>
      </c>
      <c r="T1335" s="9">
        <f t="shared" si="123"/>
        <v>41836.106770833336</v>
      </c>
      <c r="U1335">
        <f t="shared" si="124"/>
        <v>2014</v>
      </c>
      <c r="V1335" t="str">
        <f t="shared" si="125"/>
        <v>Jun</v>
      </c>
    </row>
    <row r="1336" spans="1:22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8">
        <f t="shared" si="120"/>
        <v>11</v>
      </c>
      <c r="P1336" s="12">
        <f t="shared" si="121"/>
        <v>9391.3043478260861</v>
      </c>
      <c r="Q1336" t="s">
        <v>8319</v>
      </c>
      <c r="R1336" t="s">
        <v>8321</v>
      </c>
      <c r="S1336" s="9">
        <f t="shared" si="122"/>
        <v>42410.774155092593</v>
      </c>
      <c r="T1336" s="9">
        <f t="shared" si="123"/>
        <v>42440.774155092593</v>
      </c>
      <c r="U1336">
        <f t="shared" si="124"/>
        <v>2016</v>
      </c>
      <c r="V1336" t="str">
        <f t="shared" si="125"/>
        <v>Feb</v>
      </c>
    </row>
    <row r="1337" spans="1:22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8">
        <f t="shared" si="120"/>
        <v>20</v>
      </c>
      <c r="P1337" s="12">
        <f t="shared" si="121"/>
        <v>162000</v>
      </c>
      <c r="Q1337" t="s">
        <v>8319</v>
      </c>
      <c r="R1337" t="s">
        <v>8321</v>
      </c>
      <c r="S1337" s="9">
        <f t="shared" si="122"/>
        <v>42313.936365740738</v>
      </c>
      <c r="T1337" s="9">
        <f t="shared" si="123"/>
        <v>42343.936365740738</v>
      </c>
      <c r="U1337">
        <f t="shared" si="124"/>
        <v>2015</v>
      </c>
      <c r="V1337" t="str">
        <f t="shared" si="125"/>
        <v>Nov</v>
      </c>
    </row>
    <row r="1338" spans="1:22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8">
        <f t="shared" si="120"/>
        <v>85</v>
      </c>
      <c r="P1338" s="12">
        <f t="shared" si="121"/>
        <v>13500</v>
      </c>
      <c r="Q1338" t="s">
        <v>8319</v>
      </c>
      <c r="R1338" t="s">
        <v>8321</v>
      </c>
      <c r="S1338" s="9">
        <f t="shared" si="122"/>
        <v>41955.863750000004</v>
      </c>
      <c r="T1338" s="9">
        <f t="shared" si="123"/>
        <v>41990.863750000004</v>
      </c>
      <c r="U1338">
        <f t="shared" si="124"/>
        <v>2014</v>
      </c>
      <c r="V1338" t="str">
        <f t="shared" si="125"/>
        <v>Nov</v>
      </c>
    </row>
    <row r="1339" spans="1:22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8">
        <f t="shared" si="120"/>
        <v>49</v>
      </c>
      <c r="P1339" s="12">
        <f t="shared" si="121"/>
        <v>18514.285714285714</v>
      </c>
      <c r="Q1339" t="s">
        <v>8319</v>
      </c>
      <c r="R1339" t="s">
        <v>8321</v>
      </c>
      <c r="S1339" s="9">
        <f t="shared" si="122"/>
        <v>42767.577303240745</v>
      </c>
      <c r="T1339" s="9">
        <f t="shared" si="123"/>
        <v>42797.577303240745</v>
      </c>
      <c r="U1339">
        <f t="shared" si="124"/>
        <v>2017</v>
      </c>
      <c r="V1339" t="str">
        <f t="shared" si="125"/>
        <v>Feb</v>
      </c>
    </row>
    <row r="1340" spans="1:22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8">
        <f t="shared" si="120"/>
        <v>3</v>
      </c>
      <c r="P1340" s="12">
        <f t="shared" si="121"/>
        <v>172800</v>
      </c>
      <c r="Q1340" t="s">
        <v>8319</v>
      </c>
      <c r="R1340" t="s">
        <v>8321</v>
      </c>
      <c r="S1340" s="9">
        <f t="shared" si="122"/>
        <v>42188.803622685184</v>
      </c>
      <c r="T1340" s="9">
        <f t="shared" si="123"/>
        <v>42218.803622685184</v>
      </c>
      <c r="U1340">
        <f t="shared" si="124"/>
        <v>2015</v>
      </c>
      <c r="V1340" t="str">
        <f t="shared" si="125"/>
        <v>Jul</v>
      </c>
    </row>
    <row r="1341" spans="1:22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8">
        <f t="shared" si="120"/>
        <v>7</v>
      </c>
      <c r="P1341" s="12">
        <f t="shared" si="121"/>
        <v>105178.37837837837</v>
      </c>
      <c r="Q1341" t="s">
        <v>8319</v>
      </c>
      <c r="R1341" t="s">
        <v>8321</v>
      </c>
      <c r="S1341" s="9">
        <f t="shared" si="122"/>
        <v>41936.647164351853</v>
      </c>
      <c r="T1341" s="9">
        <f t="shared" si="123"/>
        <v>41981.688831018517</v>
      </c>
      <c r="U1341">
        <f t="shared" si="124"/>
        <v>2014</v>
      </c>
      <c r="V1341" t="str">
        <f t="shared" si="125"/>
        <v>Oct</v>
      </c>
    </row>
    <row r="1342" spans="1:22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8">
        <f t="shared" si="120"/>
        <v>0</v>
      </c>
      <c r="P1342" s="12" t="e">
        <f t="shared" si="121"/>
        <v>#DIV/0!</v>
      </c>
      <c r="Q1342" t="s">
        <v>8319</v>
      </c>
      <c r="R1342" t="s">
        <v>8321</v>
      </c>
      <c r="S1342" s="9">
        <f t="shared" si="122"/>
        <v>41836.595520833333</v>
      </c>
      <c r="T1342" s="9">
        <f t="shared" si="123"/>
        <v>41866.595520833333</v>
      </c>
      <c r="U1342">
        <f t="shared" si="124"/>
        <v>2014</v>
      </c>
      <c r="V1342" t="str">
        <f t="shared" si="125"/>
        <v>Jul</v>
      </c>
    </row>
    <row r="1343" spans="1:22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8">
        <f t="shared" si="120"/>
        <v>70</v>
      </c>
      <c r="P1343" s="12">
        <f t="shared" si="121"/>
        <v>60104.34782608696</v>
      </c>
      <c r="Q1343" t="s">
        <v>8319</v>
      </c>
      <c r="R1343" t="s">
        <v>8321</v>
      </c>
      <c r="S1343" s="9">
        <f t="shared" si="122"/>
        <v>42612.624039351853</v>
      </c>
      <c r="T1343" s="9">
        <f t="shared" si="123"/>
        <v>42644.624039351853</v>
      </c>
      <c r="U1343">
        <f t="shared" si="124"/>
        <v>2016</v>
      </c>
      <c r="V1343" t="str">
        <f t="shared" si="125"/>
        <v>Aug</v>
      </c>
    </row>
    <row r="1344" spans="1:22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8">
        <f t="shared" si="120"/>
        <v>0</v>
      </c>
      <c r="P1344" s="12">
        <f t="shared" si="121"/>
        <v>2592000</v>
      </c>
      <c r="Q1344" t="s">
        <v>8319</v>
      </c>
      <c r="R1344" t="s">
        <v>8321</v>
      </c>
      <c r="S1344" s="9">
        <f t="shared" si="122"/>
        <v>42172.816423611104</v>
      </c>
      <c r="T1344" s="9">
        <f t="shared" si="123"/>
        <v>42202.816423611104</v>
      </c>
      <c r="U1344">
        <f t="shared" si="124"/>
        <v>2015</v>
      </c>
      <c r="V1344" t="str">
        <f t="shared" si="125"/>
        <v>Jun</v>
      </c>
    </row>
    <row r="1345" spans="1:22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8">
        <f t="shared" si="120"/>
        <v>102</v>
      </c>
      <c r="P1345" s="12">
        <f t="shared" si="121"/>
        <v>15685.625386996904</v>
      </c>
      <c r="Q1345" t="s">
        <v>8319</v>
      </c>
      <c r="R1345" t="s">
        <v>8321</v>
      </c>
      <c r="S1345" s="9">
        <f t="shared" si="122"/>
        <v>42542.526423611111</v>
      </c>
      <c r="T1345" s="9">
        <f t="shared" si="123"/>
        <v>42601.165972222225</v>
      </c>
      <c r="U1345">
        <f t="shared" si="124"/>
        <v>2016</v>
      </c>
      <c r="V1345" t="str">
        <f t="shared" si="125"/>
        <v>Jun</v>
      </c>
    </row>
    <row r="1346" spans="1:22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8">
        <f t="shared" si="120"/>
        <v>378</v>
      </c>
      <c r="P1346" s="12">
        <f t="shared" si="121"/>
        <v>18025.899280575541</v>
      </c>
      <c r="Q1346" t="s">
        <v>8322</v>
      </c>
      <c r="R1346" t="s">
        <v>8323</v>
      </c>
      <c r="S1346" s="9">
        <f t="shared" si="122"/>
        <v>42522.789803240739</v>
      </c>
      <c r="T1346" s="9">
        <f t="shared" si="123"/>
        <v>42551.789803240739</v>
      </c>
      <c r="U1346">
        <f t="shared" si="124"/>
        <v>2016</v>
      </c>
      <c r="V1346" t="str">
        <f t="shared" si="125"/>
        <v>Jun</v>
      </c>
    </row>
    <row r="1347" spans="1:22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8">
        <f t="shared" ref="O1347:O1410" si="126">ROUND((E1347/D1347)*100,0)</f>
        <v>125</v>
      </c>
      <c r="P1347" s="12">
        <f t="shared" ref="P1347:P1410" si="127">(I1347-J1347)/L1347</f>
        <v>432000</v>
      </c>
      <c r="Q1347" t="s">
        <v>8322</v>
      </c>
      <c r="R1347" t="s">
        <v>8323</v>
      </c>
      <c r="S1347" s="9">
        <f t="shared" ref="S1347:S1410" si="128">(((J1347/60)/60)/24)+DATE(1970,1,1)</f>
        <v>41799.814340277779</v>
      </c>
      <c r="T1347" s="9">
        <f t="shared" ref="T1347:T1410" si="129">(((I1347/60)/60)/24) + DATE(1970,1,1)</f>
        <v>41834.814340277779</v>
      </c>
      <c r="U1347">
        <f t="shared" ref="U1347:U1410" si="130">YEAR(S1347)</f>
        <v>2014</v>
      </c>
      <c r="V1347" t="str">
        <f t="shared" ref="V1347:V1410" si="131">TEXT(MONTH(S1347)*29,"mmm")</f>
        <v>Jun</v>
      </c>
    </row>
    <row r="1348" spans="1:22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8">
        <f t="shared" si="126"/>
        <v>147</v>
      </c>
      <c r="P1348" s="12">
        <f t="shared" si="127"/>
        <v>17395.973154362415</v>
      </c>
      <c r="Q1348" t="s">
        <v>8322</v>
      </c>
      <c r="R1348" t="s">
        <v>8323</v>
      </c>
      <c r="S1348" s="9">
        <f t="shared" si="128"/>
        <v>41422.075821759259</v>
      </c>
      <c r="T1348" s="9">
        <f t="shared" si="129"/>
        <v>41452.075821759259</v>
      </c>
      <c r="U1348">
        <f t="shared" si="130"/>
        <v>2013</v>
      </c>
      <c r="V1348" t="str">
        <f t="shared" si="131"/>
        <v>May</v>
      </c>
    </row>
    <row r="1349" spans="1:22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8">
        <f t="shared" si="126"/>
        <v>102</v>
      </c>
      <c r="P1349" s="12">
        <f t="shared" si="127"/>
        <v>83612.903225806454</v>
      </c>
      <c r="Q1349" t="s">
        <v>8322</v>
      </c>
      <c r="R1349" t="s">
        <v>8323</v>
      </c>
      <c r="S1349" s="9">
        <f t="shared" si="128"/>
        <v>42040.638020833328</v>
      </c>
      <c r="T1349" s="9">
        <f t="shared" si="129"/>
        <v>42070.638020833328</v>
      </c>
      <c r="U1349">
        <f t="shared" si="130"/>
        <v>2015</v>
      </c>
      <c r="V1349" t="str">
        <f t="shared" si="131"/>
        <v>Feb</v>
      </c>
    </row>
    <row r="1350" spans="1:22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8">
        <f t="shared" si="126"/>
        <v>102</v>
      </c>
      <c r="P1350" s="12">
        <f t="shared" si="127"/>
        <v>93046.153846153844</v>
      </c>
      <c r="Q1350" t="s">
        <v>8322</v>
      </c>
      <c r="R1350" t="s">
        <v>8323</v>
      </c>
      <c r="S1350" s="9">
        <f t="shared" si="128"/>
        <v>41963.506168981476</v>
      </c>
      <c r="T1350" s="9">
        <f t="shared" si="129"/>
        <v>41991.506168981476</v>
      </c>
      <c r="U1350">
        <f t="shared" si="130"/>
        <v>2014</v>
      </c>
      <c r="V1350" t="str">
        <f t="shared" si="131"/>
        <v>Nov</v>
      </c>
    </row>
    <row r="1351" spans="1:22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8">
        <f t="shared" si="126"/>
        <v>204</v>
      </c>
      <c r="P1351" s="12">
        <f t="shared" si="127"/>
        <v>18565.14534883721</v>
      </c>
      <c r="Q1351" t="s">
        <v>8322</v>
      </c>
      <c r="R1351" t="s">
        <v>8323</v>
      </c>
      <c r="S1351" s="9">
        <f t="shared" si="128"/>
        <v>42317.33258101852</v>
      </c>
      <c r="T1351" s="9">
        <f t="shared" si="129"/>
        <v>42354.290972222225</v>
      </c>
      <c r="U1351">
        <f t="shared" si="130"/>
        <v>2015</v>
      </c>
      <c r="V1351" t="str">
        <f t="shared" si="131"/>
        <v>Nov</v>
      </c>
    </row>
    <row r="1352" spans="1:22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8">
        <f t="shared" si="126"/>
        <v>104</v>
      </c>
      <c r="P1352" s="12">
        <f t="shared" si="127"/>
        <v>33230.769230769234</v>
      </c>
      <c r="Q1352" t="s">
        <v>8322</v>
      </c>
      <c r="R1352" t="s">
        <v>8323</v>
      </c>
      <c r="S1352" s="9">
        <f t="shared" si="128"/>
        <v>42334.013124999998</v>
      </c>
      <c r="T1352" s="9">
        <f t="shared" si="129"/>
        <v>42364.013124999998</v>
      </c>
      <c r="U1352">
        <f t="shared" si="130"/>
        <v>2015</v>
      </c>
      <c r="V1352" t="str">
        <f t="shared" si="131"/>
        <v>Nov</v>
      </c>
    </row>
    <row r="1353" spans="1:22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8">
        <f t="shared" si="126"/>
        <v>101</v>
      </c>
      <c r="P1353" s="12">
        <f t="shared" si="127"/>
        <v>21600</v>
      </c>
      <c r="Q1353" t="s">
        <v>8322</v>
      </c>
      <c r="R1353" t="s">
        <v>8323</v>
      </c>
      <c r="S1353" s="9">
        <f t="shared" si="128"/>
        <v>42382.74009259259</v>
      </c>
      <c r="T1353" s="9">
        <f t="shared" si="129"/>
        <v>42412.74009259259</v>
      </c>
      <c r="U1353">
        <f t="shared" si="130"/>
        <v>2016</v>
      </c>
      <c r="V1353" t="str">
        <f t="shared" si="131"/>
        <v>Jan</v>
      </c>
    </row>
    <row r="1354" spans="1:22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8">
        <f t="shared" si="126"/>
        <v>136</v>
      </c>
      <c r="P1354" s="12">
        <f t="shared" si="127"/>
        <v>19635.127753303965</v>
      </c>
      <c r="Q1354" t="s">
        <v>8322</v>
      </c>
      <c r="R1354" t="s">
        <v>8323</v>
      </c>
      <c r="S1354" s="9">
        <f t="shared" si="128"/>
        <v>42200.578310185185</v>
      </c>
      <c r="T1354" s="9">
        <f t="shared" si="129"/>
        <v>42252.165972222225</v>
      </c>
      <c r="U1354">
        <f t="shared" si="130"/>
        <v>2015</v>
      </c>
      <c r="V1354" t="str">
        <f t="shared" si="131"/>
        <v>Jul</v>
      </c>
    </row>
    <row r="1355" spans="1:22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8">
        <f t="shared" si="126"/>
        <v>134</v>
      </c>
      <c r="P1355" s="12">
        <f t="shared" si="127"/>
        <v>71757.428571428565</v>
      </c>
      <c r="Q1355" t="s">
        <v>8322</v>
      </c>
      <c r="R1355" t="s">
        <v>8323</v>
      </c>
      <c r="S1355" s="9">
        <f t="shared" si="128"/>
        <v>41309.11791666667</v>
      </c>
      <c r="T1355" s="9">
        <f t="shared" si="129"/>
        <v>41344</v>
      </c>
      <c r="U1355">
        <f t="shared" si="130"/>
        <v>2013</v>
      </c>
      <c r="V1355" t="str">
        <f t="shared" si="131"/>
        <v>Feb</v>
      </c>
    </row>
    <row r="1356" spans="1:22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8">
        <f t="shared" si="126"/>
        <v>130</v>
      </c>
      <c r="P1356" s="12">
        <f t="shared" si="127"/>
        <v>40500</v>
      </c>
      <c r="Q1356" t="s">
        <v>8322</v>
      </c>
      <c r="R1356" t="s">
        <v>8323</v>
      </c>
      <c r="S1356" s="9">
        <f t="shared" si="128"/>
        <v>42502.807627314818</v>
      </c>
      <c r="T1356" s="9">
        <f t="shared" si="129"/>
        <v>42532.807627314818</v>
      </c>
      <c r="U1356">
        <f t="shared" si="130"/>
        <v>2016</v>
      </c>
      <c r="V1356" t="str">
        <f t="shared" si="131"/>
        <v>May</v>
      </c>
    </row>
    <row r="1357" spans="1:22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8">
        <f t="shared" si="126"/>
        <v>123</v>
      </c>
      <c r="P1357" s="12">
        <f t="shared" si="127"/>
        <v>21537.14876033058</v>
      </c>
      <c r="Q1357" t="s">
        <v>8322</v>
      </c>
      <c r="R1357" t="s">
        <v>8323</v>
      </c>
      <c r="S1357" s="9">
        <f t="shared" si="128"/>
        <v>41213.254687499997</v>
      </c>
      <c r="T1357" s="9">
        <f t="shared" si="129"/>
        <v>41243.416666666664</v>
      </c>
      <c r="U1357">
        <f t="shared" si="130"/>
        <v>2012</v>
      </c>
      <c r="V1357" t="str">
        <f t="shared" si="131"/>
        <v>Oct</v>
      </c>
    </row>
    <row r="1358" spans="1:22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8">
        <f t="shared" si="126"/>
        <v>183</v>
      </c>
      <c r="P1358" s="12">
        <f t="shared" si="127"/>
        <v>29793.103448275862</v>
      </c>
      <c r="Q1358" t="s">
        <v>8322</v>
      </c>
      <c r="R1358" t="s">
        <v>8323</v>
      </c>
      <c r="S1358" s="9">
        <f t="shared" si="128"/>
        <v>41430.038888888892</v>
      </c>
      <c r="T1358" s="9">
        <f t="shared" si="129"/>
        <v>41460.038888888892</v>
      </c>
      <c r="U1358">
        <f t="shared" si="130"/>
        <v>2013</v>
      </c>
      <c r="V1358" t="str">
        <f t="shared" si="131"/>
        <v>Jun</v>
      </c>
    </row>
    <row r="1359" spans="1:22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8">
        <f t="shared" si="126"/>
        <v>125</v>
      </c>
      <c r="P1359" s="12">
        <f t="shared" si="127"/>
        <v>38929.276923076926</v>
      </c>
      <c r="Q1359" t="s">
        <v>8322</v>
      </c>
      <c r="R1359" t="s">
        <v>8323</v>
      </c>
      <c r="S1359" s="9">
        <f t="shared" si="128"/>
        <v>41304.962233796294</v>
      </c>
      <c r="T1359" s="9">
        <f t="shared" si="129"/>
        <v>41334.249305555553</v>
      </c>
      <c r="U1359">
        <f t="shared" si="130"/>
        <v>2013</v>
      </c>
      <c r="V1359" t="str">
        <f t="shared" si="131"/>
        <v>Jan</v>
      </c>
    </row>
    <row r="1360" spans="1:22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8">
        <f t="shared" si="126"/>
        <v>112</v>
      </c>
      <c r="P1360" s="12">
        <f t="shared" si="127"/>
        <v>52897.959183673469</v>
      </c>
      <c r="Q1360" t="s">
        <v>8322</v>
      </c>
      <c r="R1360" t="s">
        <v>8323</v>
      </c>
      <c r="S1360" s="9">
        <f t="shared" si="128"/>
        <v>40689.570868055554</v>
      </c>
      <c r="T1360" s="9">
        <f t="shared" si="129"/>
        <v>40719.570868055554</v>
      </c>
      <c r="U1360">
        <f t="shared" si="130"/>
        <v>2011</v>
      </c>
      <c r="V1360" t="str">
        <f t="shared" si="131"/>
        <v>May</v>
      </c>
    </row>
    <row r="1361" spans="1:22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8">
        <f t="shared" si="126"/>
        <v>116</v>
      </c>
      <c r="P1361" s="12">
        <f t="shared" si="127"/>
        <v>281936.84210526315</v>
      </c>
      <c r="Q1361" t="s">
        <v>8322</v>
      </c>
      <c r="R1361" t="s">
        <v>8323</v>
      </c>
      <c r="S1361" s="9">
        <f t="shared" si="128"/>
        <v>40668.814699074072</v>
      </c>
      <c r="T1361" s="9">
        <f t="shared" si="129"/>
        <v>40730.814699074072</v>
      </c>
      <c r="U1361">
        <f t="shared" si="130"/>
        <v>2011</v>
      </c>
      <c r="V1361" t="str">
        <f t="shared" si="131"/>
        <v>May</v>
      </c>
    </row>
    <row r="1362" spans="1:22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8">
        <f t="shared" si="126"/>
        <v>173</v>
      </c>
      <c r="P1362" s="12">
        <f t="shared" si="127"/>
        <v>29866.666666666668</v>
      </c>
      <c r="Q1362" t="s">
        <v>8322</v>
      </c>
      <c r="R1362" t="s">
        <v>8323</v>
      </c>
      <c r="S1362" s="9">
        <f t="shared" si="128"/>
        <v>41095.900694444441</v>
      </c>
      <c r="T1362" s="9">
        <f t="shared" si="129"/>
        <v>41123.900694444441</v>
      </c>
      <c r="U1362">
        <f t="shared" si="130"/>
        <v>2012</v>
      </c>
      <c r="V1362" t="str">
        <f t="shared" si="131"/>
        <v>Jul</v>
      </c>
    </row>
    <row r="1363" spans="1:22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8">
        <f t="shared" si="126"/>
        <v>126</v>
      </c>
      <c r="P1363" s="12">
        <f t="shared" si="127"/>
        <v>9818.181818181818</v>
      </c>
      <c r="Q1363" t="s">
        <v>8322</v>
      </c>
      <c r="R1363" t="s">
        <v>8323</v>
      </c>
      <c r="S1363" s="9">
        <f t="shared" si="128"/>
        <v>41781.717268518521</v>
      </c>
      <c r="T1363" s="9">
        <f t="shared" si="129"/>
        <v>41811.717268518521</v>
      </c>
      <c r="U1363">
        <f t="shared" si="130"/>
        <v>2014</v>
      </c>
      <c r="V1363" t="str">
        <f t="shared" si="131"/>
        <v>May</v>
      </c>
    </row>
    <row r="1364" spans="1:22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8">
        <f t="shared" si="126"/>
        <v>109</v>
      </c>
      <c r="P1364" s="12">
        <f t="shared" si="127"/>
        <v>207360</v>
      </c>
      <c r="Q1364" t="s">
        <v>8322</v>
      </c>
      <c r="R1364" t="s">
        <v>8323</v>
      </c>
      <c r="S1364" s="9">
        <f t="shared" si="128"/>
        <v>41464.934386574074</v>
      </c>
      <c r="T1364" s="9">
        <f t="shared" si="129"/>
        <v>41524.934386574074</v>
      </c>
      <c r="U1364">
        <f t="shared" si="130"/>
        <v>2013</v>
      </c>
      <c r="V1364" t="str">
        <f t="shared" si="131"/>
        <v>Jul</v>
      </c>
    </row>
    <row r="1365" spans="1:22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8">
        <f t="shared" si="126"/>
        <v>100</v>
      </c>
      <c r="P1365" s="12">
        <f t="shared" si="127"/>
        <v>319482.59999999998</v>
      </c>
      <c r="Q1365" t="s">
        <v>8322</v>
      </c>
      <c r="R1365" t="s">
        <v>8323</v>
      </c>
      <c r="S1365" s="9">
        <f t="shared" si="128"/>
        <v>42396.8440625</v>
      </c>
      <c r="T1365" s="9">
        <f t="shared" si="129"/>
        <v>42415.332638888889</v>
      </c>
      <c r="U1365">
        <f t="shared" si="130"/>
        <v>2016</v>
      </c>
      <c r="V1365" t="str">
        <f t="shared" si="131"/>
        <v>Jan</v>
      </c>
    </row>
    <row r="1366" spans="1:22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8">
        <f t="shared" si="126"/>
        <v>119</v>
      </c>
      <c r="P1366" s="12">
        <f t="shared" si="127"/>
        <v>36000</v>
      </c>
      <c r="Q1366" t="s">
        <v>8325</v>
      </c>
      <c r="R1366" t="s">
        <v>8326</v>
      </c>
      <c r="S1366" s="9">
        <f t="shared" si="128"/>
        <v>41951.695671296293</v>
      </c>
      <c r="T1366" s="9">
        <f t="shared" si="129"/>
        <v>42011.6956712963</v>
      </c>
      <c r="U1366">
        <f t="shared" si="130"/>
        <v>2014</v>
      </c>
      <c r="V1366" t="str">
        <f t="shared" si="131"/>
        <v>Nov</v>
      </c>
    </row>
    <row r="1367" spans="1:22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8">
        <f t="shared" si="126"/>
        <v>100</v>
      </c>
      <c r="P1367" s="12">
        <f t="shared" si="127"/>
        <v>28134.782608695652</v>
      </c>
      <c r="Q1367" t="s">
        <v>8325</v>
      </c>
      <c r="R1367" t="s">
        <v>8326</v>
      </c>
      <c r="S1367" s="9">
        <f t="shared" si="128"/>
        <v>42049.733240740738</v>
      </c>
      <c r="T1367" s="9">
        <f t="shared" si="129"/>
        <v>42079.691574074073</v>
      </c>
      <c r="U1367">
        <f t="shared" si="130"/>
        <v>2015</v>
      </c>
      <c r="V1367" t="str">
        <f t="shared" si="131"/>
        <v>Feb</v>
      </c>
    </row>
    <row r="1368" spans="1:22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8">
        <f t="shared" si="126"/>
        <v>126</v>
      </c>
      <c r="P1368" s="12">
        <f t="shared" si="127"/>
        <v>26473.469387755104</v>
      </c>
      <c r="Q1368" t="s">
        <v>8325</v>
      </c>
      <c r="R1368" t="s">
        <v>8326</v>
      </c>
      <c r="S1368" s="9">
        <f t="shared" si="128"/>
        <v>41924.996099537035</v>
      </c>
      <c r="T1368" s="9">
        <f t="shared" si="129"/>
        <v>41970.037766203706</v>
      </c>
      <c r="U1368">
        <f t="shared" si="130"/>
        <v>2014</v>
      </c>
      <c r="V1368" t="str">
        <f t="shared" si="131"/>
        <v>Oct</v>
      </c>
    </row>
    <row r="1369" spans="1:22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8">
        <f t="shared" si="126"/>
        <v>114</v>
      </c>
      <c r="P1369" s="12">
        <f t="shared" si="127"/>
        <v>28840</v>
      </c>
      <c r="Q1369" t="s">
        <v>8325</v>
      </c>
      <c r="R1369" t="s">
        <v>8326</v>
      </c>
      <c r="S1369" s="9">
        <f t="shared" si="128"/>
        <v>42292.002893518518</v>
      </c>
      <c r="T1369" s="9">
        <f t="shared" si="129"/>
        <v>42322.044560185182</v>
      </c>
      <c r="U1369">
        <f t="shared" si="130"/>
        <v>2015</v>
      </c>
      <c r="V1369" t="str">
        <f t="shared" si="131"/>
        <v>Oct</v>
      </c>
    </row>
    <row r="1370" spans="1:22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8">
        <f t="shared" si="126"/>
        <v>111</v>
      </c>
      <c r="P1370" s="12">
        <f t="shared" si="127"/>
        <v>23834.482758620688</v>
      </c>
      <c r="Q1370" t="s">
        <v>8325</v>
      </c>
      <c r="R1370" t="s">
        <v>8326</v>
      </c>
      <c r="S1370" s="9">
        <f t="shared" si="128"/>
        <v>42146.190902777773</v>
      </c>
      <c r="T1370" s="9">
        <f t="shared" si="129"/>
        <v>42170.190902777773</v>
      </c>
      <c r="U1370">
        <f t="shared" si="130"/>
        <v>2015</v>
      </c>
      <c r="V1370" t="str">
        <f t="shared" si="131"/>
        <v>May</v>
      </c>
    </row>
    <row r="1371" spans="1:22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8">
        <f t="shared" si="126"/>
        <v>105</v>
      </c>
      <c r="P1371" s="12">
        <f t="shared" si="127"/>
        <v>6384.2364532019701</v>
      </c>
      <c r="Q1371" t="s">
        <v>8325</v>
      </c>
      <c r="R1371" t="s">
        <v>8326</v>
      </c>
      <c r="S1371" s="9">
        <f t="shared" si="128"/>
        <v>41710.594282407408</v>
      </c>
      <c r="T1371" s="9">
        <f t="shared" si="129"/>
        <v>41740.594282407408</v>
      </c>
      <c r="U1371">
        <f t="shared" si="130"/>
        <v>2014</v>
      </c>
      <c r="V1371" t="str">
        <f t="shared" si="131"/>
        <v>Mar</v>
      </c>
    </row>
    <row r="1372" spans="1:22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8">
        <f t="shared" si="126"/>
        <v>104</v>
      </c>
      <c r="P1372" s="12">
        <f t="shared" si="127"/>
        <v>64800</v>
      </c>
      <c r="Q1372" t="s">
        <v>8325</v>
      </c>
      <c r="R1372" t="s">
        <v>8326</v>
      </c>
      <c r="S1372" s="9">
        <f t="shared" si="128"/>
        <v>41548.00335648148</v>
      </c>
      <c r="T1372" s="9">
        <f t="shared" si="129"/>
        <v>41563.00335648148</v>
      </c>
      <c r="U1372">
        <f t="shared" si="130"/>
        <v>2013</v>
      </c>
      <c r="V1372" t="str">
        <f t="shared" si="131"/>
        <v>Oct</v>
      </c>
    </row>
    <row r="1373" spans="1:22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8">
        <f t="shared" si="126"/>
        <v>107</v>
      </c>
      <c r="P1373" s="12">
        <f t="shared" si="127"/>
        <v>37028.571428571428</v>
      </c>
      <c r="Q1373" t="s">
        <v>8325</v>
      </c>
      <c r="R1373" t="s">
        <v>8326</v>
      </c>
      <c r="S1373" s="9">
        <f t="shared" si="128"/>
        <v>42101.758587962962</v>
      </c>
      <c r="T1373" s="9">
        <f t="shared" si="129"/>
        <v>42131.758587962962</v>
      </c>
      <c r="U1373">
        <f t="shared" si="130"/>
        <v>2015</v>
      </c>
      <c r="V1373" t="str">
        <f t="shared" si="131"/>
        <v>Apr</v>
      </c>
    </row>
    <row r="1374" spans="1:22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8">
        <f t="shared" si="126"/>
        <v>124</v>
      </c>
      <c r="P1374" s="12">
        <f t="shared" si="127"/>
        <v>162000</v>
      </c>
      <c r="Q1374" t="s">
        <v>8325</v>
      </c>
      <c r="R1374" t="s">
        <v>8326</v>
      </c>
      <c r="S1374" s="9">
        <f t="shared" si="128"/>
        <v>41072.739953703705</v>
      </c>
      <c r="T1374" s="9">
        <f t="shared" si="129"/>
        <v>41102.739953703705</v>
      </c>
      <c r="U1374">
        <f t="shared" si="130"/>
        <v>2012</v>
      </c>
      <c r="V1374" t="str">
        <f t="shared" si="131"/>
        <v>Jun</v>
      </c>
    </row>
    <row r="1375" spans="1:22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8">
        <f t="shared" si="126"/>
        <v>105</v>
      </c>
      <c r="P1375" s="12">
        <f t="shared" si="127"/>
        <v>49846.153846153844</v>
      </c>
      <c r="Q1375" t="s">
        <v>8325</v>
      </c>
      <c r="R1375" t="s">
        <v>8326</v>
      </c>
      <c r="S1375" s="9">
        <f t="shared" si="128"/>
        <v>42704.95177083333</v>
      </c>
      <c r="T1375" s="9">
        <f t="shared" si="129"/>
        <v>42734.95177083333</v>
      </c>
      <c r="U1375">
        <f t="shared" si="130"/>
        <v>2016</v>
      </c>
      <c r="V1375" t="str">
        <f t="shared" si="131"/>
        <v>Nov</v>
      </c>
    </row>
    <row r="1376" spans="1:22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8">
        <f t="shared" si="126"/>
        <v>189</v>
      </c>
      <c r="P1376" s="12">
        <f t="shared" si="127"/>
        <v>39218.181818181816</v>
      </c>
      <c r="Q1376" t="s">
        <v>8325</v>
      </c>
      <c r="R1376" t="s">
        <v>8326</v>
      </c>
      <c r="S1376" s="9">
        <f t="shared" si="128"/>
        <v>42424.161898148144</v>
      </c>
      <c r="T1376" s="9">
        <f t="shared" si="129"/>
        <v>42454.12023148148</v>
      </c>
      <c r="U1376">
        <f t="shared" si="130"/>
        <v>2016</v>
      </c>
      <c r="V1376" t="str">
        <f t="shared" si="131"/>
        <v>Feb</v>
      </c>
    </row>
    <row r="1377" spans="1:22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8">
        <f t="shared" si="126"/>
        <v>171</v>
      </c>
      <c r="P1377" s="12">
        <f t="shared" si="127"/>
        <v>23779.816513761467</v>
      </c>
      <c r="Q1377" t="s">
        <v>8325</v>
      </c>
      <c r="R1377" t="s">
        <v>8326</v>
      </c>
      <c r="S1377" s="9">
        <f t="shared" si="128"/>
        <v>42720.066192129627</v>
      </c>
      <c r="T1377" s="9">
        <f t="shared" si="129"/>
        <v>42750.066192129627</v>
      </c>
      <c r="U1377">
        <f t="shared" si="130"/>
        <v>2016</v>
      </c>
      <c r="V1377" t="str">
        <f t="shared" si="131"/>
        <v>Dec</v>
      </c>
    </row>
    <row r="1378" spans="1:22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8">
        <f t="shared" si="126"/>
        <v>252</v>
      </c>
      <c r="P1378" s="12">
        <f t="shared" si="127"/>
        <v>15450</v>
      </c>
      <c r="Q1378" t="s">
        <v>8325</v>
      </c>
      <c r="R1378" t="s">
        <v>8326</v>
      </c>
      <c r="S1378" s="9">
        <f t="shared" si="128"/>
        <v>42677.669050925921</v>
      </c>
      <c r="T1378" s="9">
        <f t="shared" si="129"/>
        <v>42707.710717592592</v>
      </c>
      <c r="U1378">
        <f t="shared" si="130"/>
        <v>2016</v>
      </c>
      <c r="V1378" t="str">
        <f t="shared" si="131"/>
        <v>Nov</v>
      </c>
    </row>
    <row r="1379" spans="1:22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8">
        <f t="shared" si="126"/>
        <v>116</v>
      </c>
      <c r="P1379" s="12">
        <f t="shared" si="127"/>
        <v>61190</v>
      </c>
      <c r="Q1379" t="s">
        <v>8325</v>
      </c>
      <c r="R1379" t="s">
        <v>8326</v>
      </c>
      <c r="S1379" s="9">
        <f t="shared" si="128"/>
        <v>42747.219560185185</v>
      </c>
      <c r="T1379" s="9">
        <f t="shared" si="129"/>
        <v>42769.174305555556</v>
      </c>
      <c r="U1379">
        <f t="shared" si="130"/>
        <v>2017</v>
      </c>
      <c r="V1379" t="str">
        <f t="shared" si="131"/>
        <v>Jan</v>
      </c>
    </row>
    <row r="1380" spans="1:22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8">
        <f t="shared" si="126"/>
        <v>203</v>
      </c>
      <c r="P1380" s="12">
        <f t="shared" si="127"/>
        <v>9744.3609022556393</v>
      </c>
      <c r="Q1380" t="s">
        <v>8325</v>
      </c>
      <c r="R1380" t="s">
        <v>8326</v>
      </c>
      <c r="S1380" s="9">
        <f t="shared" si="128"/>
        <v>42568.759374999994</v>
      </c>
      <c r="T1380" s="9">
        <f t="shared" si="129"/>
        <v>42583.759374999994</v>
      </c>
      <c r="U1380">
        <f t="shared" si="130"/>
        <v>2016</v>
      </c>
      <c r="V1380" t="str">
        <f t="shared" si="131"/>
        <v>Jul</v>
      </c>
    </row>
    <row r="1381" spans="1:22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8">
        <f t="shared" si="126"/>
        <v>112</v>
      </c>
      <c r="P1381" s="12">
        <f t="shared" si="127"/>
        <v>17165.562913907284</v>
      </c>
      <c r="Q1381" t="s">
        <v>8325</v>
      </c>
      <c r="R1381" t="s">
        <v>8326</v>
      </c>
      <c r="S1381" s="9">
        <f t="shared" si="128"/>
        <v>42130.491620370376</v>
      </c>
      <c r="T1381" s="9">
        <f t="shared" si="129"/>
        <v>42160.491620370376</v>
      </c>
      <c r="U1381">
        <f t="shared" si="130"/>
        <v>2015</v>
      </c>
      <c r="V1381" t="str">
        <f t="shared" si="131"/>
        <v>May</v>
      </c>
    </row>
    <row r="1382" spans="1:22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8">
        <f t="shared" si="126"/>
        <v>424</v>
      </c>
      <c r="P1382" s="12">
        <f t="shared" si="127"/>
        <v>385698.8</v>
      </c>
      <c r="Q1382" t="s">
        <v>8325</v>
      </c>
      <c r="R1382" t="s">
        <v>8326</v>
      </c>
      <c r="S1382" s="9">
        <f t="shared" si="128"/>
        <v>42141.762800925921</v>
      </c>
      <c r="T1382" s="9">
        <f t="shared" si="129"/>
        <v>42164.083333333328</v>
      </c>
      <c r="U1382">
        <f t="shared" si="130"/>
        <v>2015</v>
      </c>
      <c r="V1382" t="str">
        <f t="shared" si="131"/>
        <v>May</v>
      </c>
    </row>
    <row r="1383" spans="1:22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8">
        <f t="shared" si="126"/>
        <v>107</v>
      </c>
      <c r="P1383" s="12">
        <f t="shared" si="127"/>
        <v>35506.849315068495</v>
      </c>
      <c r="Q1383" t="s">
        <v>8325</v>
      </c>
      <c r="R1383" t="s">
        <v>8326</v>
      </c>
      <c r="S1383" s="9">
        <f t="shared" si="128"/>
        <v>42703.214409722219</v>
      </c>
      <c r="T1383" s="9">
        <f t="shared" si="129"/>
        <v>42733.214409722219</v>
      </c>
      <c r="U1383">
        <f t="shared" si="130"/>
        <v>2016</v>
      </c>
      <c r="V1383" t="str">
        <f t="shared" si="131"/>
        <v>Nov</v>
      </c>
    </row>
    <row r="1384" spans="1:22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8">
        <f t="shared" si="126"/>
        <v>104</v>
      </c>
      <c r="P1384" s="12">
        <f t="shared" si="127"/>
        <v>17513.513513513513</v>
      </c>
      <c r="Q1384" t="s">
        <v>8325</v>
      </c>
      <c r="R1384" t="s">
        <v>8326</v>
      </c>
      <c r="S1384" s="9">
        <f t="shared" si="128"/>
        <v>41370.800185185188</v>
      </c>
      <c r="T1384" s="9">
        <f t="shared" si="129"/>
        <v>41400.800185185188</v>
      </c>
      <c r="U1384">
        <f t="shared" si="130"/>
        <v>2013</v>
      </c>
      <c r="V1384" t="str">
        <f t="shared" si="131"/>
        <v>Apr</v>
      </c>
    </row>
    <row r="1385" spans="1:22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8">
        <f t="shared" si="126"/>
        <v>212</v>
      </c>
      <c r="P1385" s="12">
        <f t="shared" si="127"/>
        <v>18580.645161290322</v>
      </c>
      <c r="Q1385" t="s">
        <v>8325</v>
      </c>
      <c r="R1385" t="s">
        <v>8326</v>
      </c>
      <c r="S1385" s="9">
        <f t="shared" si="128"/>
        <v>42707.074976851851</v>
      </c>
      <c r="T1385" s="9">
        <f t="shared" si="129"/>
        <v>42727.074976851851</v>
      </c>
      <c r="U1385">
        <f t="shared" si="130"/>
        <v>2016</v>
      </c>
      <c r="V1385" t="str">
        <f t="shared" si="131"/>
        <v>Dec</v>
      </c>
    </row>
    <row r="1386" spans="1:22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8">
        <f t="shared" si="126"/>
        <v>124</v>
      </c>
      <c r="P1386" s="12">
        <f t="shared" si="127"/>
        <v>41142.857142857145</v>
      </c>
      <c r="Q1386" t="s">
        <v>8325</v>
      </c>
      <c r="R1386" t="s">
        <v>8326</v>
      </c>
      <c r="S1386" s="9">
        <f t="shared" si="128"/>
        <v>42160.735208333332</v>
      </c>
      <c r="T1386" s="9">
        <f t="shared" si="129"/>
        <v>42190.735208333332</v>
      </c>
      <c r="U1386">
        <f t="shared" si="130"/>
        <v>2015</v>
      </c>
      <c r="V1386" t="str">
        <f t="shared" si="131"/>
        <v>Jun</v>
      </c>
    </row>
    <row r="1387" spans="1:22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8">
        <f t="shared" si="126"/>
        <v>110</v>
      </c>
      <c r="P1387" s="12">
        <f t="shared" si="127"/>
        <v>35990.589552238809</v>
      </c>
      <c r="Q1387" t="s">
        <v>8325</v>
      </c>
      <c r="R1387" t="s">
        <v>8326</v>
      </c>
      <c r="S1387" s="9">
        <f t="shared" si="128"/>
        <v>42433.688900462963</v>
      </c>
      <c r="T1387" s="9">
        <f t="shared" si="129"/>
        <v>42489.507638888885</v>
      </c>
      <c r="U1387">
        <f t="shared" si="130"/>
        <v>2016</v>
      </c>
      <c r="V1387" t="str">
        <f t="shared" si="131"/>
        <v>Mar</v>
      </c>
    </row>
    <row r="1388" spans="1:22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8">
        <f t="shared" si="126"/>
        <v>219</v>
      </c>
      <c r="P1388" s="12">
        <f t="shared" si="127"/>
        <v>185142.85714285713</v>
      </c>
      <c r="Q1388" t="s">
        <v>8325</v>
      </c>
      <c r="R1388" t="s">
        <v>8326</v>
      </c>
      <c r="S1388" s="9">
        <f t="shared" si="128"/>
        <v>42184.646863425922</v>
      </c>
      <c r="T1388" s="9">
        <f t="shared" si="129"/>
        <v>42214.646863425922</v>
      </c>
      <c r="U1388">
        <f t="shared" si="130"/>
        <v>2015</v>
      </c>
      <c r="V1388" t="str">
        <f t="shared" si="131"/>
        <v>Jun</v>
      </c>
    </row>
    <row r="1389" spans="1:22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8">
        <f t="shared" si="126"/>
        <v>137</v>
      </c>
      <c r="P1389" s="12">
        <f t="shared" si="127"/>
        <v>34633.397435897437</v>
      </c>
      <c r="Q1389" t="s">
        <v>8325</v>
      </c>
      <c r="R1389" t="s">
        <v>8326</v>
      </c>
      <c r="S1389" s="9">
        <f t="shared" si="128"/>
        <v>42126.92123842593</v>
      </c>
      <c r="T1389" s="9">
        <f t="shared" si="129"/>
        <v>42158.1875</v>
      </c>
      <c r="U1389">
        <f t="shared" si="130"/>
        <v>2015</v>
      </c>
      <c r="V1389" t="str">
        <f t="shared" si="131"/>
        <v>May</v>
      </c>
    </row>
    <row r="1390" spans="1:22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8">
        <f t="shared" si="126"/>
        <v>135</v>
      </c>
      <c r="P1390" s="12">
        <f t="shared" si="127"/>
        <v>20104.669642857141</v>
      </c>
      <c r="Q1390" t="s">
        <v>8325</v>
      </c>
      <c r="R1390" t="s">
        <v>8326</v>
      </c>
      <c r="S1390" s="9">
        <f t="shared" si="128"/>
        <v>42634.614780092597</v>
      </c>
      <c r="T1390" s="9">
        <f t="shared" si="129"/>
        <v>42660.676388888889</v>
      </c>
      <c r="U1390">
        <f t="shared" si="130"/>
        <v>2016</v>
      </c>
      <c r="V1390" t="str">
        <f t="shared" si="131"/>
        <v>Sep</v>
      </c>
    </row>
    <row r="1391" spans="1:22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8">
        <f t="shared" si="126"/>
        <v>145</v>
      </c>
      <c r="P1391" s="12">
        <f t="shared" si="127"/>
        <v>76235.294117647063</v>
      </c>
      <c r="Q1391" t="s">
        <v>8325</v>
      </c>
      <c r="R1391" t="s">
        <v>8326</v>
      </c>
      <c r="S1391" s="9">
        <f t="shared" si="128"/>
        <v>42565.480983796297</v>
      </c>
      <c r="T1391" s="9">
        <f t="shared" si="129"/>
        <v>42595.480983796297</v>
      </c>
      <c r="U1391">
        <f t="shared" si="130"/>
        <v>2016</v>
      </c>
      <c r="V1391" t="str">
        <f t="shared" si="131"/>
        <v>Jul</v>
      </c>
    </row>
    <row r="1392" spans="1:22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8">
        <f t="shared" si="126"/>
        <v>109</v>
      </c>
      <c r="P1392" s="12">
        <f t="shared" si="127"/>
        <v>154216.52631578947</v>
      </c>
      <c r="Q1392" t="s">
        <v>8325</v>
      </c>
      <c r="R1392" t="s">
        <v>8326</v>
      </c>
      <c r="S1392" s="9">
        <f t="shared" si="128"/>
        <v>42087.803310185183</v>
      </c>
      <c r="T1392" s="9">
        <f t="shared" si="129"/>
        <v>42121.716666666667</v>
      </c>
      <c r="U1392">
        <f t="shared" si="130"/>
        <v>2015</v>
      </c>
      <c r="V1392" t="str">
        <f t="shared" si="131"/>
        <v>Mar</v>
      </c>
    </row>
    <row r="1393" spans="1:22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8">
        <f t="shared" si="126"/>
        <v>110</v>
      </c>
      <c r="P1393" s="12">
        <f t="shared" si="127"/>
        <v>296132.46153846156</v>
      </c>
      <c r="Q1393" t="s">
        <v>8325</v>
      </c>
      <c r="R1393" t="s">
        <v>8326</v>
      </c>
      <c r="S1393" s="9">
        <f t="shared" si="128"/>
        <v>42193.650671296295</v>
      </c>
      <c r="T1393" s="9">
        <f t="shared" si="129"/>
        <v>42238.207638888889</v>
      </c>
      <c r="U1393">
        <f t="shared" si="130"/>
        <v>2015</v>
      </c>
      <c r="V1393" t="str">
        <f t="shared" si="131"/>
        <v>Jul</v>
      </c>
    </row>
    <row r="1394" spans="1:22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8">
        <f t="shared" si="126"/>
        <v>114</v>
      </c>
      <c r="P1394" s="12">
        <f t="shared" si="127"/>
        <v>25753.846153846152</v>
      </c>
      <c r="Q1394" t="s">
        <v>8325</v>
      </c>
      <c r="R1394" t="s">
        <v>8326</v>
      </c>
      <c r="S1394" s="9">
        <f t="shared" si="128"/>
        <v>42401.154930555553</v>
      </c>
      <c r="T1394" s="9">
        <f t="shared" si="129"/>
        <v>42432.154930555553</v>
      </c>
      <c r="U1394">
        <f t="shared" si="130"/>
        <v>2016</v>
      </c>
      <c r="V1394" t="str">
        <f t="shared" si="131"/>
        <v>Feb</v>
      </c>
    </row>
    <row r="1395" spans="1:22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8">
        <f t="shared" si="126"/>
        <v>102</v>
      </c>
      <c r="P1395" s="12">
        <f t="shared" si="127"/>
        <v>49846.153846153844</v>
      </c>
      <c r="Q1395" t="s">
        <v>8325</v>
      </c>
      <c r="R1395" t="s">
        <v>8326</v>
      </c>
      <c r="S1395" s="9">
        <f t="shared" si="128"/>
        <v>42553.681979166664</v>
      </c>
      <c r="T1395" s="9">
        <f t="shared" si="129"/>
        <v>42583.681979166664</v>
      </c>
      <c r="U1395">
        <f t="shared" si="130"/>
        <v>2016</v>
      </c>
      <c r="V1395" t="str">
        <f t="shared" si="131"/>
        <v>Jul</v>
      </c>
    </row>
    <row r="1396" spans="1:22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8">
        <f t="shared" si="126"/>
        <v>122</v>
      </c>
      <c r="P1396" s="12">
        <f t="shared" si="127"/>
        <v>218439.64705882352</v>
      </c>
      <c r="Q1396" t="s">
        <v>8325</v>
      </c>
      <c r="R1396" t="s">
        <v>8326</v>
      </c>
      <c r="S1396" s="9">
        <f t="shared" si="128"/>
        <v>42752.144976851851</v>
      </c>
      <c r="T1396" s="9">
        <f t="shared" si="129"/>
        <v>42795.125</v>
      </c>
      <c r="U1396">
        <f t="shared" si="130"/>
        <v>2017</v>
      </c>
      <c r="V1396" t="str">
        <f t="shared" si="131"/>
        <v>Jan</v>
      </c>
    </row>
    <row r="1397" spans="1:22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8">
        <f t="shared" si="126"/>
        <v>112</v>
      </c>
      <c r="P1397" s="12">
        <f t="shared" si="127"/>
        <v>31609.756097560974</v>
      </c>
      <c r="Q1397" t="s">
        <v>8325</v>
      </c>
      <c r="R1397" t="s">
        <v>8326</v>
      </c>
      <c r="S1397" s="9">
        <f t="shared" si="128"/>
        <v>42719.90834490741</v>
      </c>
      <c r="T1397" s="9">
        <f t="shared" si="129"/>
        <v>42749.90834490741</v>
      </c>
      <c r="U1397">
        <f t="shared" si="130"/>
        <v>2016</v>
      </c>
      <c r="V1397" t="str">
        <f t="shared" si="131"/>
        <v>Dec</v>
      </c>
    </row>
    <row r="1398" spans="1:22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8">
        <f t="shared" si="126"/>
        <v>107</v>
      </c>
      <c r="P1398" s="12">
        <f t="shared" si="127"/>
        <v>35506.849315068495</v>
      </c>
      <c r="Q1398" t="s">
        <v>8325</v>
      </c>
      <c r="R1398" t="s">
        <v>8326</v>
      </c>
      <c r="S1398" s="9">
        <f t="shared" si="128"/>
        <v>42018.99863425926</v>
      </c>
      <c r="T1398" s="9">
        <f t="shared" si="129"/>
        <v>42048.99863425926</v>
      </c>
      <c r="U1398">
        <f t="shared" si="130"/>
        <v>2015</v>
      </c>
      <c r="V1398" t="str">
        <f t="shared" si="131"/>
        <v>Jan</v>
      </c>
    </row>
    <row r="1399" spans="1:22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8">
        <f t="shared" si="126"/>
        <v>114</v>
      </c>
      <c r="P1399" s="12">
        <f t="shared" si="127"/>
        <v>16388.797468354431</v>
      </c>
      <c r="Q1399" t="s">
        <v>8325</v>
      </c>
      <c r="R1399" t="s">
        <v>8326</v>
      </c>
      <c r="S1399" s="9">
        <f t="shared" si="128"/>
        <v>42640.917939814812</v>
      </c>
      <c r="T1399" s="9">
        <f t="shared" si="129"/>
        <v>42670.888194444444</v>
      </c>
      <c r="U1399">
        <f t="shared" si="130"/>
        <v>2016</v>
      </c>
      <c r="V1399" t="str">
        <f t="shared" si="131"/>
        <v>Sep</v>
      </c>
    </row>
    <row r="1400" spans="1:22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8">
        <f t="shared" si="126"/>
        <v>110</v>
      </c>
      <c r="P1400" s="12">
        <f t="shared" si="127"/>
        <v>39876.923076923078</v>
      </c>
      <c r="Q1400" t="s">
        <v>8325</v>
      </c>
      <c r="R1400" t="s">
        <v>8326</v>
      </c>
      <c r="S1400" s="9">
        <f t="shared" si="128"/>
        <v>42526.874236111107</v>
      </c>
      <c r="T1400" s="9">
        <f t="shared" si="129"/>
        <v>42556.874236111107</v>
      </c>
      <c r="U1400">
        <f t="shared" si="130"/>
        <v>2016</v>
      </c>
      <c r="V1400" t="str">
        <f t="shared" si="131"/>
        <v>Jun</v>
      </c>
    </row>
    <row r="1401" spans="1:22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8">
        <f t="shared" si="126"/>
        <v>126</v>
      </c>
      <c r="P1401" s="12">
        <f t="shared" si="127"/>
        <v>14086.95652173913</v>
      </c>
      <c r="Q1401" t="s">
        <v>8325</v>
      </c>
      <c r="R1401" t="s">
        <v>8326</v>
      </c>
      <c r="S1401" s="9">
        <f t="shared" si="128"/>
        <v>41889.004317129627</v>
      </c>
      <c r="T1401" s="9">
        <f t="shared" si="129"/>
        <v>41919.004317129627</v>
      </c>
      <c r="U1401">
        <f t="shared" si="130"/>
        <v>2014</v>
      </c>
      <c r="V1401" t="str">
        <f t="shared" si="131"/>
        <v>Sep</v>
      </c>
    </row>
    <row r="1402" spans="1:22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8">
        <f t="shared" si="126"/>
        <v>167</v>
      </c>
      <c r="P1402" s="12">
        <f t="shared" si="127"/>
        <v>88656.676470588238</v>
      </c>
      <c r="Q1402" t="s">
        <v>8325</v>
      </c>
      <c r="R1402" t="s">
        <v>8326</v>
      </c>
      <c r="S1402" s="9">
        <f t="shared" si="128"/>
        <v>42498.341122685189</v>
      </c>
      <c r="T1402" s="9">
        <f t="shared" si="129"/>
        <v>42533.229166666672</v>
      </c>
      <c r="U1402">
        <f t="shared" si="130"/>
        <v>2016</v>
      </c>
      <c r="V1402" t="str">
        <f t="shared" si="131"/>
        <v>May</v>
      </c>
    </row>
    <row r="1403" spans="1:22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8">
        <f t="shared" si="126"/>
        <v>497</v>
      </c>
      <c r="P1403" s="12">
        <f t="shared" si="127"/>
        <v>7560</v>
      </c>
      <c r="Q1403" t="s">
        <v>8325</v>
      </c>
      <c r="R1403" t="s">
        <v>8326</v>
      </c>
      <c r="S1403" s="9">
        <f t="shared" si="128"/>
        <v>41399.99622685185</v>
      </c>
      <c r="T1403" s="9">
        <f t="shared" si="129"/>
        <v>41420.99622685185</v>
      </c>
      <c r="U1403">
        <f t="shared" si="130"/>
        <v>2013</v>
      </c>
      <c r="V1403" t="str">
        <f t="shared" si="131"/>
        <v>May</v>
      </c>
    </row>
    <row r="1404" spans="1:22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8">
        <f t="shared" si="126"/>
        <v>109</v>
      </c>
      <c r="P1404" s="12">
        <f t="shared" si="127"/>
        <v>45844.24778761062</v>
      </c>
      <c r="Q1404" t="s">
        <v>8325</v>
      </c>
      <c r="R1404" t="s">
        <v>8326</v>
      </c>
      <c r="S1404" s="9">
        <f t="shared" si="128"/>
        <v>42065.053368055553</v>
      </c>
      <c r="T1404" s="9">
        <f t="shared" si="129"/>
        <v>42125.011701388896</v>
      </c>
      <c r="U1404">
        <f t="shared" si="130"/>
        <v>2015</v>
      </c>
      <c r="V1404" t="str">
        <f t="shared" si="131"/>
        <v>Mar</v>
      </c>
    </row>
    <row r="1405" spans="1:22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8">
        <f t="shared" si="126"/>
        <v>103</v>
      </c>
      <c r="P1405" s="12">
        <f t="shared" si="127"/>
        <v>39272.727272727272</v>
      </c>
      <c r="Q1405" t="s">
        <v>8325</v>
      </c>
      <c r="R1405" t="s">
        <v>8326</v>
      </c>
      <c r="S1405" s="9">
        <f t="shared" si="128"/>
        <v>41451.062905092593</v>
      </c>
      <c r="T1405" s="9">
        <f t="shared" si="129"/>
        <v>41481.062905092593</v>
      </c>
      <c r="U1405">
        <f t="shared" si="130"/>
        <v>2013</v>
      </c>
      <c r="V1405" t="str">
        <f t="shared" si="131"/>
        <v>Jun</v>
      </c>
    </row>
    <row r="1406" spans="1:22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8">
        <f t="shared" si="126"/>
        <v>2</v>
      </c>
      <c r="P1406" s="12">
        <f t="shared" si="127"/>
        <v>432000</v>
      </c>
      <c r="Q1406" t="s">
        <v>8322</v>
      </c>
      <c r="R1406" t="s">
        <v>8341</v>
      </c>
      <c r="S1406" s="9">
        <f t="shared" si="128"/>
        <v>42032.510243055556</v>
      </c>
      <c r="T1406" s="9">
        <f t="shared" si="129"/>
        <v>42057.510243055556</v>
      </c>
      <c r="U1406">
        <f t="shared" si="130"/>
        <v>2015</v>
      </c>
      <c r="V1406" t="str">
        <f t="shared" si="131"/>
        <v>Jan</v>
      </c>
    </row>
    <row r="1407" spans="1:22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8">
        <f t="shared" si="126"/>
        <v>0</v>
      </c>
      <c r="P1407" s="12">
        <f t="shared" si="127"/>
        <v>152682.35294117648</v>
      </c>
      <c r="Q1407" t="s">
        <v>8322</v>
      </c>
      <c r="R1407" t="s">
        <v>8341</v>
      </c>
      <c r="S1407" s="9">
        <f t="shared" si="128"/>
        <v>41941.680567129632</v>
      </c>
      <c r="T1407" s="9">
        <f t="shared" si="129"/>
        <v>41971.722233796296</v>
      </c>
      <c r="U1407">
        <f t="shared" si="130"/>
        <v>2014</v>
      </c>
      <c r="V1407" t="str">
        <f t="shared" si="131"/>
        <v>Oct</v>
      </c>
    </row>
    <row r="1408" spans="1:22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8">
        <f t="shared" si="126"/>
        <v>0</v>
      </c>
      <c r="P1408" s="12">
        <f t="shared" si="127"/>
        <v>1525931</v>
      </c>
      <c r="Q1408" t="s">
        <v>8322</v>
      </c>
      <c r="R1408" t="s">
        <v>8341</v>
      </c>
      <c r="S1408" s="9">
        <f t="shared" si="128"/>
        <v>42297.432951388888</v>
      </c>
      <c r="T1408" s="9">
        <f t="shared" si="129"/>
        <v>42350.416666666672</v>
      </c>
      <c r="U1408">
        <f t="shared" si="130"/>
        <v>2015</v>
      </c>
      <c r="V1408" t="str">
        <f t="shared" si="131"/>
        <v>Oct</v>
      </c>
    </row>
    <row r="1409" spans="1:22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8">
        <f t="shared" si="126"/>
        <v>1</v>
      </c>
      <c r="P1409" s="12">
        <f t="shared" si="127"/>
        <v>1080000</v>
      </c>
      <c r="Q1409" t="s">
        <v>8322</v>
      </c>
      <c r="R1409" t="s">
        <v>8341</v>
      </c>
      <c r="S1409" s="9">
        <f t="shared" si="128"/>
        <v>41838.536782407406</v>
      </c>
      <c r="T1409" s="9">
        <f t="shared" si="129"/>
        <v>41863.536782407406</v>
      </c>
      <c r="U1409">
        <f t="shared" si="130"/>
        <v>2014</v>
      </c>
      <c r="V1409" t="str">
        <f t="shared" si="131"/>
        <v>Jul</v>
      </c>
    </row>
    <row r="1410" spans="1:22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8">
        <f t="shared" si="126"/>
        <v>7</v>
      </c>
      <c r="P1410" s="12">
        <f t="shared" si="127"/>
        <v>432600</v>
      </c>
      <c r="Q1410" t="s">
        <v>8322</v>
      </c>
      <c r="R1410" t="s">
        <v>8341</v>
      </c>
      <c r="S1410" s="9">
        <f t="shared" si="128"/>
        <v>42291.872175925921</v>
      </c>
      <c r="T1410" s="9">
        <f t="shared" si="129"/>
        <v>42321.913842592592</v>
      </c>
      <c r="U1410">
        <f t="shared" si="130"/>
        <v>2015</v>
      </c>
      <c r="V1410" t="str">
        <f t="shared" si="131"/>
        <v>Oct</v>
      </c>
    </row>
    <row r="1411" spans="1:22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8">
        <f t="shared" ref="O1411:O1474" si="132">ROUND((E1411/D1411)*100,0)</f>
        <v>0</v>
      </c>
      <c r="P1411" s="12" t="e">
        <f t="shared" ref="P1411:P1474" si="133">(I1411-J1411)/L1411</f>
        <v>#DIV/0!</v>
      </c>
      <c r="Q1411" t="s">
        <v>8322</v>
      </c>
      <c r="R1411" t="s">
        <v>8341</v>
      </c>
      <c r="S1411" s="9">
        <f t="shared" ref="S1411:S1474" si="134">(((J1411/60)/60)/24)+DATE(1970,1,1)</f>
        <v>41945.133506944447</v>
      </c>
      <c r="T1411" s="9">
        <f t="shared" ref="T1411:T1474" si="135">(((I1411/60)/60)/24) + DATE(1970,1,1)</f>
        <v>42005.175173611111</v>
      </c>
      <c r="U1411">
        <f t="shared" ref="U1411:U1474" si="136">YEAR(S1411)</f>
        <v>2014</v>
      </c>
      <c r="V1411" t="str">
        <f t="shared" ref="V1411:V1474" si="137">TEXT(MONTH(S1411)*29,"mmm")</f>
        <v>Nov</v>
      </c>
    </row>
    <row r="1412" spans="1:22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8">
        <f t="shared" si="132"/>
        <v>0</v>
      </c>
      <c r="P1412" s="12">
        <f t="shared" si="133"/>
        <v>3888000</v>
      </c>
      <c r="Q1412" t="s">
        <v>8322</v>
      </c>
      <c r="R1412" t="s">
        <v>8341</v>
      </c>
      <c r="S1412" s="9">
        <f t="shared" si="134"/>
        <v>42479.318518518514</v>
      </c>
      <c r="T1412" s="9">
        <f t="shared" si="135"/>
        <v>42524.318518518514</v>
      </c>
      <c r="U1412">
        <f t="shared" si="136"/>
        <v>2016</v>
      </c>
      <c r="V1412" t="str">
        <f t="shared" si="137"/>
        <v>Apr</v>
      </c>
    </row>
    <row r="1413" spans="1:22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8">
        <f t="shared" si="132"/>
        <v>0</v>
      </c>
      <c r="P1413" s="12">
        <f t="shared" si="133"/>
        <v>806400</v>
      </c>
      <c r="Q1413" t="s">
        <v>8322</v>
      </c>
      <c r="R1413" t="s">
        <v>8341</v>
      </c>
      <c r="S1413" s="9">
        <f t="shared" si="134"/>
        <v>42013.059027777781</v>
      </c>
      <c r="T1413" s="9">
        <f t="shared" si="135"/>
        <v>42041.059027777781</v>
      </c>
      <c r="U1413">
        <f t="shared" si="136"/>
        <v>2015</v>
      </c>
      <c r="V1413" t="str">
        <f t="shared" si="137"/>
        <v>Jan</v>
      </c>
    </row>
    <row r="1414" spans="1:22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8">
        <f t="shared" si="132"/>
        <v>5</v>
      </c>
      <c r="P1414" s="12">
        <f t="shared" si="133"/>
        <v>199384.61538461538</v>
      </c>
      <c r="Q1414" t="s">
        <v>8322</v>
      </c>
      <c r="R1414" t="s">
        <v>8341</v>
      </c>
      <c r="S1414" s="9">
        <f t="shared" si="134"/>
        <v>41947.063645833332</v>
      </c>
      <c r="T1414" s="9">
        <f t="shared" si="135"/>
        <v>41977.063645833332</v>
      </c>
      <c r="U1414">
        <f t="shared" si="136"/>
        <v>2014</v>
      </c>
      <c r="V1414" t="str">
        <f t="shared" si="137"/>
        <v>Nov</v>
      </c>
    </row>
    <row r="1415" spans="1:22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8">
        <f t="shared" si="132"/>
        <v>5</v>
      </c>
      <c r="P1415" s="12">
        <f t="shared" si="133"/>
        <v>5184000</v>
      </c>
      <c r="Q1415" t="s">
        <v>8322</v>
      </c>
      <c r="R1415" t="s">
        <v>8341</v>
      </c>
      <c r="S1415" s="9">
        <f t="shared" si="134"/>
        <v>42360.437152777777</v>
      </c>
      <c r="T1415" s="9">
        <f t="shared" si="135"/>
        <v>42420.437152777777</v>
      </c>
      <c r="U1415">
        <f t="shared" si="136"/>
        <v>2015</v>
      </c>
      <c r="V1415" t="str">
        <f t="shared" si="137"/>
        <v>Dec</v>
      </c>
    </row>
    <row r="1416" spans="1:22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8">
        <f t="shared" si="132"/>
        <v>0</v>
      </c>
      <c r="P1416" s="12">
        <f t="shared" si="133"/>
        <v>2592000</v>
      </c>
      <c r="Q1416" t="s">
        <v>8322</v>
      </c>
      <c r="R1416" t="s">
        <v>8341</v>
      </c>
      <c r="S1416" s="9">
        <f t="shared" si="134"/>
        <v>42708.25309027778</v>
      </c>
      <c r="T1416" s="9">
        <f t="shared" si="135"/>
        <v>42738.25309027778</v>
      </c>
      <c r="U1416">
        <f t="shared" si="136"/>
        <v>2016</v>
      </c>
      <c r="V1416" t="str">
        <f t="shared" si="137"/>
        <v>Dec</v>
      </c>
    </row>
    <row r="1417" spans="1:22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8">
        <f t="shared" si="132"/>
        <v>18</v>
      </c>
      <c r="P1417" s="12">
        <f t="shared" si="133"/>
        <v>384000</v>
      </c>
      <c r="Q1417" t="s">
        <v>8322</v>
      </c>
      <c r="R1417" t="s">
        <v>8341</v>
      </c>
      <c r="S1417" s="9">
        <f t="shared" si="134"/>
        <v>42192.675821759258</v>
      </c>
      <c r="T1417" s="9">
        <f t="shared" si="135"/>
        <v>42232.675821759258</v>
      </c>
      <c r="U1417">
        <f t="shared" si="136"/>
        <v>2015</v>
      </c>
      <c r="V1417" t="str">
        <f t="shared" si="137"/>
        <v>Jul</v>
      </c>
    </row>
    <row r="1418" spans="1:22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8">
        <f t="shared" si="132"/>
        <v>0</v>
      </c>
      <c r="P1418" s="12" t="e">
        <f t="shared" si="133"/>
        <v>#DIV/0!</v>
      </c>
      <c r="Q1418" t="s">
        <v>8322</v>
      </c>
      <c r="R1418" t="s">
        <v>8341</v>
      </c>
      <c r="S1418" s="9">
        <f t="shared" si="134"/>
        <v>42299.926145833335</v>
      </c>
      <c r="T1418" s="9">
        <f t="shared" si="135"/>
        <v>42329.967812499999</v>
      </c>
      <c r="U1418">
        <f t="shared" si="136"/>
        <v>2015</v>
      </c>
      <c r="V1418" t="str">
        <f t="shared" si="137"/>
        <v>Oct</v>
      </c>
    </row>
    <row r="1419" spans="1:22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8">
        <f t="shared" si="132"/>
        <v>1</v>
      </c>
      <c r="P1419" s="12">
        <f t="shared" si="133"/>
        <v>1309643</v>
      </c>
      <c r="Q1419" t="s">
        <v>8322</v>
      </c>
      <c r="R1419" t="s">
        <v>8341</v>
      </c>
      <c r="S1419" s="9">
        <f t="shared" si="134"/>
        <v>42232.15016203704</v>
      </c>
      <c r="T1419" s="9">
        <f t="shared" si="135"/>
        <v>42262.465972222228</v>
      </c>
      <c r="U1419">
        <f t="shared" si="136"/>
        <v>2015</v>
      </c>
      <c r="V1419" t="str">
        <f t="shared" si="137"/>
        <v>Aug</v>
      </c>
    </row>
    <row r="1420" spans="1:22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8">
        <f t="shared" si="132"/>
        <v>0</v>
      </c>
      <c r="P1420" s="12">
        <f t="shared" si="133"/>
        <v>2592000</v>
      </c>
      <c r="Q1420" t="s">
        <v>8322</v>
      </c>
      <c r="R1420" t="s">
        <v>8341</v>
      </c>
      <c r="S1420" s="9">
        <f t="shared" si="134"/>
        <v>42395.456412037034</v>
      </c>
      <c r="T1420" s="9">
        <f t="shared" si="135"/>
        <v>42425.456412037034</v>
      </c>
      <c r="U1420">
        <f t="shared" si="136"/>
        <v>2016</v>
      </c>
      <c r="V1420" t="str">
        <f t="shared" si="137"/>
        <v>Jan</v>
      </c>
    </row>
    <row r="1421" spans="1:22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8">
        <f t="shared" si="132"/>
        <v>7</v>
      </c>
      <c r="P1421" s="12">
        <f t="shared" si="133"/>
        <v>259200</v>
      </c>
      <c r="Q1421" t="s">
        <v>8322</v>
      </c>
      <c r="R1421" t="s">
        <v>8341</v>
      </c>
      <c r="S1421" s="9">
        <f t="shared" si="134"/>
        <v>42622.456238425926</v>
      </c>
      <c r="T1421" s="9">
        <f t="shared" si="135"/>
        <v>42652.456238425926</v>
      </c>
      <c r="U1421">
        <f t="shared" si="136"/>
        <v>2016</v>
      </c>
      <c r="V1421" t="str">
        <f t="shared" si="137"/>
        <v>Sep</v>
      </c>
    </row>
    <row r="1422" spans="1:22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8">
        <f t="shared" si="132"/>
        <v>3</v>
      </c>
      <c r="P1422" s="12">
        <f t="shared" si="133"/>
        <v>720000</v>
      </c>
      <c r="Q1422" t="s">
        <v>8322</v>
      </c>
      <c r="R1422" t="s">
        <v>8341</v>
      </c>
      <c r="S1422" s="9">
        <f t="shared" si="134"/>
        <v>42524.667662037042</v>
      </c>
      <c r="T1422" s="9">
        <f t="shared" si="135"/>
        <v>42549.667662037042</v>
      </c>
      <c r="U1422">
        <f t="shared" si="136"/>
        <v>2016</v>
      </c>
      <c r="V1422" t="str">
        <f t="shared" si="137"/>
        <v>Jun</v>
      </c>
    </row>
    <row r="1423" spans="1:22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8">
        <f t="shared" si="132"/>
        <v>0</v>
      </c>
      <c r="P1423" s="12">
        <f t="shared" si="133"/>
        <v>1296000</v>
      </c>
      <c r="Q1423" t="s">
        <v>8322</v>
      </c>
      <c r="R1423" t="s">
        <v>8341</v>
      </c>
      <c r="S1423" s="9">
        <f t="shared" si="134"/>
        <v>42013.915613425925</v>
      </c>
      <c r="T1423" s="9">
        <f t="shared" si="135"/>
        <v>42043.915613425925</v>
      </c>
      <c r="U1423">
        <f t="shared" si="136"/>
        <v>2015</v>
      </c>
      <c r="V1423" t="str">
        <f t="shared" si="137"/>
        <v>Jan</v>
      </c>
    </row>
    <row r="1424" spans="1:22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8">
        <f t="shared" si="132"/>
        <v>0</v>
      </c>
      <c r="P1424" s="12">
        <f t="shared" si="133"/>
        <v>1296000</v>
      </c>
      <c r="Q1424" t="s">
        <v>8322</v>
      </c>
      <c r="R1424" t="s">
        <v>8341</v>
      </c>
      <c r="S1424" s="9">
        <f t="shared" si="134"/>
        <v>42604.239629629628</v>
      </c>
      <c r="T1424" s="9">
        <f t="shared" si="135"/>
        <v>42634.239629629628</v>
      </c>
      <c r="U1424">
        <f t="shared" si="136"/>
        <v>2016</v>
      </c>
      <c r="V1424" t="str">
        <f t="shared" si="137"/>
        <v>Aug</v>
      </c>
    </row>
    <row r="1425" spans="1:22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8">
        <f t="shared" si="132"/>
        <v>0</v>
      </c>
      <c r="P1425" s="12">
        <f t="shared" si="133"/>
        <v>2592000</v>
      </c>
      <c r="Q1425" t="s">
        <v>8322</v>
      </c>
      <c r="R1425" t="s">
        <v>8341</v>
      </c>
      <c r="S1425" s="9">
        <f t="shared" si="134"/>
        <v>42340.360312500001</v>
      </c>
      <c r="T1425" s="9">
        <f t="shared" si="135"/>
        <v>42370.360312500001</v>
      </c>
      <c r="U1425">
        <f t="shared" si="136"/>
        <v>2015</v>
      </c>
      <c r="V1425" t="str">
        <f t="shared" si="137"/>
        <v>Dec</v>
      </c>
    </row>
    <row r="1426" spans="1:22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8">
        <f t="shared" si="132"/>
        <v>20</v>
      </c>
      <c r="P1426" s="12">
        <f t="shared" si="133"/>
        <v>80485.71428571429</v>
      </c>
      <c r="Q1426" t="s">
        <v>8322</v>
      </c>
      <c r="R1426" t="s">
        <v>8341</v>
      </c>
      <c r="S1426" s="9">
        <f t="shared" si="134"/>
        <v>42676.717615740738</v>
      </c>
      <c r="T1426" s="9">
        <f t="shared" si="135"/>
        <v>42689.759282407409</v>
      </c>
      <c r="U1426">
        <f t="shared" si="136"/>
        <v>2016</v>
      </c>
      <c r="V1426" t="str">
        <f t="shared" si="137"/>
        <v>Nov</v>
      </c>
    </row>
    <row r="1427" spans="1:22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8">
        <f t="shared" si="132"/>
        <v>0</v>
      </c>
      <c r="P1427" s="12" t="e">
        <f t="shared" si="133"/>
        <v>#DIV/0!</v>
      </c>
      <c r="Q1427" t="s">
        <v>8322</v>
      </c>
      <c r="R1427" t="s">
        <v>8341</v>
      </c>
      <c r="S1427" s="9">
        <f t="shared" si="134"/>
        <v>42093.131469907406</v>
      </c>
      <c r="T1427" s="9">
        <f t="shared" si="135"/>
        <v>42123.131469907406</v>
      </c>
      <c r="U1427">
        <f t="shared" si="136"/>
        <v>2015</v>
      </c>
      <c r="V1427" t="str">
        <f t="shared" si="137"/>
        <v>Mar</v>
      </c>
    </row>
    <row r="1428" spans="1:22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8">
        <f t="shared" si="132"/>
        <v>0</v>
      </c>
      <c r="P1428" s="12" t="e">
        <f t="shared" si="133"/>
        <v>#DIV/0!</v>
      </c>
      <c r="Q1428" t="s">
        <v>8322</v>
      </c>
      <c r="R1428" t="s">
        <v>8341</v>
      </c>
      <c r="S1428" s="9">
        <f t="shared" si="134"/>
        <v>42180.390277777777</v>
      </c>
      <c r="T1428" s="9">
        <f t="shared" si="135"/>
        <v>42240.390277777777</v>
      </c>
      <c r="U1428">
        <f t="shared" si="136"/>
        <v>2015</v>
      </c>
      <c r="V1428" t="str">
        <f t="shared" si="137"/>
        <v>Jun</v>
      </c>
    </row>
    <row r="1429" spans="1:22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8">
        <f t="shared" si="132"/>
        <v>8</v>
      </c>
      <c r="P1429" s="12">
        <f t="shared" si="133"/>
        <v>648000</v>
      </c>
      <c r="Q1429" t="s">
        <v>8322</v>
      </c>
      <c r="R1429" t="s">
        <v>8341</v>
      </c>
      <c r="S1429" s="9">
        <f t="shared" si="134"/>
        <v>42601.851678240739</v>
      </c>
      <c r="T1429" s="9">
        <f t="shared" si="135"/>
        <v>42631.851678240739</v>
      </c>
      <c r="U1429">
        <f t="shared" si="136"/>
        <v>2016</v>
      </c>
      <c r="V1429" t="str">
        <f t="shared" si="137"/>
        <v>Aug</v>
      </c>
    </row>
    <row r="1430" spans="1:22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8">
        <f t="shared" si="132"/>
        <v>5</v>
      </c>
      <c r="P1430" s="12">
        <f t="shared" si="133"/>
        <v>862800</v>
      </c>
      <c r="Q1430" t="s">
        <v>8322</v>
      </c>
      <c r="R1430" t="s">
        <v>8341</v>
      </c>
      <c r="S1430" s="9">
        <f t="shared" si="134"/>
        <v>42432.379826388889</v>
      </c>
      <c r="T1430" s="9">
        <f t="shared" si="135"/>
        <v>42462.338159722218</v>
      </c>
      <c r="U1430">
        <f t="shared" si="136"/>
        <v>2016</v>
      </c>
      <c r="V1430" t="str">
        <f t="shared" si="137"/>
        <v>Mar</v>
      </c>
    </row>
    <row r="1431" spans="1:22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8">
        <f t="shared" si="132"/>
        <v>0</v>
      </c>
      <c r="P1431" s="12" t="e">
        <f t="shared" si="133"/>
        <v>#DIV/0!</v>
      </c>
      <c r="Q1431" t="s">
        <v>8322</v>
      </c>
      <c r="R1431" t="s">
        <v>8341</v>
      </c>
      <c r="S1431" s="9">
        <f t="shared" si="134"/>
        <v>42074.060671296291</v>
      </c>
      <c r="T1431" s="9">
        <f t="shared" si="135"/>
        <v>42104.060671296291</v>
      </c>
      <c r="U1431">
        <f t="shared" si="136"/>
        <v>2015</v>
      </c>
      <c r="V1431" t="str">
        <f t="shared" si="137"/>
        <v>Mar</v>
      </c>
    </row>
    <row r="1432" spans="1:22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8">
        <f t="shared" si="132"/>
        <v>8</v>
      </c>
      <c r="P1432" s="12">
        <f t="shared" si="133"/>
        <v>535680</v>
      </c>
      <c r="Q1432" t="s">
        <v>8322</v>
      </c>
      <c r="R1432" t="s">
        <v>8341</v>
      </c>
      <c r="S1432" s="9">
        <f t="shared" si="134"/>
        <v>41961.813518518517</v>
      </c>
      <c r="T1432" s="9">
        <f t="shared" si="135"/>
        <v>41992.813518518517</v>
      </c>
      <c r="U1432">
        <f t="shared" si="136"/>
        <v>2014</v>
      </c>
      <c r="V1432" t="str">
        <f t="shared" si="137"/>
        <v>Nov</v>
      </c>
    </row>
    <row r="1433" spans="1:22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8">
        <f t="shared" si="132"/>
        <v>32</v>
      </c>
      <c r="P1433" s="12">
        <f t="shared" si="133"/>
        <v>55225.531914893618</v>
      </c>
      <c r="Q1433" t="s">
        <v>8322</v>
      </c>
      <c r="R1433" t="s">
        <v>8341</v>
      </c>
      <c r="S1433" s="9">
        <f t="shared" si="134"/>
        <v>42304.210833333331</v>
      </c>
      <c r="T1433" s="9">
        <f t="shared" si="135"/>
        <v>42334.252500000002</v>
      </c>
      <c r="U1433">
        <f t="shared" si="136"/>
        <v>2015</v>
      </c>
      <c r="V1433" t="str">
        <f t="shared" si="137"/>
        <v>Oct</v>
      </c>
    </row>
    <row r="1434" spans="1:22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8">
        <f t="shared" si="132"/>
        <v>0</v>
      </c>
      <c r="P1434" s="12" t="e">
        <f t="shared" si="133"/>
        <v>#DIV/0!</v>
      </c>
      <c r="Q1434" t="s">
        <v>8322</v>
      </c>
      <c r="R1434" t="s">
        <v>8341</v>
      </c>
      <c r="S1434" s="9">
        <f t="shared" si="134"/>
        <v>42175.780416666668</v>
      </c>
      <c r="T1434" s="9">
        <f t="shared" si="135"/>
        <v>42205.780416666668</v>
      </c>
      <c r="U1434">
        <f t="shared" si="136"/>
        <v>2015</v>
      </c>
      <c r="V1434" t="str">
        <f t="shared" si="137"/>
        <v>Jun</v>
      </c>
    </row>
    <row r="1435" spans="1:22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8">
        <f t="shared" si="132"/>
        <v>7</v>
      </c>
      <c r="P1435" s="12">
        <f t="shared" si="133"/>
        <v>352792.5</v>
      </c>
      <c r="Q1435" t="s">
        <v>8322</v>
      </c>
      <c r="R1435" t="s">
        <v>8341</v>
      </c>
      <c r="S1435" s="9">
        <f t="shared" si="134"/>
        <v>42673.625868055555</v>
      </c>
      <c r="T1435" s="9">
        <f t="shared" si="135"/>
        <v>42714.458333333328</v>
      </c>
      <c r="U1435">
        <f t="shared" si="136"/>
        <v>2016</v>
      </c>
      <c r="V1435" t="str">
        <f t="shared" si="137"/>
        <v>Oct</v>
      </c>
    </row>
    <row r="1436" spans="1:22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8">
        <f t="shared" si="132"/>
        <v>10</v>
      </c>
      <c r="P1436" s="12">
        <f t="shared" si="133"/>
        <v>163829.27272727274</v>
      </c>
      <c r="Q1436" t="s">
        <v>8322</v>
      </c>
      <c r="R1436" t="s">
        <v>8341</v>
      </c>
      <c r="S1436" s="9">
        <f t="shared" si="134"/>
        <v>42142.767106481479</v>
      </c>
      <c r="T1436" s="9">
        <f t="shared" si="135"/>
        <v>42163.625</v>
      </c>
      <c r="U1436">
        <f t="shared" si="136"/>
        <v>2015</v>
      </c>
      <c r="V1436" t="str">
        <f t="shared" si="137"/>
        <v>May</v>
      </c>
    </row>
    <row r="1437" spans="1:22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8">
        <f t="shared" si="132"/>
        <v>0</v>
      </c>
      <c r="P1437" s="12">
        <f t="shared" si="133"/>
        <v>1296000</v>
      </c>
      <c r="Q1437" t="s">
        <v>8322</v>
      </c>
      <c r="R1437" t="s">
        <v>8341</v>
      </c>
      <c r="S1437" s="9">
        <f t="shared" si="134"/>
        <v>42258.780324074076</v>
      </c>
      <c r="T1437" s="9">
        <f t="shared" si="135"/>
        <v>42288.780324074076</v>
      </c>
      <c r="U1437">
        <f t="shared" si="136"/>
        <v>2015</v>
      </c>
      <c r="V1437" t="str">
        <f t="shared" si="137"/>
        <v>Sep</v>
      </c>
    </row>
    <row r="1438" spans="1:22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8">
        <f t="shared" si="132"/>
        <v>1</v>
      </c>
      <c r="P1438" s="12">
        <f t="shared" si="133"/>
        <v>1296000</v>
      </c>
      <c r="Q1438" t="s">
        <v>8322</v>
      </c>
      <c r="R1438" t="s">
        <v>8341</v>
      </c>
      <c r="S1438" s="9">
        <f t="shared" si="134"/>
        <v>42391.35019675926</v>
      </c>
      <c r="T1438" s="9">
        <f t="shared" si="135"/>
        <v>42421.35019675926</v>
      </c>
      <c r="U1438">
        <f t="shared" si="136"/>
        <v>2016</v>
      </c>
      <c r="V1438" t="str">
        <f t="shared" si="137"/>
        <v>Jan</v>
      </c>
    </row>
    <row r="1439" spans="1:22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8">
        <f t="shared" si="132"/>
        <v>27</v>
      </c>
      <c r="P1439" s="12">
        <f t="shared" si="133"/>
        <v>144036.40909090909</v>
      </c>
      <c r="Q1439" t="s">
        <v>8322</v>
      </c>
      <c r="R1439" t="s">
        <v>8341</v>
      </c>
      <c r="S1439" s="9">
        <f t="shared" si="134"/>
        <v>41796.531701388885</v>
      </c>
      <c r="T1439" s="9">
        <f t="shared" si="135"/>
        <v>41833.207638888889</v>
      </c>
      <c r="U1439">
        <f t="shared" si="136"/>
        <v>2014</v>
      </c>
      <c r="V1439" t="str">
        <f t="shared" si="137"/>
        <v>Jun</v>
      </c>
    </row>
    <row r="1440" spans="1:22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8">
        <f t="shared" si="132"/>
        <v>3</v>
      </c>
      <c r="P1440" s="12">
        <f t="shared" si="133"/>
        <v>320850.125</v>
      </c>
      <c r="Q1440" t="s">
        <v>8322</v>
      </c>
      <c r="R1440" t="s">
        <v>8341</v>
      </c>
      <c r="S1440" s="9">
        <f t="shared" si="134"/>
        <v>42457.871516203704</v>
      </c>
      <c r="T1440" s="9">
        <f t="shared" si="135"/>
        <v>42487.579861111109</v>
      </c>
      <c r="U1440">
        <f t="shared" si="136"/>
        <v>2016</v>
      </c>
      <c r="V1440" t="str">
        <f t="shared" si="137"/>
        <v>Mar</v>
      </c>
    </row>
    <row r="1441" spans="1:22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8">
        <f t="shared" si="132"/>
        <v>7</v>
      </c>
      <c r="P1441" s="12">
        <f t="shared" si="133"/>
        <v>432000</v>
      </c>
      <c r="Q1441" t="s">
        <v>8322</v>
      </c>
      <c r="R1441" t="s">
        <v>8341</v>
      </c>
      <c r="S1441" s="9">
        <f t="shared" si="134"/>
        <v>42040.829872685179</v>
      </c>
      <c r="T1441" s="9">
        <f t="shared" si="135"/>
        <v>42070.829872685179</v>
      </c>
      <c r="U1441">
        <f t="shared" si="136"/>
        <v>2015</v>
      </c>
      <c r="V1441" t="str">
        <f t="shared" si="137"/>
        <v>Feb</v>
      </c>
    </row>
    <row r="1442" spans="1:22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8">
        <f t="shared" si="132"/>
        <v>0</v>
      </c>
      <c r="P1442" s="12">
        <f t="shared" si="133"/>
        <v>2592000</v>
      </c>
      <c r="Q1442" t="s">
        <v>8322</v>
      </c>
      <c r="R1442" t="s">
        <v>8341</v>
      </c>
      <c r="S1442" s="9">
        <f t="shared" si="134"/>
        <v>42486.748414351852</v>
      </c>
      <c r="T1442" s="9">
        <f t="shared" si="135"/>
        <v>42516.748414351852</v>
      </c>
      <c r="U1442">
        <f t="shared" si="136"/>
        <v>2016</v>
      </c>
      <c r="V1442" t="str">
        <f t="shared" si="137"/>
        <v>Apr</v>
      </c>
    </row>
    <row r="1443" spans="1:22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8">
        <f t="shared" si="132"/>
        <v>1</v>
      </c>
      <c r="P1443" s="12">
        <f t="shared" si="133"/>
        <v>1728000</v>
      </c>
      <c r="Q1443" t="s">
        <v>8322</v>
      </c>
      <c r="R1443" t="s">
        <v>8341</v>
      </c>
      <c r="S1443" s="9">
        <f t="shared" si="134"/>
        <v>42198.765844907408</v>
      </c>
      <c r="T1443" s="9">
        <f t="shared" si="135"/>
        <v>42258.765844907408</v>
      </c>
      <c r="U1443">
        <f t="shared" si="136"/>
        <v>2015</v>
      </c>
      <c r="V1443" t="str">
        <f t="shared" si="137"/>
        <v>Jul</v>
      </c>
    </row>
    <row r="1444" spans="1:22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8">
        <f t="shared" si="132"/>
        <v>0</v>
      </c>
      <c r="P1444" s="12" t="e">
        <f t="shared" si="133"/>
        <v>#DIV/0!</v>
      </c>
      <c r="Q1444" t="s">
        <v>8322</v>
      </c>
      <c r="R1444" t="s">
        <v>8341</v>
      </c>
      <c r="S1444" s="9">
        <f t="shared" si="134"/>
        <v>42485.64534722222</v>
      </c>
      <c r="T1444" s="9">
        <f t="shared" si="135"/>
        <v>42515.64534722222</v>
      </c>
      <c r="U1444">
        <f t="shared" si="136"/>
        <v>2016</v>
      </c>
      <c r="V1444" t="str">
        <f t="shared" si="137"/>
        <v>Apr</v>
      </c>
    </row>
    <row r="1445" spans="1:22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8">
        <f t="shared" si="132"/>
        <v>0</v>
      </c>
      <c r="P1445" s="12" t="e">
        <f t="shared" si="133"/>
        <v>#DIV/0!</v>
      </c>
      <c r="Q1445" t="s">
        <v>8322</v>
      </c>
      <c r="R1445" t="s">
        <v>8341</v>
      </c>
      <c r="S1445" s="9">
        <f t="shared" si="134"/>
        <v>42707.926030092596</v>
      </c>
      <c r="T1445" s="9">
        <f t="shared" si="135"/>
        <v>42737.926030092596</v>
      </c>
      <c r="U1445">
        <f t="shared" si="136"/>
        <v>2016</v>
      </c>
      <c r="V1445" t="str">
        <f t="shared" si="137"/>
        <v>Dec</v>
      </c>
    </row>
    <row r="1446" spans="1:22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8">
        <f t="shared" si="132"/>
        <v>0</v>
      </c>
      <c r="P1446" s="12" t="e">
        <f t="shared" si="133"/>
        <v>#DIV/0!</v>
      </c>
      <c r="Q1446" t="s">
        <v>8322</v>
      </c>
      <c r="R1446" t="s">
        <v>8341</v>
      </c>
      <c r="S1446" s="9">
        <f t="shared" si="134"/>
        <v>42199.873402777783</v>
      </c>
      <c r="T1446" s="9">
        <f t="shared" si="135"/>
        <v>42259.873402777783</v>
      </c>
      <c r="U1446">
        <f t="shared" si="136"/>
        <v>2015</v>
      </c>
      <c r="V1446" t="str">
        <f t="shared" si="137"/>
        <v>Jul</v>
      </c>
    </row>
    <row r="1447" spans="1:22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8">
        <f t="shared" si="132"/>
        <v>0</v>
      </c>
      <c r="P1447" s="12" t="e">
        <f t="shared" si="133"/>
        <v>#DIV/0!</v>
      </c>
      <c r="Q1447" t="s">
        <v>8322</v>
      </c>
      <c r="R1447" t="s">
        <v>8341</v>
      </c>
      <c r="S1447" s="9">
        <f t="shared" si="134"/>
        <v>42139.542303240742</v>
      </c>
      <c r="T1447" s="9">
        <f t="shared" si="135"/>
        <v>42169.542303240742</v>
      </c>
      <c r="U1447">
        <f t="shared" si="136"/>
        <v>2015</v>
      </c>
      <c r="V1447" t="str">
        <f t="shared" si="137"/>
        <v>May</v>
      </c>
    </row>
    <row r="1448" spans="1:22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8">
        <f t="shared" si="132"/>
        <v>0</v>
      </c>
      <c r="P1448" s="12" t="e">
        <f t="shared" si="133"/>
        <v>#DIV/0!</v>
      </c>
      <c r="Q1448" t="s">
        <v>8322</v>
      </c>
      <c r="R1448" t="s">
        <v>8341</v>
      </c>
      <c r="S1448" s="9">
        <f t="shared" si="134"/>
        <v>42461.447662037041</v>
      </c>
      <c r="T1448" s="9">
        <f t="shared" si="135"/>
        <v>42481.447662037041</v>
      </c>
      <c r="U1448">
        <f t="shared" si="136"/>
        <v>2016</v>
      </c>
      <c r="V1448" t="str">
        <f t="shared" si="137"/>
        <v>Apr</v>
      </c>
    </row>
    <row r="1449" spans="1:22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8">
        <f t="shared" si="132"/>
        <v>0</v>
      </c>
      <c r="P1449" s="12">
        <f t="shared" si="133"/>
        <v>864000</v>
      </c>
      <c r="Q1449" t="s">
        <v>8322</v>
      </c>
      <c r="R1449" t="s">
        <v>8341</v>
      </c>
      <c r="S1449" s="9">
        <f t="shared" si="134"/>
        <v>42529.730717592596</v>
      </c>
      <c r="T1449" s="9">
        <f t="shared" si="135"/>
        <v>42559.730717592596</v>
      </c>
      <c r="U1449">
        <f t="shared" si="136"/>
        <v>2016</v>
      </c>
      <c r="V1449" t="str">
        <f t="shared" si="137"/>
        <v>Jun</v>
      </c>
    </row>
    <row r="1450" spans="1:22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8">
        <f t="shared" si="132"/>
        <v>0</v>
      </c>
      <c r="P1450" s="12" t="e">
        <f t="shared" si="133"/>
        <v>#DIV/0!</v>
      </c>
      <c r="Q1450" t="s">
        <v>8322</v>
      </c>
      <c r="R1450" t="s">
        <v>8341</v>
      </c>
      <c r="S1450" s="9">
        <f t="shared" si="134"/>
        <v>42115.936550925922</v>
      </c>
      <c r="T1450" s="9">
        <f t="shared" si="135"/>
        <v>42146.225694444445</v>
      </c>
      <c r="U1450">
        <f t="shared" si="136"/>
        <v>2015</v>
      </c>
      <c r="V1450" t="str">
        <f t="shared" si="137"/>
        <v>Apr</v>
      </c>
    </row>
    <row r="1451" spans="1:22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8">
        <f t="shared" si="132"/>
        <v>0</v>
      </c>
      <c r="P1451" s="12" t="e">
        <f t="shared" si="133"/>
        <v>#DIV/0!</v>
      </c>
      <c r="Q1451" t="s">
        <v>8322</v>
      </c>
      <c r="R1451" t="s">
        <v>8341</v>
      </c>
      <c r="S1451" s="9">
        <f t="shared" si="134"/>
        <v>42086.811400462961</v>
      </c>
      <c r="T1451" s="9">
        <f t="shared" si="135"/>
        <v>42134.811400462961</v>
      </c>
      <c r="U1451">
        <f t="shared" si="136"/>
        <v>2015</v>
      </c>
      <c r="V1451" t="str">
        <f t="shared" si="137"/>
        <v>Mar</v>
      </c>
    </row>
    <row r="1452" spans="1:22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8">
        <f t="shared" si="132"/>
        <v>0</v>
      </c>
      <c r="P1452" s="12">
        <f t="shared" si="133"/>
        <v>2592000</v>
      </c>
      <c r="Q1452" t="s">
        <v>8322</v>
      </c>
      <c r="R1452" t="s">
        <v>8341</v>
      </c>
      <c r="S1452" s="9">
        <f t="shared" si="134"/>
        <v>42390.171261574069</v>
      </c>
      <c r="T1452" s="9">
        <f t="shared" si="135"/>
        <v>42420.171261574069</v>
      </c>
      <c r="U1452">
        <f t="shared" si="136"/>
        <v>2016</v>
      </c>
      <c r="V1452" t="str">
        <f t="shared" si="137"/>
        <v>Jan</v>
      </c>
    </row>
    <row r="1453" spans="1:22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8">
        <f t="shared" si="132"/>
        <v>0</v>
      </c>
      <c r="P1453" s="12">
        <f t="shared" si="133"/>
        <v>1297800</v>
      </c>
      <c r="Q1453" t="s">
        <v>8322</v>
      </c>
      <c r="R1453" t="s">
        <v>8341</v>
      </c>
      <c r="S1453" s="9">
        <f t="shared" si="134"/>
        <v>41931.959016203706</v>
      </c>
      <c r="T1453" s="9">
        <f t="shared" si="135"/>
        <v>41962.00068287037</v>
      </c>
      <c r="U1453">
        <f t="shared" si="136"/>
        <v>2014</v>
      </c>
      <c r="V1453" t="str">
        <f t="shared" si="137"/>
        <v>Oct</v>
      </c>
    </row>
    <row r="1454" spans="1:22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8">
        <f t="shared" si="132"/>
        <v>0</v>
      </c>
      <c r="P1454" s="12" t="e">
        <f t="shared" si="133"/>
        <v>#DIV/0!</v>
      </c>
      <c r="Q1454" t="s">
        <v>8322</v>
      </c>
      <c r="R1454" t="s">
        <v>8341</v>
      </c>
      <c r="S1454" s="9">
        <f t="shared" si="134"/>
        <v>41818.703275462962</v>
      </c>
      <c r="T1454" s="9">
        <f t="shared" si="135"/>
        <v>41848.703275462962</v>
      </c>
      <c r="U1454">
        <f t="shared" si="136"/>
        <v>2014</v>
      </c>
      <c r="V1454" t="str">
        <f t="shared" si="137"/>
        <v>Jun</v>
      </c>
    </row>
    <row r="1455" spans="1:22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8">
        <f t="shared" si="132"/>
        <v>0</v>
      </c>
      <c r="P1455" s="12" t="e">
        <f t="shared" si="133"/>
        <v>#DIV/0!</v>
      </c>
      <c r="Q1455" t="s">
        <v>8322</v>
      </c>
      <c r="R1455" t="s">
        <v>8341</v>
      </c>
      <c r="S1455" s="9">
        <f t="shared" si="134"/>
        <v>42795.696145833332</v>
      </c>
      <c r="T1455" s="9">
        <f t="shared" si="135"/>
        <v>42840.654479166667</v>
      </c>
      <c r="U1455">
        <f t="shared" si="136"/>
        <v>2017</v>
      </c>
      <c r="V1455" t="str">
        <f t="shared" si="137"/>
        <v>Mar</v>
      </c>
    </row>
    <row r="1456" spans="1:22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8">
        <f t="shared" si="132"/>
        <v>1</v>
      </c>
      <c r="P1456" s="12">
        <f t="shared" si="133"/>
        <v>1818660</v>
      </c>
      <c r="Q1456" t="s">
        <v>8322</v>
      </c>
      <c r="R1456" t="s">
        <v>8341</v>
      </c>
      <c r="S1456" s="9">
        <f t="shared" si="134"/>
        <v>42463.866666666669</v>
      </c>
      <c r="T1456" s="9">
        <f t="shared" si="135"/>
        <v>42484.915972222225</v>
      </c>
      <c r="U1456">
        <f t="shared" si="136"/>
        <v>2016</v>
      </c>
      <c r="V1456" t="str">
        <f t="shared" si="137"/>
        <v>Apr</v>
      </c>
    </row>
    <row r="1457" spans="1:22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8">
        <f t="shared" si="132"/>
        <v>11</v>
      </c>
      <c r="P1457" s="12">
        <f t="shared" si="133"/>
        <v>677574.28571428568</v>
      </c>
      <c r="Q1457" t="s">
        <v>8322</v>
      </c>
      <c r="R1457" t="s">
        <v>8341</v>
      </c>
      <c r="S1457" s="9">
        <f t="shared" si="134"/>
        <v>41832.672685185185</v>
      </c>
      <c r="T1457" s="9">
        <f t="shared" si="135"/>
        <v>41887.568749999999</v>
      </c>
      <c r="U1457">
        <f t="shared" si="136"/>
        <v>2014</v>
      </c>
      <c r="V1457" t="str">
        <f t="shared" si="137"/>
        <v>Jul</v>
      </c>
    </row>
    <row r="1458" spans="1:22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8">
        <f t="shared" si="132"/>
        <v>3</v>
      </c>
      <c r="P1458" s="12">
        <f t="shared" si="133"/>
        <v>864000</v>
      </c>
      <c r="Q1458" t="s">
        <v>8322</v>
      </c>
      <c r="R1458" t="s">
        <v>8341</v>
      </c>
      <c r="S1458" s="9">
        <f t="shared" si="134"/>
        <v>42708.668576388889</v>
      </c>
      <c r="T1458" s="9">
        <f t="shared" si="135"/>
        <v>42738.668576388889</v>
      </c>
      <c r="U1458">
        <f t="shared" si="136"/>
        <v>2016</v>
      </c>
      <c r="V1458" t="str">
        <f t="shared" si="137"/>
        <v>Dec</v>
      </c>
    </row>
    <row r="1459" spans="1:22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8">
        <f t="shared" si="132"/>
        <v>0</v>
      </c>
      <c r="P1459" s="12" t="e">
        <f t="shared" si="133"/>
        <v>#DIV/0!</v>
      </c>
      <c r="Q1459" t="s">
        <v>8322</v>
      </c>
      <c r="R1459" t="s">
        <v>8341</v>
      </c>
      <c r="S1459" s="9">
        <f t="shared" si="134"/>
        <v>42289.89634259259</v>
      </c>
      <c r="T1459" s="9">
        <f t="shared" si="135"/>
        <v>42319.938009259262</v>
      </c>
      <c r="U1459">
        <f t="shared" si="136"/>
        <v>2015</v>
      </c>
      <c r="V1459" t="str">
        <f t="shared" si="137"/>
        <v>Oct</v>
      </c>
    </row>
    <row r="1460" spans="1:22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8">
        <f t="shared" si="132"/>
        <v>0</v>
      </c>
      <c r="P1460" s="12" t="e">
        <f t="shared" si="133"/>
        <v>#DIV/0!</v>
      </c>
      <c r="Q1460" t="s">
        <v>8322</v>
      </c>
      <c r="R1460" t="s">
        <v>8341</v>
      </c>
      <c r="S1460" s="9">
        <f t="shared" si="134"/>
        <v>41831.705555555556</v>
      </c>
      <c r="T1460" s="9">
        <f t="shared" si="135"/>
        <v>41862.166666666664</v>
      </c>
      <c r="U1460">
        <f t="shared" si="136"/>
        <v>2014</v>
      </c>
      <c r="V1460" t="str">
        <f t="shared" si="137"/>
        <v>Jul</v>
      </c>
    </row>
    <row r="1461" spans="1:22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8">
        <f t="shared" si="132"/>
        <v>0</v>
      </c>
      <c r="P1461" s="12" t="e">
        <f t="shared" si="133"/>
        <v>#DIV/0!</v>
      </c>
      <c r="Q1461" t="s">
        <v>8322</v>
      </c>
      <c r="R1461" t="s">
        <v>8341</v>
      </c>
      <c r="S1461" s="9">
        <f t="shared" si="134"/>
        <v>42312.204814814817</v>
      </c>
      <c r="T1461" s="9">
        <f t="shared" si="135"/>
        <v>42340.725694444445</v>
      </c>
      <c r="U1461">
        <f t="shared" si="136"/>
        <v>2015</v>
      </c>
      <c r="V1461" t="str">
        <f t="shared" si="137"/>
        <v>Nov</v>
      </c>
    </row>
    <row r="1462" spans="1:22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8">
        <f t="shared" si="132"/>
        <v>0</v>
      </c>
      <c r="P1462" s="12" t="e">
        <f t="shared" si="133"/>
        <v>#DIV/0!</v>
      </c>
      <c r="Q1462" t="s">
        <v>8322</v>
      </c>
      <c r="R1462" t="s">
        <v>8341</v>
      </c>
      <c r="S1462" s="9">
        <f t="shared" si="134"/>
        <v>41915.896967592591</v>
      </c>
      <c r="T1462" s="9">
        <f t="shared" si="135"/>
        <v>41973.989583333328</v>
      </c>
      <c r="U1462">
        <f t="shared" si="136"/>
        <v>2014</v>
      </c>
      <c r="V1462" t="str">
        <f t="shared" si="137"/>
        <v>Oct</v>
      </c>
    </row>
    <row r="1463" spans="1:22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8">
        <f t="shared" si="132"/>
        <v>101</v>
      </c>
      <c r="P1463" s="12">
        <f t="shared" si="133"/>
        <v>8476.0176470588231</v>
      </c>
      <c r="Q1463" t="s">
        <v>8322</v>
      </c>
      <c r="R1463" t="s">
        <v>8342</v>
      </c>
      <c r="S1463" s="9">
        <f t="shared" si="134"/>
        <v>41899.645300925928</v>
      </c>
      <c r="T1463" s="9">
        <f t="shared" si="135"/>
        <v>41933</v>
      </c>
      <c r="U1463">
        <f t="shared" si="136"/>
        <v>2014</v>
      </c>
      <c r="V1463" t="str">
        <f t="shared" si="137"/>
        <v>Sep</v>
      </c>
    </row>
    <row r="1464" spans="1:22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8">
        <f t="shared" si="132"/>
        <v>109</v>
      </c>
      <c r="P1464" s="12">
        <f t="shared" si="133"/>
        <v>17280</v>
      </c>
      <c r="Q1464" t="s">
        <v>8322</v>
      </c>
      <c r="R1464" t="s">
        <v>8342</v>
      </c>
      <c r="S1464" s="9">
        <f t="shared" si="134"/>
        <v>41344.662858796299</v>
      </c>
      <c r="T1464" s="9">
        <f t="shared" si="135"/>
        <v>41374.662858796299</v>
      </c>
      <c r="U1464">
        <f t="shared" si="136"/>
        <v>2013</v>
      </c>
      <c r="V1464" t="str">
        <f t="shared" si="137"/>
        <v>Mar</v>
      </c>
    </row>
    <row r="1465" spans="1:22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8">
        <f t="shared" si="132"/>
        <v>148</v>
      </c>
      <c r="P1465" s="12">
        <f t="shared" si="133"/>
        <v>155376</v>
      </c>
      <c r="Q1465" t="s">
        <v>8322</v>
      </c>
      <c r="R1465" t="s">
        <v>8342</v>
      </c>
      <c r="S1465" s="9">
        <f t="shared" si="134"/>
        <v>41326.911319444444</v>
      </c>
      <c r="T1465" s="9">
        <f t="shared" si="135"/>
        <v>41371.869652777779</v>
      </c>
      <c r="U1465">
        <f t="shared" si="136"/>
        <v>2013</v>
      </c>
      <c r="V1465" t="str">
        <f t="shared" si="137"/>
        <v>Feb</v>
      </c>
    </row>
    <row r="1466" spans="1:22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8">
        <f t="shared" si="132"/>
        <v>163</v>
      </c>
      <c r="P1466" s="12">
        <f t="shared" si="133"/>
        <v>11076.923076923076</v>
      </c>
      <c r="Q1466" t="s">
        <v>8322</v>
      </c>
      <c r="R1466" t="s">
        <v>8342</v>
      </c>
      <c r="S1466" s="9">
        <f t="shared" si="134"/>
        <v>41291.661550925928</v>
      </c>
      <c r="T1466" s="9">
        <f t="shared" si="135"/>
        <v>41321.661550925928</v>
      </c>
      <c r="U1466">
        <f t="shared" si="136"/>
        <v>2013</v>
      </c>
      <c r="V1466" t="str">
        <f t="shared" si="137"/>
        <v>Jan</v>
      </c>
    </row>
    <row r="1467" spans="1:22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8">
        <f t="shared" si="132"/>
        <v>456</v>
      </c>
      <c r="P1467" s="12">
        <f t="shared" si="133"/>
        <v>1009.1268255188317</v>
      </c>
      <c r="Q1467" t="s">
        <v>8322</v>
      </c>
      <c r="R1467" t="s">
        <v>8342</v>
      </c>
      <c r="S1467" s="9">
        <f t="shared" si="134"/>
        <v>40959.734398148146</v>
      </c>
      <c r="T1467" s="9">
        <f t="shared" si="135"/>
        <v>40990.125</v>
      </c>
      <c r="U1467">
        <f t="shared" si="136"/>
        <v>2012</v>
      </c>
      <c r="V1467" t="str">
        <f t="shared" si="137"/>
        <v>Feb</v>
      </c>
    </row>
    <row r="1468" spans="1:22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8">
        <f t="shared" si="132"/>
        <v>108</v>
      </c>
      <c r="P1468" s="12">
        <f t="shared" si="133"/>
        <v>14296.508064516129</v>
      </c>
      <c r="Q1468" t="s">
        <v>8322</v>
      </c>
      <c r="R1468" t="s">
        <v>8342</v>
      </c>
      <c r="S1468" s="9">
        <f t="shared" si="134"/>
        <v>42340.172060185185</v>
      </c>
      <c r="T1468" s="9">
        <f t="shared" si="135"/>
        <v>42381.208333333328</v>
      </c>
      <c r="U1468">
        <f t="shared" si="136"/>
        <v>2015</v>
      </c>
      <c r="V1468" t="str">
        <f t="shared" si="137"/>
        <v>Dec</v>
      </c>
    </row>
    <row r="1469" spans="1:22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8">
        <f t="shared" si="132"/>
        <v>115</v>
      </c>
      <c r="P1469" s="12">
        <f t="shared" si="133"/>
        <v>8634</v>
      </c>
      <c r="Q1469" t="s">
        <v>8322</v>
      </c>
      <c r="R1469" t="s">
        <v>8342</v>
      </c>
      <c r="S1469" s="9">
        <f t="shared" si="134"/>
        <v>40933.80190972222</v>
      </c>
      <c r="T1469" s="9">
        <f t="shared" si="135"/>
        <v>40993.760243055556</v>
      </c>
      <c r="U1469">
        <f t="shared" si="136"/>
        <v>2012</v>
      </c>
      <c r="V1469" t="str">
        <f t="shared" si="137"/>
        <v>Jan</v>
      </c>
    </row>
    <row r="1470" spans="1:22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8">
        <f t="shared" si="132"/>
        <v>102</v>
      </c>
      <c r="P1470" s="12">
        <f t="shared" si="133"/>
        <v>17692.832764505118</v>
      </c>
      <c r="Q1470" t="s">
        <v>8322</v>
      </c>
      <c r="R1470" t="s">
        <v>8342</v>
      </c>
      <c r="S1470" s="9">
        <f t="shared" si="134"/>
        <v>40646.014456018522</v>
      </c>
      <c r="T1470" s="9">
        <f t="shared" si="135"/>
        <v>40706.014456018522</v>
      </c>
      <c r="U1470">
        <f t="shared" si="136"/>
        <v>2011</v>
      </c>
      <c r="V1470" t="str">
        <f t="shared" si="137"/>
        <v>Apr</v>
      </c>
    </row>
    <row r="1471" spans="1:22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8">
        <f t="shared" si="132"/>
        <v>108</v>
      </c>
      <c r="P1471" s="12">
        <f t="shared" si="133"/>
        <v>8074.7663551401865</v>
      </c>
      <c r="Q1471" t="s">
        <v>8322</v>
      </c>
      <c r="R1471" t="s">
        <v>8342</v>
      </c>
      <c r="S1471" s="9">
        <f t="shared" si="134"/>
        <v>41290.598483796297</v>
      </c>
      <c r="T1471" s="9">
        <f t="shared" si="135"/>
        <v>41320.598483796297</v>
      </c>
      <c r="U1471">
        <f t="shared" si="136"/>
        <v>2013</v>
      </c>
      <c r="V1471" t="str">
        <f t="shared" si="137"/>
        <v>Jan</v>
      </c>
    </row>
    <row r="1472" spans="1:22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8">
        <f t="shared" si="132"/>
        <v>125</v>
      </c>
      <c r="P1472" s="12">
        <f t="shared" si="133"/>
        <v>22400</v>
      </c>
      <c r="Q1472" t="s">
        <v>8322</v>
      </c>
      <c r="R1472" t="s">
        <v>8342</v>
      </c>
      <c r="S1472" s="9">
        <f t="shared" si="134"/>
        <v>41250.827118055553</v>
      </c>
      <c r="T1472" s="9">
        <f t="shared" si="135"/>
        <v>41271.827118055553</v>
      </c>
      <c r="U1472">
        <f t="shared" si="136"/>
        <v>2012</v>
      </c>
      <c r="V1472" t="str">
        <f t="shared" si="137"/>
        <v>Dec</v>
      </c>
    </row>
    <row r="1473" spans="1:22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8">
        <f t="shared" si="132"/>
        <v>104</v>
      </c>
      <c r="P1473" s="12">
        <f t="shared" si="133"/>
        <v>7556.8513119533527</v>
      </c>
      <c r="Q1473" t="s">
        <v>8322</v>
      </c>
      <c r="R1473" t="s">
        <v>8342</v>
      </c>
      <c r="S1473" s="9">
        <f t="shared" si="134"/>
        <v>42073.957569444443</v>
      </c>
      <c r="T1473" s="9">
        <f t="shared" si="135"/>
        <v>42103.957569444443</v>
      </c>
      <c r="U1473">
        <f t="shared" si="136"/>
        <v>2015</v>
      </c>
      <c r="V1473" t="str">
        <f t="shared" si="137"/>
        <v>Mar</v>
      </c>
    </row>
    <row r="1474" spans="1:22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8">
        <f t="shared" si="132"/>
        <v>139</v>
      </c>
      <c r="P1474" s="12">
        <f t="shared" si="133"/>
        <v>7714.2857142857147</v>
      </c>
      <c r="Q1474" t="s">
        <v>8322</v>
      </c>
      <c r="R1474" t="s">
        <v>8342</v>
      </c>
      <c r="S1474" s="9">
        <f t="shared" si="134"/>
        <v>41533.542858796296</v>
      </c>
      <c r="T1474" s="9">
        <f t="shared" si="135"/>
        <v>41563.542858796296</v>
      </c>
      <c r="U1474">
        <f t="shared" si="136"/>
        <v>2013</v>
      </c>
      <c r="V1474" t="str">
        <f t="shared" si="137"/>
        <v>Sep</v>
      </c>
    </row>
    <row r="1475" spans="1:22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8">
        <f t="shared" ref="O1475:O1538" si="138">ROUND((E1475/D1475)*100,0)</f>
        <v>121</v>
      </c>
      <c r="P1475" s="12">
        <f t="shared" ref="P1475:P1538" si="139">(I1475-J1475)/L1475</f>
        <v>55148.936170212764</v>
      </c>
      <c r="Q1475" t="s">
        <v>8322</v>
      </c>
      <c r="R1475" t="s">
        <v>8342</v>
      </c>
      <c r="S1475" s="9">
        <f t="shared" ref="S1475:S1538" si="140">(((J1475/60)/60)/24)+DATE(1970,1,1)</f>
        <v>40939.979618055557</v>
      </c>
      <c r="T1475" s="9">
        <f t="shared" ref="T1475:T1538" si="141">(((I1475/60)/60)/24) + DATE(1970,1,1)</f>
        <v>40969.979618055557</v>
      </c>
      <c r="U1475">
        <f t="shared" ref="U1475:U1538" si="142">YEAR(S1475)</f>
        <v>2012</v>
      </c>
      <c r="V1475" t="str">
        <f t="shared" ref="V1475:V1538" si="143">TEXT(MONTH(S1475)*29,"mmm")</f>
        <v>Jan</v>
      </c>
    </row>
    <row r="1476" spans="1:22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8">
        <f t="shared" si="138"/>
        <v>112</v>
      </c>
      <c r="P1476" s="12">
        <f t="shared" si="139"/>
        <v>34105.26315789474</v>
      </c>
      <c r="Q1476" t="s">
        <v>8322</v>
      </c>
      <c r="R1476" t="s">
        <v>8342</v>
      </c>
      <c r="S1476" s="9">
        <f t="shared" si="140"/>
        <v>41500.727916666663</v>
      </c>
      <c r="T1476" s="9">
        <f t="shared" si="141"/>
        <v>41530.727916666663</v>
      </c>
      <c r="U1476">
        <f t="shared" si="142"/>
        <v>2013</v>
      </c>
      <c r="V1476" t="str">
        <f t="shared" si="143"/>
        <v>Aug</v>
      </c>
    </row>
    <row r="1477" spans="1:22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8">
        <f t="shared" si="138"/>
        <v>189</v>
      </c>
      <c r="P1477" s="12">
        <f t="shared" si="139"/>
        <v>6364.3469387755104</v>
      </c>
      <c r="Q1477" t="s">
        <v>8322</v>
      </c>
      <c r="R1477" t="s">
        <v>8342</v>
      </c>
      <c r="S1477" s="9">
        <f t="shared" si="140"/>
        <v>41960.722951388889</v>
      </c>
      <c r="T1477" s="9">
        <f t="shared" si="141"/>
        <v>41993.207638888889</v>
      </c>
      <c r="U1477">
        <f t="shared" si="142"/>
        <v>2014</v>
      </c>
      <c r="V1477" t="str">
        <f t="shared" si="143"/>
        <v>Nov</v>
      </c>
    </row>
    <row r="1478" spans="1:22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8">
        <f t="shared" si="138"/>
        <v>662</v>
      </c>
      <c r="P1478" s="12">
        <f t="shared" si="139"/>
        <v>2829.6943231441046</v>
      </c>
      <c r="Q1478" t="s">
        <v>8322</v>
      </c>
      <c r="R1478" t="s">
        <v>8342</v>
      </c>
      <c r="S1478" s="9">
        <f t="shared" si="140"/>
        <v>40766.041921296295</v>
      </c>
      <c r="T1478" s="9">
        <f t="shared" si="141"/>
        <v>40796.041921296295</v>
      </c>
      <c r="U1478">
        <f t="shared" si="142"/>
        <v>2011</v>
      </c>
      <c r="V1478" t="str">
        <f t="shared" si="143"/>
        <v>Aug</v>
      </c>
    </row>
    <row r="1479" spans="1:22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8">
        <f t="shared" si="138"/>
        <v>111</v>
      </c>
      <c r="P1479" s="12">
        <f t="shared" si="139"/>
        <v>13933.864498644987</v>
      </c>
      <c r="Q1479" t="s">
        <v>8322</v>
      </c>
      <c r="R1479" t="s">
        <v>8342</v>
      </c>
      <c r="S1479" s="9">
        <f t="shared" si="140"/>
        <v>40840.615787037037</v>
      </c>
      <c r="T1479" s="9">
        <f t="shared" si="141"/>
        <v>40900.125</v>
      </c>
      <c r="U1479">
        <f t="shared" si="142"/>
        <v>2011</v>
      </c>
      <c r="V1479" t="str">
        <f t="shared" si="143"/>
        <v>Oct</v>
      </c>
    </row>
    <row r="1480" spans="1:22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8">
        <f t="shared" si="138"/>
        <v>1182</v>
      </c>
      <c r="P1480" s="12">
        <f t="shared" si="139"/>
        <v>59.756941013733822</v>
      </c>
      <c r="Q1480" t="s">
        <v>8322</v>
      </c>
      <c r="R1480" t="s">
        <v>8342</v>
      </c>
      <c r="S1480" s="9">
        <f t="shared" si="140"/>
        <v>41394.871678240743</v>
      </c>
      <c r="T1480" s="9">
        <f t="shared" si="141"/>
        <v>41408.871678240743</v>
      </c>
      <c r="U1480">
        <f t="shared" si="142"/>
        <v>2013</v>
      </c>
      <c r="V1480" t="str">
        <f t="shared" si="143"/>
        <v>Apr</v>
      </c>
    </row>
    <row r="1481" spans="1:22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8">
        <f t="shared" si="138"/>
        <v>137</v>
      </c>
      <c r="P1481" s="12">
        <f t="shared" si="139"/>
        <v>17548.605633802817</v>
      </c>
      <c r="Q1481" t="s">
        <v>8322</v>
      </c>
      <c r="R1481" t="s">
        <v>8342</v>
      </c>
      <c r="S1481" s="9">
        <f t="shared" si="140"/>
        <v>41754.745243055557</v>
      </c>
      <c r="T1481" s="9">
        <f t="shared" si="141"/>
        <v>41769.165972222225</v>
      </c>
      <c r="U1481">
        <f t="shared" si="142"/>
        <v>2014</v>
      </c>
      <c r="V1481" t="str">
        <f t="shared" si="143"/>
        <v>Apr</v>
      </c>
    </row>
    <row r="1482" spans="1:22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8">
        <f t="shared" si="138"/>
        <v>117</v>
      </c>
      <c r="P1482" s="12">
        <f t="shared" si="139"/>
        <v>2282.363779527559</v>
      </c>
      <c r="Q1482" t="s">
        <v>8322</v>
      </c>
      <c r="R1482" t="s">
        <v>8342</v>
      </c>
      <c r="S1482" s="9">
        <f t="shared" si="140"/>
        <v>41464.934016203704</v>
      </c>
      <c r="T1482" s="9">
        <f t="shared" si="141"/>
        <v>41481.708333333336</v>
      </c>
      <c r="U1482">
        <f t="shared" si="142"/>
        <v>2013</v>
      </c>
      <c r="V1482" t="str">
        <f t="shared" si="143"/>
        <v>Jul</v>
      </c>
    </row>
    <row r="1483" spans="1:22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8">
        <f t="shared" si="138"/>
        <v>2</v>
      </c>
      <c r="P1483" s="12">
        <f t="shared" si="139"/>
        <v>432000</v>
      </c>
      <c r="Q1483" t="s">
        <v>8322</v>
      </c>
      <c r="R1483" t="s">
        <v>8324</v>
      </c>
      <c r="S1483" s="9">
        <f t="shared" si="140"/>
        <v>41550.922974537039</v>
      </c>
      <c r="T1483" s="9">
        <f t="shared" si="141"/>
        <v>41580.922974537039</v>
      </c>
      <c r="U1483">
        <f t="shared" si="142"/>
        <v>2013</v>
      </c>
      <c r="V1483" t="str">
        <f t="shared" si="143"/>
        <v>Oct</v>
      </c>
    </row>
    <row r="1484" spans="1:22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8">
        <f t="shared" si="138"/>
        <v>0</v>
      </c>
      <c r="P1484" s="12">
        <f t="shared" si="139"/>
        <v>1941324</v>
      </c>
      <c r="Q1484" t="s">
        <v>8322</v>
      </c>
      <c r="R1484" t="s">
        <v>8324</v>
      </c>
      <c r="S1484" s="9">
        <f t="shared" si="140"/>
        <v>41136.85805555556</v>
      </c>
      <c r="T1484" s="9">
        <f t="shared" si="141"/>
        <v>41159.32708333333</v>
      </c>
      <c r="U1484">
        <f t="shared" si="142"/>
        <v>2012</v>
      </c>
      <c r="V1484" t="str">
        <f t="shared" si="143"/>
        <v>Aug</v>
      </c>
    </row>
    <row r="1485" spans="1:22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8">
        <f t="shared" si="138"/>
        <v>1</v>
      </c>
      <c r="P1485" s="12">
        <f t="shared" si="139"/>
        <v>1080000</v>
      </c>
      <c r="Q1485" t="s">
        <v>8322</v>
      </c>
      <c r="R1485" t="s">
        <v>8324</v>
      </c>
      <c r="S1485" s="9">
        <f t="shared" si="140"/>
        <v>42548.192997685182</v>
      </c>
      <c r="T1485" s="9">
        <f t="shared" si="141"/>
        <v>42573.192997685182</v>
      </c>
      <c r="U1485">
        <f t="shared" si="142"/>
        <v>2016</v>
      </c>
      <c r="V1485" t="str">
        <f t="shared" si="143"/>
        <v>Jun</v>
      </c>
    </row>
    <row r="1486" spans="1:22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8">
        <f t="shared" si="138"/>
        <v>0</v>
      </c>
      <c r="P1486" s="12" t="e">
        <f t="shared" si="139"/>
        <v>#DIV/0!</v>
      </c>
      <c r="Q1486" t="s">
        <v>8322</v>
      </c>
      <c r="R1486" t="s">
        <v>8324</v>
      </c>
      <c r="S1486" s="9">
        <f t="shared" si="140"/>
        <v>41053.200960648144</v>
      </c>
      <c r="T1486" s="9">
        <f t="shared" si="141"/>
        <v>41111.618750000001</v>
      </c>
      <c r="U1486">
        <f t="shared" si="142"/>
        <v>2012</v>
      </c>
      <c r="V1486" t="str">
        <f t="shared" si="143"/>
        <v>May</v>
      </c>
    </row>
    <row r="1487" spans="1:22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8">
        <f t="shared" si="138"/>
        <v>2</v>
      </c>
      <c r="P1487" s="12">
        <f t="shared" si="139"/>
        <v>1296000</v>
      </c>
      <c r="Q1487" t="s">
        <v>8322</v>
      </c>
      <c r="R1487" t="s">
        <v>8324</v>
      </c>
      <c r="S1487" s="9">
        <f t="shared" si="140"/>
        <v>42130.795983796299</v>
      </c>
      <c r="T1487" s="9">
        <f t="shared" si="141"/>
        <v>42175.795983796299</v>
      </c>
      <c r="U1487">
        <f t="shared" si="142"/>
        <v>2015</v>
      </c>
      <c r="V1487" t="str">
        <f t="shared" si="143"/>
        <v>May</v>
      </c>
    </row>
    <row r="1488" spans="1:22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8">
        <f t="shared" si="138"/>
        <v>0</v>
      </c>
      <c r="P1488" s="12">
        <f t="shared" si="139"/>
        <v>864000</v>
      </c>
      <c r="Q1488" t="s">
        <v>8322</v>
      </c>
      <c r="R1488" t="s">
        <v>8324</v>
      </c>
      <c r="S1488" s="9">
        <f t="shared" si="140"/>
        <v>42032.168530092589</v>
      </c>
      <c r="T1488" s="9">
        <f t="shared" si="141"/>
        <v>42062.168530092589</v>
      </c>
      <c r="U1488">
        <f t="shared" si="142"/>
        <v>2015</v>
      </c>
      <c r="V1488" t="str">
        <f t="shared" si="143"/>
        <v>Jan</v>
      </c>
    </row>
    <row r="1489" spans="1:22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8">
        <f t="shared" si="138"/>
        <v>0</v>
      </c>
      <c r="P1489" s="12" t="e">
        <f t="shared" si="139"/>
        <v>#DIV/0!</v>
      </c>
      <c r="Q1489" t="s">
        <v>8322</v>
      </c>
      <c r="R1489" t="s">
        <v>8324</v>
      </c>
      <c r="S1489" s="9">
        <f t="shared" si="140"/>
        <v>42554.917488425926</v>
      </c>
      <c r="T1489" s="9">
        <f t="shared" si="141"/>
        <v>42584.917488425926</v>
      </c>
      <c r="U1489">
        <f t="shared" si="142"/>
        <v>2016</v>
      </c>
      <c r="V1489" t="str">
        <f t="shared" si="143"/>
        <v>Jul</v>
      </c>
    </row>
    <row r="1490" spans="1:22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8">
        <f t="shared" si="138"/>
        <v>2</v>
      </c>
      <c r="P1490" s="12">
        <f t="shared" si="139"/>
        <v>432000</v>
      </c>
      <c r="Q1490" t="s">
        <v>8322</v>
      </c>
      <c r="R1490" t="s">
        <v>8324</v>
      </c>
      <c r="S1490" s="9">
        <f t="shared" si="140"/>
        <v>41614.563194444447</v>
      </c>
      <c r="T1490" s="9">
        <f t="shared" si="141"/>
        <v>41644.563194444447</v>
      </c>
      <c r="U1490">
        <f t="shared" si="142"/>
        <v>2013</v>
      </c>
      <c r="V1490" t="str">
        <f t="shared" si="143"/>
        <v>Dec</v>
      </c>
    </row>
    <row r="1491" spans="1:22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8">
        <f t="shared" si="138"/>
        <v>0</v>
      </c>
      <c r="P1491" s="12" t="e">
        <f t="shared" si="139"/>
        <v>#DIV/0!</v>
      </c>
      <c r="Q1491" t="s">
        <v>8322</v>
      </c>
      <c r="R1491" t="s">
        <v>8324</v>
      </c>
      <c r="S1491" s="9">
        <f t="shared" si="140"/>
        <v>41198.611712962964</v>
      </c>
      <c r="T1491" s="9">
        <f t="shared" si="141"/>
        <v>41228.653379629628</v>
      </c>
      <c r="U1491">
        <f t="shared" si="142"/>
        <v>2012</v>
      </c>
      <c r="V1491" t="str">
        <f t="shared" si="143"/>
        <v>Oct</v>
      </c>
    </row>
    <row r="1492" spans="1:22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8">
        <f t="shared" si="138"/>
        <v>31</v>
      </c>
      <c r="P1492" s="12">
        <f t="shared" si="139"/>
        <v>131873.68421052632</v>
      </c>
      <c r="Q1492" t="s">
        <v>8322</v>
      </c>
      <c r="R1492" t="s">
        <v>8324</v>
      </c>
      <c r="S1492" s="9">
        <f t="shared" si="140"/>
        <v>41520.561041666668</v>
      </c>
      <c r="T1492" s="9">
        <f t="shared" si="141"/>
        <v>41549.561041666668</v>
      </c>
      <c r="U1492">
        <f t="shared" si="142"/>
        <v>2013</v>
      </c>
      <c r="V1492" t="str">
        <f t="shared" si="143"/>
        <v>Sep</v>
      </c>
    </row>
    <row r="1493" spans="1:22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8">
        <f t="shared" si="138"/>
        <v>8</v>
      </c>
      <c r="P1493" s="12">
        <f t="shared" si="139"/>
        <v>5092237</v>
      </c>
      <c r="Q1493" t="s">
        <v>8322</v>
      </c>
      <c r="R1493" t="s">
        <v>8324</v>
      </c>
      <c r="S1493" s="9">
        <f t="shared" si="140"/>
        <v>41991.713460648149</v>
      </c>
      <c r="T1493" s="9">
        <f t="shared" si="141"/>
        <v>42050.651388888888</v>
      </c>
      <c r="U1493">
        <f t="shared" si="142"/>
        <v>2014</v>
      </c>
      <c r="V1493" t="str">
        <f t="shared" si="143"/>
        <v>Dec</v>
      </c>
    </row>
    <row r="1494" spans="1:22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8">
        <f t="shared" si="138"/>
        <v>1</v>
      </c>
      <c r="P1494" s="12">
        <f t="shared" si="139"/>
        <v>1296000</v>
      </c>
      <c r="Q1494" t="s">
        <v>8322</v>
      </c>
      <c r="R1494" t="s">
        <v>8324</v>
      </c>
      <c r="S1494" s="9">
        <f t="shared" si="140"/>
        <v>40682.884791666671</v>
      </c>
      <c r="T1494" s="9">
        <f t="shared" si="141"/>
        <v>40712.884791666671</v>
      </c>
      <c r="U1494">
        <f t="shared" si="142"/>
        <v>2011</v>
      </c>
      <c r="V1494" t="str">
        <f t="shared" si="143"/>
        <v>May</v>
      </c>
    </row>
    <row r="1495" spans="1:22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8">
        <f t="shared" si="138"/>
        <v>0</v>
      </c>
      <c r="P1495" s="12" t="e">
        <f t="shared" si="139"/>
        <v>#DIV/0!</v>
      </c>
      <c r="Q1495" t="s">
        <v>8322</v>
      </c>
      <c r="R1495" t="s">
        <v>8324</v>
      </c>
      <c r="S1495" s="9">
        <f t="shared" si="140"/>
        <v>41411.866608796299</v>
      </c>
      <c r="T1495" s="9">
        <f t="shared" si="141"/>
        <v>41441.866608796299</v>
      </c>
      <c r="U1495">
        <f t="shared" si="142"/>
        <v>2013</v>
      </c>
      <c r="V1495" t="str">
        <f t="shared" si="143"/>
        <v>May</v>
      </c>
    </row>
    <row r="1496" spans="1:22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8">
        <f t="shared" si="138"/>
        <v>9</v>
      </c>
      <c r="P1496" s="12">
        <f t="shared" si="139"/>
        <v>235078.81818181818</v>
      </c>
      <c r="Q1496" t="s">
        <v>8322</v>
      </c>
      <c r="R1496" t="s">
        <v>8324</v>
      </c>
      <c r="S1496" s="9">
        <f t="shared" si="140"/>
        <v>42067.722372685181</v>
      </c>
      <c r="T1496" s="9">
        <f t="shared" si="141"/>
        <v>42097.651388888888</v>
      </c>
      <c r="U1496">
        <f t="shared" si="142"/>
        <v>2015</v>
      </c>
      <c r="V1496" t="str">
        <f t="shared" si="143"/>
        <v>Mar</v>
      </c>
    </row>
    <row r="1497" spans="1:22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8">
        <f t="shared" si="138"/>
        <v>0</v>
      </c>
      <c r="P1497" s="12" t="e">
        <f t="shared" si="139"/>
        <v>#DIV/0!</v>
      </c>
      <c r="Q1497" t="s">
        <v>8322</v>
      </c>
      <c r="R1497" t="s">
        <v>8324</v>
      </c>
      <c r="S1497" s="9">
        <f t="shared" si="140"/>
        <v>40752.789710648147</v>
      </c>
      <c r="T1497" s="9">
        <f t="shared" si="141"/>
        <v>40782.789710648147</v>
      </c>
      <c r="U1497">
        <f t="shared" si="142"/>
        <v>2011</v>
      </c>
      <c r="V1497" t="str">
        <f t="shared" si="143"/>
        <v>Jul</v>
      </c>
    </row>
    <row r="1498" spans="1:22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8">
        <f t="shared" si="138"/>
        <v>0</v>
      </c>
      <c r="P1498" s="12" t="e">
        <f t="shared" si="139"/>
        <v>#DIV/0!</v>
      </c>
      <c r="Q1498" t="s">
        <v>8322</v>
      </c>
      <c r="R1498" t="s">
        <v>8324</v>
      </c>
      <c r="S1498" s="9">
        <f t="shared" si="140"/>
        <v>41838.475219907406</v>
      </c>
      <c r="T1498" s="9">
        <f t="shared" si="141"/>
        <v>41898.475219907406</v>
      </c>
      <c r="U1498">
        <f t="shared" si="142"/>
        <v>2014</v>
      </c>
      <c r="V1498" t="str">
        <f t="shared" si="143"/>
        <v>Jul</v>
      </c>
    </row>
    <row r="1499" spans="1:22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8">
        <f t="shared" si="138"/>
        <v>0</v>
      </c>
      <c r="P1499" s="12">
        <f t="shared" si="139"/>
        <v>3644258</v>
      </c>
      <c r="Q1499" t="s">
        <v>8322</v>
      </c>
      <c r="R1499" t="s">
        <v>8324</v>
      </c>
      <c r="S1499" s="9">
        <f t="shared" si="140"/>
        <v>41444.64261574074</v>
      </c>
      <c r="T1499" s="9">
        <f t="shared" si="141"/>
        <v>41486.821527777778</v>
      </c>
      <c r="U1499">
        <f t="shared" si="142"/>
        <v>2013</v>
      </c>
      <c r="V1499" t="str">
        <f t="shared" si="143"/>
        <v>Jun</v>
      </c>
    </row>
    <row r="1500" spans="1:22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8">
        <f t="shared" si="138"/>
        <v>2</v>
      </c>
      <c r="P1500" s="12">
        <f t="shared" si="139"/>
        <v>1296000</v>
      </c>
      <c r="Q1500" t="s">
        <v>8322</v>
      </c>
      <c r="R1500" t="s">
        <v>8324</v>
      </c>
      <c r="S1500" s="9">
        <f t="shared" si="140"/>
        <v>41840.983541666668</v>
      </c>
      <c r="T1500" s="9">
        <f t="shared" si="141"/>
        <v>41885.983541666668</v>
      </c>
      <c r="U1500">
        <f t="shared" si="142"/>
        <v>2014</v>
      </c>
      <c r="V1500" t="str">
        <f t="shared" si="143"/>
        <v>Jul</v>
      </c>
    </row>
    <row r="1501" spans="1:22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8">
        <f t="shared" si="138"/>
        <v>0</v>
      </c>
      <c r="P1501" s="12">
        <f t="shared" si="139"/>
        <v>5184000</v>
      </c>
      <c r="Q1501" t="s">
        <v>8322</v>
      </c>
      <c r="R1501" t="s">
        <v>8324</v>
      </c>
      <c r="S1501" s="9">
        <f t="shared" si="140"/>
        <v>42527.007326388892</v>
      </c>
      <c r="T1501" s="9">
        <f t="shared" si="141"/>
        <v>42587.007326388892</v>
      </c>
      <c r="U1501">
        <f t="shared" si="142"/>
        <v>2016</v>
      </c>
      <c r="V1501" t="str">
        <f t="shared" si="143"/>
        <v>Jun</v>
      </c>
    </row>
    <row r="1502" spans="1:22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8">
        <f t="shared" si="138"/>
        <v>25</v>
      </c>
      <c r="P1502" s="12">
        <f t="shared" si="139"/>
        <v>172800</v>
      </c>
      <c r="Q1502" t="s">
        <v>8322</v>
      </c>
      <c r="R1502" t="s">
        <v>8324</v>
      </c>
      <c r="S1502" s="9">
        <f t="shared" si="140"/>
        <v>41365.904594907406</v>
      </c>
      <c r="T1502" s="9">
        <f t="shared" si="141"/>
        <v>41395.904594907406</v>
      </c>
      <c r="U1502">
        <f t="shared" si="142"/>
        <v>2013</v>
      </c>
      <c r="V1502" t="str">
        <f t="shared" si="143"/>
        <v>Apr</v>
      </c>
    </row>
    <row r="1503" spans="1:22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8">
        <f t="shared" si="138"/>
        <v>166</v>
      </c>
      <c r="P1503" s="12">
        <f t="shared" si="139"/>
        <v>2928.8135593220341</v>
      </c>
      <c r="Q1503" t="s">
        <v>8338</v>
      </c>
      <c r="R1503" t="s">
        <v>8339</v>
      </c>
      <c r="S1503" s="9">
        <f t="shared" si="140"/>
        <v>42163.583599537036</v>
      </c>
      <c r="T1503" s="9">
        <f t="shared" si="141"/>
        <v>42193.583599537036</v>
      </c>
      <c r="U1503">
        <f t="shared" si="142"/>
        <v>2015</v>
      </c>
      <c r="V1503" t="str">
        <f t="shared" si="143"/>
        <v>Jun</v>
      </c>
    </row>
    <row r="1504" spans="1:22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8">
        <f t="shared" si="138"/>
        <v>101</v>
      </c>
      <c r="P1504" s="12">
        <f t="shared" si="139"/>
        <v>7451.4285714285716</v>
      </c>
      <c r="Q1504" t="s">
        <v>8338</v>
      </c>
      <c r="R1504" t="s">
        <v>8339</v>
      </c>
      <c r="S1504" s="9">
        <f t="shared" si="140"/>
        <v>42426.542592592596</v>
      </c>
      <c r="T1504" s="9">
        <f t="shared" si="141"/>
        <v>42454.916666666672</v>
      </c>
      <c r="U1504">
        <f t="shared" si="142"/>
        <v>2016</v>
      </c>
      <c r="V1504" t="str">
        <f t="shared" si="143"/>
        <v>Feb</v>
      </c>
    </row>
    <row r="1505" spans="1:22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8">
        <f t="shared" si="138"/>
        <v>108</v>
      </c>
      <c r="P1505" s="12">
        <f t="shared" si="139"/>
        <v>73014.084507042251</v>
      </c>
      <c r="Q1505" t="s">
        <v>8338</v>
      </c>
      <c r="R1505" t="s">
        <v>8339</v>
      </c>
      <c r="S1505" s="9">
        <f t="shared" si="140"/>
        <v>42606.347233796296</v>
      </c>
      <c r="T1505" s="9">
        <f t="shared" si="141"/>
        <v>42666.347233796296</v>
      </c>
      <c r="U1505">
        <f t="shared" si="142"/>
        <v>2016</v>
      </c>
      <c r="V1505" t="str">
        <f t="shared" si="143"/>
        <v>Aug</v>
      </c>
    </row>
    <row r="1506" spans="1:22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8">
        <f t="shared" si="138"/>
        <v>278</v>
      </c>
      <c r="P1506" s="12">
        <f t="shared" si="139"/>
        <v>8896.4907063197024</v>
      </c>
      <c r="Q1506" t="s">
        <v>8338</v>
      </c>
      <c r="R1506" t="s">
        <v>8339</v>
      </c>
      <c r="S1506" s="9">
        <f t="shared" si="140"/>
        <v>41772.657685185186</v>
      </c>
      <c r="T1506" s="9">
        <f t="shared" si="141"/>
        <v>41800.356249999997</v>
      </c>
      <c r="U1506">
        <f t="shared" si="142"/>
        <v>2014</v>
      </c>
      <c r="V1506" t="str">
        <f t="shared" si="143"/>
        <v>May</v>
      </c>
    </row>
    <row r="1507" spans="1:22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8">
        <f t="shared" si="138"/>
        <v>104</v>
      </c>
      <c r="P1507" s="12">
        <f t="shared" si="139"/>
        <v>9363.9333333333325</v>
      </c>
      <c r="Q1507" t="s">
        <v>8338</v>
      </c>
      <c r="R1507" t="s">
        <v>8339</v>
      </c>
      <c r="S1507" s="9">
        <f t="shared" si="140"/>
        <v>42414.44332175926</v>
      </c>
      <c r="T1507" s="9">
        <f t="shared" si="141"/>
        <v>42451.834027777775</v>
      </c>
      <c r="U1507">
        <f t="shared" si="142"/>
        <v>2016</v>
      </c>
      <c r="V1507" t="str">
        <f t="shared" si="143"/>
        <v>Feb</v>
      </c>
    </row>
    <row r="1508" spans="1:22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8">
        <f t="shared" si="138"/>
        <v>111</v>
      </c>
      <c r="P1508" s="12">
        <f t="shared" si="139"/>
        <v>60279.069767441862</v>
      </c>
      <c r="Q1508" t="s">
        <v>8338</v>
      </c>
      <c r="R1508" t="s">
        <v>8339</v>
      </c>
      <c r="S1508" s="9">
        <f t="shared" si="140"/>
        <v>41814.785925925928</v>
      </c>
      <c r="T1508" s="9">
        <f t="shared" si="141"/>
        <v>41844.785925925928</v>
      </c>
      <c r="U1508">
        <f t="shared" si="142"/>
        <v>2014</v>
      </c>
      <c r="V1508" t="str">
        <f t="shared" si="143"/>
        <v>Jun</v>
      </c>
    </row>
    <row r="1509" spans="1:22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8">
        <f t="shared" si="138"/>
        <v>215</v>
      </c>
      <c r="P1509" s="12">
        <f t="shared" si="139"/>
        <v>154184.57575757575</v>
      </c>
      <c r="Q1509" t="s">
        <v>8338</v>
      </c>
      <c r="R1509" t="s">
        <v>8339</v>
      </c>
      <c r="S1509" s="9">
        <f t="shared" si="140"/>
        <v>40254.450335648151</v>
      </c>
      <c r="T1509" s="9">
        <f t="shared" si="141"/>
        <v>40313.340277777781</v>
      </c>
      <c r="U1509">
        <f t="shared" si="142"/>
        <v>2010</v>
      </c>
      <c r="V1509" t="str">
        <f t="shared" si="143"/>
        <v>Mar</v>
      </c>
    </row>
    <row r="1510" spans="1:22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8">
        <f t="shared" si="138"/>
        <v>111</v>
      </c>
      <c r="P1510" s="12">
        <f t="shared" si="139"/>
        <v>12693.838862559242</v>
      </c>
      <c r="Q1510" t="s">
        <v>8338</v>
      </c>
      <c r="R1510" t="s">
        <v>8339</v>
      </c>
      <c r="S1510" s="9">
        <f t="shared" si="140"/>
        <v>41786.614363425928</v>
      </c>
      <c r="T1510" s="9">
        <f t="shared" si="141"/>
        <v>41817.614363425928</v>
      </c>
      <c r="U1510">
        <f t="shared" si="142"/>
        <v>2014</v>
      </c>
      <c r="V1510" t="str">
        <f t="shared" si="143"/>
        <v>May</v>
      </c>
    </row>
    <row r="1511" spans="1:22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8">
        <f t="shared" si="138"/>
        <v>124</v>
      </c>
      <c r="P1511" s="12">
        <f t="shared" si="139"/>
        <v>12970.688775510203</v>
      </c>
      <c r="Q1511" t="s">
        <v>8338</v>
      </c>
      <c r="R1511" t="s">
        <v>8339</v>
      </c>
      <c r="S1511" s="9">
        <f t="shared" si="140"/>
        <v>42751.533391203702</v>
      </c>
      <c r="T1511" s="9">
        <f t="shared" si="141"/>
        <v>42780.957638888889</v>
      </c>
      <c r="U1511">
        <f t="shared" si="142"/>
        <v>2017</v>
      </c>
      <c r="V1511" t="str">
        <f t="shared" si="143"/>
        <v>Jan</v>
      </c>
    </row>
    <row r="1512" spans="1:22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8">
        <f t="shared" si="138"/>
        <v>101</v>
      </c>
      <c r="P1512" s="12">
        <f t="shared" si="139"/>
        <v>6400</v>
      </c>
      <c r="Q1512" t="s">
        <v>8338</v>
      </c>
      <c r="R1512" t="s">
        <v>8339</v>
      </c>
      <c r="S1512" s="9">
        <f t="shared" si="140"/>
        <v>41809.385162037033</v>
      </c>
      <c r="T1512" s="9">
        <f t="shared" si="141"/>
        <v>41839.385162037033</v>
      </c>
      <c r="U1512">
        <f t="shared" si="142"/>
        <v>2014</v>
      </c>
      <c r="V1512" t="str">
        <f t="shared" si="143"/>
        <v>Jun</v>
      </c>
    </row>
    <row r="1513" spans="1:22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8">
        <f t="shared" si="138"/>
        <v>112</v>
      </c>
      <c r="P1513" s="12">
        <f t="shared" si="139"/>
        <v>12600</v>
      </c>
      <c r="Q1513" t="s">
        <v>8338</v>
      </c>
      <c r="R1513" t="s">
        <v>8339</v>
      </c>
      <c r="S1513" s="9">
        <f t="shared" si="140"/>
        <v>42296.583379629628</v>
      </c>
      <c r="T1513" s="9">
        <f t="shared" si="141"/>
        <v>42326.625046296293</v>
      </c>
      <c r="U1513">
        <f t="shared" si="142"/>
        <v>2015</v>
      </c>
      <c r="V1513" t="str">
        <f t="shared" si="143"/>
        <v>Oct</v>
      </c>
    </row>
    <row r="1514" spans="1:22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8">
        <f t="shared" si="138"/>
        <v>559</v>
      </c>
      <c r="P1514" s="12">
        <f t="shared" si="139"/>
        <v>7737.313432835821</v>
      </c>
      <c r="Q1514" t="s">
        <v>8338</v>
      </c>
      <c r="R1514" t="s">
        <v>8339</v>
      </c>
      <c r="S1514" s="9">
        <f t="shared" si="140"/>
        <v>42741.684479166666</v>
      </c>
      <c r="T1514" s="9">
        <f t="shared" si="141"/>
        <v>42771.684479166666</v>
      </c>
      <c r="U1514">
        <f t="shared" si="142"/>
        <v>2017</v>
      </c>
      <c r="V1514" t="str">
        <f t="shared" si="143"/>
        <v>Jan</v>
      </c>
    </row>
    <row r="1515" spans="1:22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8">
        <f t="shared" si="138"/>
        <v>150</v>
      </c>
      <c r="P1515" s="12">
        <f t="shared" si="139"/>
        <v>12055.813953488372</v>
      </c>
      <c r="Q1515" t="s">
        <v>8338</v>
      </c>
      <c r="R1515" t="s">
        <v>8339</v>
      </c>
      <c r="S1515" s="9">
        <f t="shared" si="140"/>
        <v>41806.637337962966</v>
      </c>
      <c r="T1515" s="9">
        <f t="shared" si="141"/>
        <v>41836.637337962966</v>
      </c>
      <c r="U1515">
        <f t="shared" si="142"/>
        <v>2014</v>
      </c>
      <c r="V1515" t="str">
        <f t="shared" si="143"/>
        <v>Jun</v>
      </c>
    </row>
    <row r="1516" spans="1:22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8">
        <f t="shared" si="138"/>
        <v>106</v>
      </c>
      <c r="P1516" s="12">
        <f t="shared" si="139"/>
        <v>19636.363636363636</v>
      </c>
      <c r="Q1516" t="s">
        <v>8338</v>
      </c>
      <c r="R1516" t="s">
        <v>8339</v>
      </c>
      <c r="S1516" s="9">
        <f t="shared" si="140"/>
        <v>42234.597685185188</v>
      </c>
      <c r="T1516" s="9">
        <f t="shared" si="141"/>
        <v>42274.597685185188</v>
      </c>
      <c r="U1516">
        <f t="shared" si="142"/>
        <v>2015</v>
      </c>
      <c r="V1516" t="str">
        <f t="shared" si="143"/>
        <v>Aug</v>
      </c>
    </row>
    <row r="1517" spans="1:22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8">
        <f t="shared" si="138"/>
        <v>157</v>
      </c>
      <c r="P1517" s="12">
        <f t="shared" si="139"/>
        <v>4663.7837837837842</v>
      </c>
      <c r="Q1517" t="s">
        <v>8338</v>
      </c>
      <c r="R1517" t="s">
        <v>8339</v>
      </c>
      <c r="S1517" s="9">
        <f t="shared" si="140"/>
        <v>42415.253437499996</v>
      </c>
      <c r="T1517" s="9">
        <f t="shared" si="141"/>
        <v>42445.211770833332</v>
      </c>
      <c r="U1517">
        <f t="shared" si="142"/>
        <v>2016</v>
      </c>
      <c r="V1517" t="str">
        <f t="shared" si="143"/>
        <v>Feb</v>
      </c>
    </row>
    <row r="1518" spans="1:22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8">
        <f t="shared" si="138"/>
        <v>109</v>
      </c>
      <c r="P1518" s="12">
        <f t="shared" si="139"/>
        <v>22431.96551724138</v>
      </c>
      <c r="Q1518" t="s">
        <v>8338</v>
      </c>
      <c r="R1518" t="s">
        <v>8339</v>
      </c>
      <c r="S1518" s="9">
        <f t="shared" si="140"/>
        <v>42619.466342592597</v>
      </c>
      <c r="T1518" s="9">
        <f t="shared" si="141"/>
        <v>42649.583333333328</v>
      </c>
      <c r="U1518">
        <f t="shared" si="142"/>
        <v>2016</v>
      </c>
      <c r="V1518" t="str">
        <f t="shared" si="143"/>
        <v>Sep</v>
      </c>
    </row>
    <row r="1519" spans="1:22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8">
        <f t="shared" si="138"/>
        <v>162</v>
      </c>
      <c r="P1519" s="12">
        <f t="shared" si="139"/>
        <v>4310.6455284552849</v>
      </c>
      <c r="Q1519" t="s">
        <v>8338</v>
      </c>
      <c r="R1519" t="s">
        <v>8339</v>
      </c>
      <c r="S1519" s="9">
        <f t="shared" si="140"/>
        <v>41948.56658564815</v>
      </c>
      <c r="T1519" s="9">
        <f t="shared" si="141"/>
        <v>41979.25</v>
      </c>
      <c r="U1519">
        <f t="shared" si="142"/>
        <v>2014</v>
      </c>
      <c r="V1519" t="str">
        <f t="shared" si="143"/>
        <v>Nov</v>
      </c>
    </row>
    <row r="1520" spans="1:22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8">
        <f t="shared" si="138"/>
        <v>205</v>
      </c>
      <c r="P1520" s="12">
        <f t="shared" si="139"/>
        <v>10983.050847457627</v>
      </c>
      <c r="Q1520" t="s">
        <v>8338</v>
      </c>
      <c r="R1520" t="s">
        <v>8339</v>
      </c>
      <c r="S1520" s="9">
        <f t="shared" si="140"/>
        <v>41760.8200462963</v>
      </c>
      <c r="T1520" s="9">
        <f t="shared" si="141"/>
        <v>41790.8200462963</v>
      </c>
      <c r="U1520">
        <f t="shared" si="142"/>
        <v>2014</v>
      </c>
      <c r="V1520" t="str">
        <f t="shared" si="143"/>
        <v>May</v>
      </c>
    </row>
    <row r="1521" spans="1:22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8">
        <f t="shared" si="138"/>
        <v>103</v>
      </c>
      <c r="P1521" s="12">
        <f t="shared" si="139"/>
        <v>16787.979310344828</v>
      </c>
      <c r="Q1521" t="s">
        <v>8338</v>
      </c>
      <c r="R1521" t="s">
        <v>8339</v>
      </c>
      <c r="S1521" s="9">
        <f t="shared" si="140"/>
        <v>41782.741701388892</v>
      </c>
      <c r="T1521" s="9">
        <f t="shared" si="141"/>
        <v>41810.915972222225</v>
      </c>
      <c r="U1521">
        <f t="shared" si="142"/>
        <v>2014</v>
      </c>
      <c r="V1521" t="str">
        <f t="shared" si="143"/>
        <v>May</v>
      </c>
    </row>
    <row r="1522" spans="1:22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8">
        <f t="shared" si="138"/>
        <v>103</v>
      </c>
      <c r="P1522" s="12">
        <f t="shared" si="139"/>
        <v>18784.952095808385</v>
      </c>
      <c r="Q1522" t="s">
        <v>8338</v>
      </c>
      <c r="R1522" t="s">
        <v>8339</v>
      </c>
      <c r="S1522" s="9">
        <f t="shared" si="140"/>
        <v>41955.857789351852</v>
      </c>
      <c r="T1522" s="9">
        <f t="shared" si="141"/>
        <v>41992.166666666672</v>
      </c>
      <c r="U1522">
        <f t="shared" si="142"/>
        <v>2014</v>
      </c>
      <c r="V1522" t="str">
        <f t="shared" si="143"/>
        <v>Nov</v>
      </c>
    </row>
    <row r="1523" spans="1:22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8">
        <f t="shared" si="138"/>
        <v>107</v>
      </c>
      <c r="P1523" s="12">
        <f t="shared" si="139"/>
        <v>12868.08510638298</v>
      </c>
      <c r="Q1523" t="s">
        <v>8338</v>
      </c>
      <c r="R1523" t="s">
        <v>8339</v>
      </c>
      <c r="S1523" s="9">
        <f t="shared" si="140"/>
        <v>42493.167719907404</v>
      </c>
      <c r="T1523" s="9">
        <f t="shared" si="141"/>
        <v>42528.167719907404</v>
      </c>
      <c r="U1523">
        <f t="shared" si="142"/>
        <v>2016</v>
      </c>
      <c r="V1523" t="str">
        <f t="shared" si="143"/>
        <v>May</v>
      </c>
    </row>
    <row r="1524" spans="1:22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8">
        <f t="shared" si="138"/>
        <v>139</v>
      </c>
      <c r="P1524" s="12">
        <f t="shared" si="139"/>
        <v>5734.5132743362828</v>
      </c>
      <c r="Q1524" t="s">
        <v>8338</v>
      </c>
      <c r="R1524" t="s">
        <v>8339</v>
      </c>
      <c r="S1524" s="9">
        <f t="shared" si="140"/>
        <v>41899.830312500002</v>
      </c>
      <c r="T1524" s="9">
        <f t="shared" si="141"/>
        <v>41929.830312500002</v>
      </c>
      <c r="U1524">
        <f t="shared" si="142"/>
        <v>2014</v>
      </c>
      <c r="V1524" t="str">
        <f t="shared" si="143"/>
        <v>Sep</v>
      </c>
    </row>
    <row r="1525" spans="1:22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8">
        <f t="shared" si="138"/>
        <v>125</v>
      </c>
      <c r="P1525" s="12">
        <f t="shared" si="139"/>
        <v>11202.838174273858</v>
      </c>
      <c r="Q1525" t="s">
        <v>8338</v>
      </c>
      <c r="R1525" t="s">
        <v>8339</v>
      </c>
      <c r="S1525" s="9">
        <f t="shared" si="140"/>
        <v>41964.751342592594</v>
      </c>
      <c r="T1525" s="9">
        <f t="shared" si="141"/>
        <v>41996</v>
      </c>
      <c r="U1525">
        <f t="shared" si="142"/>
        <v>2014</v>
      </c>
      <c r="V1525" t="str">
        <f t="shared" si="143"/>
        <v>Nov</v>
      </c>
    </row>
    <row r="1526" spans="1:22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8">
        <f t="shared" si="138"/>
        <v>207</v>
      </c>
      <c r="P1526" s="12">
        <f t="shared" si="139"/>
        <v>92571.428571428565</v>
      </c>
      <c r="Q1526" t="s">
        <v>8338</v>
      </c>
      <c r="R1526" t="s">
        <v>8339</v>
      </c>
      <c r="S1526" s="9">
        <f t="shared" si="140"/>
        <v>42756.501041666663</v>
      </c>
      <c r="T1526" s="9">
        <f t="shared" si="141"/>
        <v>42786.501041666663</v>
      </c>
      <c r="U1526">
        <f t="shared" si="142"/>
        <v>2017</v>
      </c>
      <c r="V1526" t="str">
        <f t="shared" si="143"/>
        <v>Jan</v>
      </c>
    </row>
    <row r="1527" spans="1:22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8">
        <f t="shared" si="138"/>
        <v>174</v>
      </c>
      <c r="P1527" s="12">
        <f t="shared" si="139"/>
        <v>18514.285714285714</v>
      </c>
      <c r="Q1527" t="s">
        <v>8338</v>
      </c>
      <c r="R1527" t="s">
        <v>8339</v>
      </c>
      <c r="S1527" s="9">
        <f t="shared" si="140"/>
        <v>42570.702986111108</v>
      </c>
      <c r="T1527" s="9">
        <f t="shared" si="141"/>
        <v>42600.702986111108</v>
      </c>
      <c r="U1527">
        <f t="shared" si="142"/>
        <v>2016</v>
      </c>
      <c r="V1527" t="str">
        <f t="shared" si="143"/>
        <v>Jul</v>
      </c>
    </row>
    <row r="1528" spans="1:22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8">
        <f t="shared" si="138"/>
        <v>120</v>
      </c>
      <c r="P1528" s="12">
        <f t="shared" si="139"/>
        <v>15120</v>
      </c>
      <c r="Q1528" t="s">
        <v>8338</v>
      </c>
      <c r="R1528" t="s">
        <v>8339</v>
      </c>
      <c r="S1528" s="9">
        <f t="shared" si="140"/>
        <v>42339.276006944448</v>
      </c>
      <c r="T1528" s="9">
        <f t="shared" si="141"/>
        <v>42388.276006944448</v>
      </c>
      <c r="U1528">
        <f t="shared" si="142"/>
        <v>2015</v>
      </c>
      <c r="V1528" t="str">
        <f t="shared" si="143"/>
        <v>Dec</v>
      </c>
    </row>
    <row r="1529" spans="1:22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8">
        <f t="shared" si="138"/>
        <v>110</v>
      </c>
      <c r="P1529" s="12">
        <f t="shared" si="139"/>
        <v>34508.571428571428</v>
      </c>
      <c r="Q1529" t="s">
        <v>8338</v>
      </c>
      <c r="R1529" t="s">
        <v>8339</v>
      </c>
      <c r="S1529" s="9">
        <f t="shared" si="140"/>
        <v>42780.600532407407</v>
      </c>
      <c r="T1529" s="9">
        <f t="shared" si="141"/>
        <v>42808.558865740735</v>
      </c>
      <c r="U1529">
        <f t="shared" si="142"/>
        <v>2017</v>
      </c>
      <c r="V1529" t="str">
        <f t="shared" si="143"/>
        <v>Feb</v>
      </c>
    </row>
    <row r="1530" spans="1:22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8">
        <f t="shared" si="138"/>
        <v>282</v>
      </c>
      <c r="P1530" s="12">
        <f t="shared" si="139"/>
        <v>16344.237499999999</v>
      </c>
      <c r="Q1530" t="s">
        <v>8338</v>
      </c>
      <c r="R1530" t="s">
        <v>8339</v>
      </c>
      <c r="S1530" s="9">
        <f t="shared" si="140"/>
        <v>42736.732893518521</v>
      </c>
      <c r="T1530" s="9">
        <f t="shared" si="141"/>
        <v>42767</v>
      </c>
      <c r="U1530">
        <f t="shared" si="142"/>
        <v>2017</v>
      </c>
      <c r="V1530" t="str">
        <f t="shared" si="143"/>
        <v>Jan</v>
      </c>
    </row>
    <row r="1531" spans="1:22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8">
        <f t="shared" si="138"/>
        <v>101</v>
      </c>
      <c r="P1531" s="12">
        <f t="shared" si="139"/>
        <v>18357.446808510638</v>
      </c>
      <c r="Q1531" t="s">
        <v>8338</v>
      </c>
      <c r="R1531" t="s">
        <v>8339</v>
      </c>
      <c r="S1531" s="9">
        <f t="shared" si="140"/>
        <v>42052.628703703704</v>
      </c>
      <c r="T1531" s="9">
        <f t="shared" si="141"/>
        <v>42082.587037037039</v>
      </c>
      <c r="U1531">
        <f t="shared" si="142"/>
        <v>2015</v>
      </c>
      <c r="V1531" t="str">
        <f t="shared" si="143"/>
        <v>Feb</v>
      </c>
    </row>
    <row r="1532" spans="1:22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8">
        <f t="shared" si="138"/>
        <v>135</v>
      </c>
      <c r="P1532" s="12">
        <f t="shared" si="139"/>
        <v>2471.3958810068648</v>
      </c>
      <c r="Q1532" t="s">
        <v>8338</v>
      </c>
      <c r="R1532" t="s">
        <v>8339</v>
      </c>
      <c r="S1532" s="9">
        <f t="shared" si="140"/>
        <v>42275.767303240747</v>
      </c>
      <c r="T1532" s="9">
        <f t="shared" si="141"/>
        <v>42300.767303240747</v>
      </c>
      <c r="U1532">
        <f t="shared" si="142"/>
        <v>2015</v>
      </c>
      <c r="V1532" t="str">
        <f t="shared" si="143"/>
        <v>Sep</v>
      </c>
    </row>
    <row r="1533" spans="1:22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8">
        <f t="shared" si="138"/>
        <v>176</v>
      </c>
      <c r="P1533" s="12">
        <f t="shared" si="139"/>
        <v>38255.808219178085</v>
      </c>
      <c r="Q1533" t="s">
        <v>8338</v>
      </c>
      <c r="R1533" t="s">
        <v>8339</v>
      </c>
      <c r="S1533" s="9">
        <f t="shared" si="140"/>
        <v>41941.802384259259</v>
      </c>
      <c r="T1533" s="9">
        <f t="shared" si="141"/>
        <v>41974.125</v>
      </c>
      <c r="U1533">
        <f t="shared" si="142"/>
        <v>2014</v>
      </c>
      <c r="V1533" t="str">
        <f t="shared" si="143"/>
        <v>Oct</v>
      </c>
    </row>
    <row r="1534" spans="1:22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8">
        <f t="shared" si="138"/>
        <v>484</v>
      </c>
      <c r="P1534" s="12">
        <f t="shared" si="139"/>
        <v>7097.057823129252</v>
      </c>
      <c r="Q1534" t="s">
        <v>8338</v>
      </c>
      <c r="R1534" t="s">
        <v>8339</v>
      </c>
      <c r="S1534" s="9">
        <f t="shared" si="140"/>
        <v>42391.475289351853</v>
      </c>
      <c r="T1534" s="9">
        <f t="shared" si="141"/>
        <v>42415.625</v>
      </c>
      <c r="U1534">
        <f t="shared" si="142"/>
        <v>2016</v>
      </c>
      <c r="V1534" t="str">
        <f t="shared" si="143"/>
        <v>Jan</v>
      </c>
    </row>
    <row r="1535" spans="1:22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8">
        <f t="shared" si="138"/>
        <v>145</v>
      </c>
      <c r="P1535" s="12">
        <f t="shared" si="139"/>
        <v>5740.2202702702707</v>
      </c>
      <c r="Q1535" t="s">
        <v>8338</v>
      </c>
      <c r="R1535" t="s">
        <v>8339</v>
      </c>
      <c r="S1535" s="9">
        <f t="shared" si="140"/>
        <v>42443.00204861111</v>
      </c>
      <c r="T1535" s="9">
        <f t="shared" si="141"/>
        <v>42492.165972222225</v>
      </c>
      <c r="U1535">
        <f t="shared" si="142"/>
        <v>2016</v>
      </c>
      <c r="V1535" t="str">
        <f t="shared" si="143"/>
        <v>Mar</v>
      </c>
    </row>
    <row r="1536" spans="1:22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8">
        <f t="shared" si="138"/>
        <v>418</v>
      </c>
      <c r="P1536" s="12">
        <f t="shared" si="139"/>
        <v>7024.3902439024387</v>
      </c>
      <c r="Q1536" t="s">
        <v>8338</v>
      </c>
      <c r="R1536" t="s">
        <v>8339</v>
      </c>
      <c r="S1536" s="9">
        <f t="shared" si="140"/>
        <v>42221.67432870371</v>
      </c>
      <c r="T1536" s="9">
        <f t="shared" si="141"/>
        <v>42251.67432870371</v>
      </c>
      <c r="U1536">
        <f t="shared" si="142"/>
        <v>2015</v>
      </c>
      <c r="V1536" t="str">
        <f t="shared" si="143"/>
        <v>Aug</v>
      </c>
    </row>
    <row r="1537" spans="1:22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8">
        <f t="shared" si="138"/>
        <v>132</v>
      </c>
      <c r="P1537" s="12">
        <f t="shared" si="139"/>
        <v>22846.99090909091</v>
      </c>
      <c r="Q1537" t="s">
        <v>8338</v>
      </c>
      <c r="R1537" t="s">
        <v>8339</v>
      </c>
      <c r="S1537" s="9">
        <f t="shared" si="140"/>
        <v>42484.829062500001</v>
      </c>
      <c r="T1537" s="9">
        <f t="shared" si="141"/>
        <v>42513.916666666672</v>
      </c>
      <c r="U1537">
        <f t="shared" si="142"/>
        <v>2016</v>
      </c>
      <c r="V1537" t="str">
        <f t="shared" si="143"/>
        <v>Apr</v>
      </c>
    </row>
    <row r="1538" spans="1:22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8">
        <f t="shared" si="138"/>
        <v>250</v>
      </c>
      <c r="P1538" s="12">
        <f t="shared" si="139"/>
        <v>5696.7032967032965</v>
      </c>
      <c r="Q1538" t="s">
        <v>8338</v>
      </c>
      <c r="R1538" t="s">
        <v>8339</v>
      </c>
      <c r="S1538" s="9">
        <f t="shared" si="140"/>
        <v>42213.802199074074</v>
      </c>
      <c r="T1538" s="9">
        <f t="shared" si="141"/>
        <v>42243.802199074074</v>
      </c>
      <c r="U1538">
        <f t="shared" si="142"/>
        <v>2015</v>
      </c>
      <c r="V1538" t="str">
        <f t="shared" si="143"/>
        <v>Jul</v>
      </c>
    </row>
    <row r="1539" spans="1:22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8">
        <f t="shared" ref="O1539:O1602" si="144">ROUND((E1539/D1539)*100,0)</f>
        <v>180</v>
      </c>
      <c r="P1539" s="12">
        <f t="shared" ref="P1539:P1602" si="145">(I1539-J1539)/L1539</f>
        <v>14053.450892857143</v>
      </c>
      <c r="Q1539" t="s">
        <v>8338</v>
      </c>
      <c r="R1539" t="s">
        <v>8339</v>
      </c>
      <c r="S1539" s="9">
        <f t="shared" ref="S1539:S1602" si="146">(((J1539/60)/60)/24)+DATE(1970,1,1)</f>
        <v>42552.315127314811</v>
      </c>
      <c r="T1539" s="9">
        <f t="shared" ref="T1539:T1602" si="147">(((I1539/60)/60)/24) + DATE(1970,1,1)</f>
        <v>42588.75</v>
      </c>
      <c r="U1539">
        <f t="shared" ref="U1539:U1602" si="148">YEAR(S1539)</f>
        <v>2016</v>
      </c>
      <c r="V1539" t="str">
        <f t="shared" ref="V1539:V1602" si="149">TEXT(MONTH(S1539)*29,"mmm")</f>
        <v>Jul</v>
      </c>
    </row>
    <row r="1540" spans="1:22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8">
        <f t="shared" si="144"/>
        <v>103</v>
      </c>
      <c r="P1540" s="12">
        <f t="shared" si="145"/>
        <v>84521.739130434784</v>
      </c>
      <c r="Q1540" t="s">
        <v>8338</v>
      </c>
      <c r="R1540" t="s">
        <v>8339</v>
      </c>
      <c r="S1540" s="9">
        <f t="shared" si="146"/>
        <v>41981.782060185185</v>
      </c>
      <c r="T1540" s="9">
        <f t="shared" si="147"/>
        <v>42026.782060185185</v>
      </c>
      <c r="U1540">
        <f t="shared" si="148"/>
        <v>2014</v>
      </c>
      <c r="V1540" t="str">
        <f t="shared" si="149"/>
        <v>Dec</v>
      </c>
    </row>
    <row r="1541" spans="1:22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8">
        <f t="shared" si="144"/>
        <v>136</v>
      </c>
      <c r="P1541" s="12">
        <f t="shared" si="145"/>
        <v>10039.43661971831</v>
      </c>
      <c r="Q1541" t="s">
        <v>8338</v>
      </c>
      <c r="R1541" t="s">
        <v>8339</v>
      </c>
      <c r="S1541" s="9">
        <f t="shared" si="146"/>
        <v>42705.919201388882</v>
      </c>
      <c r="T1541" s="9">
        <f t="shared" si="147"/>
        <v>42738.919201388882</v>
      </c>
      <c r="U1541">
        <f t="shared" si="148"/>
        <v>2016</v>
      </c>
      <c r="V1541" t="str">
        <f t="shared" si="149"/>
        <v>Dec</v>
      </c>
    </row>
    <row r="1542" spans="1:22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8">
        <f t="shared" si="144"/>
        <v>118</v>
      </c>
      <c r="P1542" s="12">
        <f t="shared" si="145"/>
        <v>26488.612244897959</v>
      </c>
      <c r="Q1542" t="s">
        <v>8338</v>
      </c>
      <c r="R1542" t="s">
        <v>8339</v>
      </c>
      <c r="S1542" s="9">
        <f t="shared" si="146"/>
        <v>41939.00712962963</v>
      </c>
      <c r="T1542" s="9">
        <f t="shared" si="147"/>
        <v>41969.052083333328</v>
      </c>
      <c r="U1542">
        <f t="shared" si="148"/>
        <v>2014</v>
      </c>
      <c r="V1542" t="str">
        <f t="shared" si="149"/>
        <v>Oct</v>
      </c>
    </row>
    <row r="1543" spans="1:22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8">
        <f t="shared" si="144"/>
        <v>0</v>
      </c>
      <c r="P1543" s="12">
        <f t="shared" si="145"/>
        <v>1296000</v>
      </c>
      <c r="Q1543" t="s">
        <v>8338</v>
      </c>
      <c r="R1543" t="s">
        <v>8343</v>
      </c>
      <c r="S1543" s="9">
        <f t="shared" si="146"/>
        <v>41974.712245370371</v>
      </c>
      <c r="T1543" s="9">
        <f t="shared" si="147"/>
        <v>42004.712245370371</v>
      </c>
      <c r="U1543">
        <f t="shared" si="148"/>
        <v>2014</v>
      </c>
      <c r="V1543" t="str">
        <f t="shared" si="149"/>
        <v>Dec</v>
      </c>
    </row>
    <row r="1544" spans="1:22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8">
        <f t="shared" si="144"/>
        <v>4</v>
      </c>
      <c r="P1544" s="12">
        <f t="shared" si="145"/>
        <v>1296000</v>
      </c>
      <c r="Q1544" t="s">
        <v>8338</v>
      </c>
      <c r="R1544" t="s">
        <v>8343</v>
      </c>
      <c r="S1544" s="9">
        <f t="shared" si="146"/>
        <v>42170.996527777781</v>
      </c>
      <c r="T1544" s="9">
        <f t="shared" si="147"/>
        <v>42185.996527777781</v>
      </c>
      <c r="U1544">
        <f t="shared" si="148"/>
        <v>2015</v>
      </c>
      <c r="V1544" t="str">
        <f t="shared" si="149"/>
        <v>Jun</v>
      </c>
    </row>
    <row r="1545" spans="1:22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8">
        <f t="shared" si="144"/>
        <v>0</v>
      </c>
      <c r="P1545" s="12">
        <f t="shared" si="145"/>
        <v>2595600</v>
      </c>
      <c r="Q1545" t="s">
        <v>8338</v>
      </c>
      <c r="R1545" t="s">
        <v>8343</v>
      </c>
      <c r="S1545" s="9">
        <f t="shared" si="146"/>
        <v>41935.509652777779</v>
      </c>
      <c r="T1545" s="9">
        <f t="shared" si="147"/>
        <v>41965.551319444443</v>
      </c>
      <c r="U1545">
        <f t="shared" si="148"/>
        <v>2014</v>
      </c>
      <c r="V1545" t="str">
        <f t="shared" si="149"/>
        <v>Oct</v>
      </c>
    </row>
    <row r="1546" spans="1:22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8">
        <f t="shared" si="144"/>
        <v>0</v>
      </c>
      <c r="P1546" s="12" t="e">
        <f t="shared" si="145"/>
        <v>#DIV/0!</v>
      </c>
      <c r="Q1546" t="s">
        <v>8338</v>
      </c>
      <c r="R1546" t="s">
        <v>8343</v>
      </c>
      <c r="S1546" s="9">
        <f t="shared" si="146"/>
        <v>42053.051203703704</v>
      </c>
      <c r="T1546" s="9">
        <f t="shared" si="147"/>
        <v>42095.012499999997</v>
      </c>
      <c r="U1546">
        <f t="shared" si="148"/>
        <v>2015</v>
      </c>
      <c r="V1546" t="str">
        <f t="shared" si="149"/>
        <v>Feb</v>
      </c>
    </row>
    <row r="1547" spans="1:22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8">
        <f t="shared" si="144"/>
        <v>0</v>
      </c>
      <c r="P1547" s="12">
        <f t="shared" si="145"/>
        <v>2937726</v>
      </c>
      <c r="Q1547" t="s">
        <v>8338</v>
      </c>
      <c r="R1547" t="s">
        <v>8343</v>
      </c>
      <c r="S1547" s="9">
        <f t="shared" si="146"/>
        <v>42031.884652777779</v>
      </c>
      <c r="T1547" s="9">
        <f t="shared" si="147"/>
        <v>42065.886111111111</v>
      </c>
      <c r="U1547">
        <f t="shared" si="148"/>
        <v>2015</v>
      </c>
      <c r="V1547" t="str">
        <f t="shared" si="149"/>
        <v>Jan</v>
      </c>
    </row>
    <row r="1548" spans="1:22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8">
        <f t="shared" si="144"/>
        <v>29</v>
      </c>
      <c r="P1548" s="12">
        <f t="shared" si="145"/>
        <v>471272.72727272729</v>
      </c>
      <c r="Q1548" t="s">
        <v>8338</v>
      </c>
      <c r="R1548" t="s">
        <v>8343</v>
      </c>
      <c r="S1548" s="9">
        <f t="shared" si="146"/>
        <v>41839.212951388887</v>
      </c>
      <c r="T1548" s="9">
        <f t="shared" si="147"/>
        <v>41899.212951388887</v>
      </c>
      <c r="U1548">
        <f t="shared" si="148"/>
        <v>2014</v>
      </c>
      <c r="V1548" t="str">
        <f t="shared" si="149"/>
        <v>Jul</v>
      </c>
    </row>
    <row r="1549" spans="1:22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8">
        <f t="shared" si="144"/>
        <v>0</v>
      </c>
      <c r="P1549" s="12" t="e">
        <f t="shared" si="145"/>
        <v>#DIV/0!</v>
      </c>
      <c r="Q1549" t="s">
        <v>8338</v>
      </c>
      <c r="R1549" t="s">
        <v>8343</v>
      </c>
      <c r="S1549" s="9">
        <f t="shared" si="146"/>
        <v>42782.426875000005</v>
      </c>
      <c r="T1549" s="9">
        <f t="shared" si="147"/>
        <v>42789.426875000005</v>
      </c>
      <c r="U1549">
        <f t="shared" si="148"/>
        <v>2017</v>
      </c>
      <c r="V1549" t="str">
        <f t="shared" si="149"/>
        <v>Feb</v>
      </c>
    </row>
    <row r="1550" spans="1:22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8">
        <f t="shared" si="144"/>
        <v>9</v>
      </c>
      <c r="P1550" s="12">
        <f t="shared" si="145"/>
        <v>2595600</v>
      </c>
      <c r="Q1550" t="s">
        <v>8338</v>
      </c>
      <c r="R1550" t="s">
        <v>8343</v>
      </c>
      <c r="S1550" s="9">
        <f t="shared" si="146"/>
        <v>42286.88217592593</v>
      </c>
      <c r="T1550" s="9">
        <f t="shared" si="147"/>
        <v>42316.923842592587</v>
      </c>
      <c r="U1550">
        <f t="shared" si="148"/>
        <v>2015</v>
      </c>
      <c r="V1550" t="str">
        <f t="shared" si="149"/>
        <v>Oct</v>
      </c>
    </row>
    <row r="1551" spans="1:22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8">
        <f t="shared" si="144"/>
        <v>34</v>
      </c>
      <c r="P1551" s="12">
        <f t="shared" si="145"/>
        <v>432600</v>
      </c>
      <c r="Q1551" t="s">
        <v>8338</v>
      </c>
      <c r="R1551" t="s">
        <v>8343</v>
      </c>
      <c r="S1551" s="9">
        <f t="shared" si="146"/>
        <v>42281.136099537034</v>
      </c>
      <c r="T1551" s="9">
        <f t="shared" si="147"/>
        <v>42311.177766203706</v>
      </c>
      <c r="U1551">
        <f t="shared" si="148"/>
        <v>2015</v>
      </c>
      <c r="V1551" t="str">
        <f t="shared" si="149"/>
        <v>Oct</v>
      </c>
    </row>
    <row r="1552" spans="1:22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8">
        <f t="shared" si="144"/>
        <v>13</v>
      </c>
      <c r="P1552" s="12">
        <f t="shared" si="145"/>
        <v>370285.71428571426</v>
      </c>
      <c r="Q1552" t="s">
        <v>8338</v>
      </c>
      <c r="R1552" t="s">
        <v>8343</v>
      </c>
      <c r="S1552" s="9">
        <f t="shared" si="146"/>
        <v>42472.449467592596</v>
      </c>
      <c r="T1552" s="9">
        <f t="shared" si="147"/>
        <v>42502.449467592596</v>
      </c>
      <c r="U1552">
        <f t="shared" si="148"/>
        <v>2016</v>
      </c>
      <c r="V1552" t="str">
        <f t="shared" si="149"/>
        <v>Apr</v>
      </c>
    </row>
    <row r="1553" spans="1:22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8">
        <f t="shared" si="144"/>
        <v>0</v>
      </c>
      <c r="P1553" s="12" t="e">
        <f t="shared" si="145"/>
        <v>#DIV/0!</v>
      </c>
      <c r="Q1553" t="s">
        <v>8338</v>
      </c>
      <c r="R1553" t="s">
        <v>8343</v>
      </c>
      <c r="S1553" s="9">
        <f t="shared" si="146"/>
        <v>42121.824525462958</v>
      </c>
      <c r="T1553" s="9">
        <f t="shared" si="147"/>
        <v>42151.824525462958</v>
      </c>
      <c r="U1553">
        <f t="shared" si="148"/>
        <v>2015</v>
      </c>
      <c r="V1553" t="str">
        <f t="shared" si="149"/>
        <v>Apr</v>
      </c>
    </row>
    <row r="1554" spans="1:22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8">
        <f t="shared" si="144"/>
        <v>49</v>
      </c>
      <c r="P1554" s="12">
        <f t="shared" si="145"/>
        <v>110577</v>
      </c>
      <c r="Q1554" t="s">
        <v>8338</v>
      </c>
      <c r="R1554" t="s">
        <v>8343</v>
      </c>
      <c r="S1554" s="9">
        <f t="shared" si="146"/>
        <v>41892.688750000001</v>
      </c>
      <c r="T1554" s="9">
        <f t="shared" si="147"/>
        <v>41913.165972222225</v>
      </c>
      <c r="U1554">
        <f t="shared" si="148"/>
        <v>2014</v>
      </c>
      <c r="V1554" t="str">
        <f t="shared" si="149"/>
        <v>Sep</v>
      </c>
    </row>
    <row r="1555" spans="1:22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8">
        <f t="shared" si="144"/>
        <v>0</v>
      </c>
      <c r="P1555" s="12" t="e">
        <f t="shared" si="145"/>
        <v>#DIV/0!</v>
      </c>
      <c r="Q1555" t="s">
        <v>8338</v>
      </c>
      <c r="R1555" t="s">
        <v>8343</v>
      </c>
      <c r="S1555" s="9">
        <f t="shared" si="146"/>
        <v>42219.282951388886</v>
      </c>
      <c r="T1555" s="9">
        <f t="shared" si="147"/>
        <v>42249.282951388886</v>
      </c>
      <c r="U1555">
        <f t="shared" si="148"/>
        <v>2015</v>
      </c>
      <c r="V1555" t="str">
        <f t="shared" si="149"/>
        <v>Aug</v>
      </c>
    </row>
    <row r="1556" spans="1:22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8">
        <f t="shared" si="144"/>
        <v>0</v>
      </c>
      <c r="P1556" s="12" t="e">
        <f t="shared" si="145"/>
        <v>#DIV/0!</v>
      </c>
      <c r="Q1556" t="s">
        <v>8338</v>
      </c>
      <c r="R1556" t="s">
        <v>8343</v>
      </c>
      <c r="S1556" s="9">
        <f t="shared" si="146"/>
        <v>42188.252199074079</v>
      </c>
      <c r="T1556" s="9">
        <f t="shared" si="147"/>
        <v>42218.252199074079</v>
      </c>
      <c r="U1556">
        <f t="shared" si="148"/>
        <v>2015</v>
      </c>
      <c r="V1556" t="str">
        <f t="shared" si="149"/>
        <v>Jul</v>
      </c>
    </row>
    <row r="1557" spans="1:22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8">
        <f t="shared" si="144"/>
        <v>0</v>
      </c>
      <c r="P1557" s="12" t="e">
        <f t="shared" si="145"/>
        <v>#DIV/0!</v>
      </c>
      <c r="Q1557" t="s">
        <v>8338</v>
      </c>
      <c r="R1557" t="s">
        <v>8343</v>
      </c>
      <c r="S1557" s="9">
        <f t="shared" si="146"/>
        <v>42241.613796296297</v>
      </c>
      <c r="T1557" s="9">
        <f t="shared" si="147"/>
        <v>42264.708333333328</v>
      </c>
      <c r="U1557">
        <f t="shared" si="148"/>
        <v>2015</v>
      </c>
      <c r="V1557" t="str">
        <f t="shared" si="149"/>
        <v>Aug</v>
      </c>
    </row>
    <row r="1558" spans="1:22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8">
        <f t="shared" si="144"/>
        <v>45</v>
      </c>
      <c r="P1558" s="12">
        <f t="shared" si="145"/>
        <v>216000</v>
      </c>
      <c r="Q1558" t="s">
        <v>8338</v>
      </c>
      <c r="R1558" t="s">
        <v>8343</v>
      </c>
      <c r="S1558" s="9">
        <f t="shared" si="146"/>
        <v>42525.153055555551</v>
      </c>
      <c r="T1558" s="9">
        <f t="shared" si="147"/>
        <v>42555.153055555551</v>
      </c>
      <c r="U1558">
        <f t="shared" si="148"/>
        <v>2016</v>
      </c>
      <c r="V1558" t="str">
        <f t="shared" si="149"/>
        <v>Jun</v>
      </c>
    </row>
    <row r="1559" spans="1:22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8">
        <f t="shared" si="144"/>
        <v>4</v>
      </c>
      <c r="P1559" s="12">
        <f t="shared" si="145"/>
        <v>2678400</v>
      </c>
      <c r="Q1559" t="s">
        <v>8338</v>
      </c>
      <c r="R1559" t="s">
        <v>8343</v>
      </c>
      <c r="S1559" s="9">
        <f t="shared" si="146"/>
        <v>41871.65315972222</v>
      </c>
      <c r="T1559" s="9">
        <f t="shared" si="147"/>
        <v>41902.65315972222</v>
      </c>
      <c r="U1559">
        <f t="shared" si="148"/>
        <v>2014</v>
      </c>
      <c r="V1559" t="str">
        <f t="shared" si="149"/>
        <v>Aug</v>
      </c>
    </row>
    <row r="1560" spans="1:22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8">
        <f t="shared" si="144"/>
        <v>5</v>
      </c>
      <c r="P1560" s="12">
        <f t="shared" si="145"/>
        <v>1702387</v>
      </c>
      <c r="Q1560" t="s">
        <v>8338</v>
      </c>
      <c r="R1560" t="s">
        <v>8343</v>
      </c>
      <c r="S1560" s="9">
        <f t="shared" si="146"/>
        <v>42185.397673611107</v>
      </c>
      <c r="T1560" s="9">
        <f t="shared" si="147"/>
        <v>42244.508333333331</v>
      </c>
      <c r="U1560">
        <f t="shared" si="148"/>
        <v>2015</v>
      </c>
      <c r="V1560" t="str">
        <f t="shared" si="149"/>
        <v>Jun</v>
      </c>
    </row>
    <row r="1561" spans="1:22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8">
        <f t="shared" si="144"/>
        <v>0</v>
      </c>
      <c r="P1561" s="12">
        <f t="shared" si="145"/>
        <v>1296000</v>
      </c>
      <c r="Q1561" t="s">
        <v>8338</v>
      </c>
      <c r="R1561" t="s">
        <v>8343</v>
      </c>
      <c r="S1561" s="9">
        <f t="shared" si="146"/>
        <v>42108.05322916666</v>
      </c>
      <c r="T1561" s="9">
        <f t="shared" si="147"/>
        <v>42123.05322916666</v>
      </c>
      <c r="U1561">
        <f t="shared" si="148"/>
        <v>2015</v>
      </c>
      <c r="V1561" t="str">
        <f t="shared" si="149"/>
        <v>Apr</v>
      </c>
    </row>
    <row r="1562" spans="1:22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8">
        <f t="shared" si="144"/>
        <v>4</v>
      </c>
      <c r="P1562" s="12">
        <f t="shared" si="145"/>
        <v>432900</v>
      </c>
      <c r="Q1562" t="s">
        <v>8338</v>
      </c>
      <c r="R1562" t="s">
        <v>8343</v>
      </c>
      <c r="S1562" s="9">
        <f t="shared" si="146"/>
        <v>41936.020752314813</v>
      </c>
      <c r="T1562" s="9">
        <f t="shared" si="147"/>
        <v>41956.062418981484</v>
      </c>
      <c r="U1562">
        <f t="shared" si="148"/>
        <v>2014</v>
      </c>
      <c r="V1562" t="str">
        <f t="shared" si="149"/>
        <v>Oct</v>
      </c>
    </row>
    <row r="1563" spans="1:22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8">
        <f t="shared" si="144"/>
        <v>1</v>
      </c>
      <c r="P1563" s="12">
        <f t="shared" si="145"/>
        <v>2595600</v>
      </c>
      <c r="Q1563" t="s">
        <v>8322</v>
      </c>
      <c r="R1563" t="s">
        <v>8344</v>
      </c>
      <c r="S1563" s="9">
        <f t="shared" si="146"/>
        <v>41555.041701388887</v>
      </c>
      <c r="T1563" s="9">
        <f t="shared" si="147"/>
        <v>41585.083368055559</v>
      </c>
      <c r="U1563">
        <f t="shared" si="148"/>
        <v>2013</v>
      </c>
      <c r="V1563" t="str">
        <f t="shared" si="149"/>
        <v>Oct</v>
      </c>
    </row>
    <row r="1564" spans="1:22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8">
        <f t="shared" si="144"/>
        <v>0</v>
      </c>
      <c r="P1564" s="12" t="e">
        <f t="shared" si="145"/>
        <v>#DIV/0!</v>
      </c>
      <c r="Q1564" t="s">
        <v>8322</v>
      </c>
      <c r="R1564" t="s">
        <v>8344</v>
      </c>
      <c r="S1564" s="9">
        <f t="shared" si="146"/>
        <v>40079.566157407404</v>
      </c>
      <c r="T1564" s="9">
        <f t="shared" si="147"/>
        <v>40149.034722222219</v>
      </c>
      <c r="U1564">
        <f t="shared" si="148"/>
        <v>2009</v>
      </c>
      <c r="V1564" t="str">
        <f t="shared" si="149"/>
        <v>Sep</v>
      </c>
    </row>
    <row r="1565" spans="1:22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8">
        <f t="shared" si="144"/>
        <v>1</v>
      </c>
      <c r="P1565" s="12">
        <f t="shared" si="145"/>
        <v>2590200</v>
      </c>
      <c r="Q1565" t="s">
        <v>8322</v>
      </c>
      <c r="R1565" t="s">
        <v>8344</v>
      </c>
      <c r="S1565" s="9">
        <f t="shared" si="146"/>
        <v>41652.742488425924</v>
      </c>
      <c r="T1565" s="9">
        <f t="shared" si="147"/>
        <v>41712.700821759259</v>
      </c>
      <c r="U1565">
        <f t="shared" si="148"/>
        <v>2014</v>
      </c>
      <c r="V1565" t="str">
        <f t="shared" si="149"/>
        <v>Jan</v>
      </c>
    </row>
    <row r="1566" spans="1:22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8">
        <f t="shared" si="144"/>
        <v>0</v>
      </c>
      <c r="P1566" s="12">
        <f t="shared" si="145"/>
        <v>2718991</v>
      </c>
      <c r="Q1566" t="s">
        <v>8322</v>
      </c>
      <c r="R1566" t="s">
        <v>8344</v>
      </c>
      <c r="S1566" s="9">
        <f t="shared" si="146"/>
        <v>42121.367002314815</v>
      </c>
      <c r="T1566" s="9">
        <f t="shared" si="147"/>
        <v>42152.836805555555</v>
      </c>
      <c r="U1566">
        <f t="shared" si="148"/>
        <v>2015</v>
      </c>
      <c r="V1566" t="str">
        <f t="shared" si="149"/>
        <v>Apr</v>
      </c>
    </row>
    <row r="1567" spans="1:22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8">
        <f t="shared" si="144"/>
        <v>3</v>
      </c>
      <c r="P1567" s="12">
        <f t="shared" si="145"/>
        <v>2592000</v>
      </c>
      <c r="Q1567" t="s">
        <v>8322</v>
      </c>
      <c r="R1567" t="s">
        <v>8344</v>
      </c>
      <c r="S1567" s="9">
        <f t="shared" si="146"/>
        <v>40672.729872685188</v>
      </c>
      <c r="T1567" s="9">
        <f t="shared" si="147"/>
        <v>40702.729872685188</v>
      </c>
      <c r="U1567">
        <f t="shared" si="148"/>
        <v>2011</v>
      </c>
      <c r="V1567" t="str">
        <f t="shared" si="149"/>
        <v>May</v>
      </c>
    </row>
    <row r="1568" spans="1:22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8">
        <f t="shared" si="144"/>
        <v>21</v>
      </c>
      <c r="P1568" s="12">
        <f t="shared" si="145"/>
        <v>42467.728813559319</v>
      </c>
      <c r="Q1568" t="s">
        <v>8322</v>
      </c>
      <c r="R1568" t="s">
        <v>8344</v>
      </c>
      <c r="S1568" s="9">
        <f t="shared" si="146"/>
        <v>42549.916712962964</v>
      </c>
      <c r="T1568" s="9">
        <f t="shared" si="147"/>
        <v>42578.916666666672</v>
      </c>
      <c r="U1568">
        <f t="shared" si="148"/>
        <v>2016</v>
      </c>
      <c r="V1568" t="str">
        <f t="shared" si="149"/>
        <v>Jun</v>
      </c>
    </row>
    <row r="1569" spans="1:22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8">
        <f t="shared" si="144"/>
        <v>4</v>
      </c>
      <c r="P1569" s="12">
        <f t="shared" si="145"/>
        <v>100111.92307692308</v>
      </c>
      <c r="Q1569" t="s">
        <v>8322</v>
      </c>
      <c r="R1569" t="s">
        <v>8344</v>
      </c>
      <c r="S1569" s="9">
        <f t="shared" si="146"/>
        <v>41671.936863425923</v>
      </c>
      <c r="T1569" s="9">
        <f t="shared" si="147"/>
        <v>41687</v>
      </c>
      <c r="U1569">
        <f t="shared" si="148"/>
        <v>2014</v>
      </c>
      <c r="V1569" t="str">
        <f t="shared" si="149"/>
        <v>Feb</v>
      </c>
    </row>
    <row r="1570" spans="1:22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8">
        <f t="shared" si="144"/>
        <v>14</v>
      </c>
      <c r="P1570" s="12">
        <f t="shared" si="145"/>
        <v>137454.54545454544</v>
      </c>
      <c r="Q1570" t="s">
        <v>8322</v>
      </c>
      <c r="R1570" t="s">
        <v>8344</v>
      </c>
      <c r="S1570" s="9">
        <f t="shared" si="146"/>
        <v>41962.062326388885</v>
      </c>
      <c r="T1570" s="9">
        <f t="shared" si="147"/>
        <v>41997.062326388885</v>
      </c>
      <c r="U1570">
        <f t="shared" si="148"/>
        <v>2014</v>
      </c>
      <c r="V1570" t="str">
        <f t="shared" si="149"/>
        <v>Nov</v>
      </c>
    </row>
    <row r="1571" spans="1:22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8">
        <f t="shared" si="144"/>
        <v>0</v>
      </c>
      <c r="P1571" s="12" t="e">
        <f t="shared" si="145"/>
        <v>#DIV/0!</v>
      </c>
      <c r="Q1571" t="s">
        <v>8322</v>
      </c>
      <c r="R1571" t="s">
        <v>8344</v>
      </c>
      <c r="S1571" s="9">
        <f t="shared" si="146"/>
        <v>41389.679560185185</v>
      </c>
      <c r="T1571" s="9">
        <f t="shared" si="147"/>
        <v>41419.679560185185</v>
      </c>
      <c r="U1571">
        <f t="shared" si="148"/>
        <v>2013</v>
      </c>
      <c r="V1571" t="str">
        <f t="shared" si="149"/>
        <v>Apr</v>
      </c>
    </row>
    <row r="1572" spans="1:22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8">
        <f t="shared" si="144"/>
        <v>41</v>
      </c>
      <c r="P1572" s="12">
        <f t="shared" si="145"/>
        <v>49776.923076923078</v>
      </c>
      <c r="Q1572" t="s">
        <v>8322</v>
      </c>
      <c r="R1572" t="s">
        <v>8344</v>
      </c>
      <c r="S1572" s="9">
        <f t="shared" si="146"/>
        <v>42438.813449074078</v>
      </c>
      <c r="T1572" s="9">
        <f t="shared" si="147"/>
        <v>42468.771782407406</v>
      </c>
      <c r="U1572">
        <f t="shared" si="148"/>
        <v>2016</v>
      </c>
      <c r="V1572" t="str">
        <f t="shared" si="149"/>
        <v>Mar</v>
      </c>
    </row>
    <row r="1573" spans="1:22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8">
        <f t="shared" si="144"/>
        <v>1</v>
      </c>
      <c r="P1573" s="12">
        <f t="shared" si="145"/>
        <v>648000</v>
      </c>
      <c r="Q1573" t="s">
        <v>8322</v>
      </c>
      <c r="R1573" t="s">
        <v>8344</v>
      </c>
      <c r="S1573" s="9">
        <f t="shared" si="146"/>
        <v>42144.769479166673</v>
      </c>
      <c r="T1573" s="9">
        <f t="shared" si="147"/>
        <v>42174.769479166673</v>
      </c>
      <c r="U1573">
        <f t="shared" si="148"/>
        <v>2015</v>
      </c>
      <c r="V1573" t="str">
        <f t="shared" si="149"/>
        <v>May</v>
      </c>
    </row>
    <row r="1574" spans="1:22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8">
        <f t="shared" si="144"/>
        <v>5</v>
      </c>
      <c r="P1574" s="12">
        <f t="shared" si="145"/>
        <v>719027</v>
      </c>
      <c r="Q1574" t="s">
        <v>8322</v>
      </c>
      <c r="R1574" t="s">
        <v>8344</v>
      </c>
      <c r="S1574" s="9">
        <f t="shared" si="146"/>
        <v>42404.033090277779</v>
      </c>
      <c r="T1574" s="9">
        <f t="shared" si="147"/>
        <v>42428.999305555553</v>
      </c>
      <c r="U1574">
        <f t="shared" si="148"/>
        <v>2016</v>
      </c>
      <c r="V1574" t="str">
        <f t="shared" si="149"/>
        <v>Feb</v>
      </c>
    </row>
    <row r="1575" spans="1:22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8">
        <f t="shared" si="144"/>
        <v>2</v>
      </c>
      <c r="P1575" s="12">
        <f t="shared" si="145"/>
        <v>1156779.3333333333</v>
      </c>
      <c r="Q1575" t="s">
        <v>8322</v>
      </c>
      <c r="R1575" t="s">
        <v>8344</v>
      </c>
      <c r="S1575" s="9">
        <f t="shared" si="146"/>
        <v>42786.000023148154</v>
      </c>
      <c r="T1575" s="9">
        <f t="shared" si="147"/>
        <v>42826.165972222225</v>
      </c>
      <c r="U1575">
        <f t="shared" si="148"/>
        <v>2017</v>
      </c>
      <c r="V1575" t="str">
        <f t="shared" si="149"/>
        <v>Feb</v>
      </c>
    </row>
    <row r="1576" spans="1:22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8">
        <f t="shared" si="144"/>
        <v>5</v>
      </c>
      <c r="P1576" s="12">
        <f t="shared" si="145"/>
        <v>504000</v>
      </c>
      <c r="Q1576" t="s">
        <v>8322</v>
      </c>
      <c r="R1576" t="s">
        <v>8344</v>
      </c>
      <c r="S1576" s="9">
        <f t="shared" si="146"/>
        <v>42017.927418981482</v>
      </c>
      <c r="T1576" s="9">
        <f t="shared" si="147"/>
        <v>42052.927418981482</v>
      </c>
      <c r="U1576">
        <f t="shared" si="148"/>
        <v>2015</v>
      </c>
      <c r="V1576" t="str">
        <f t="shared" si="149"/>
        <v>Jan</v>
      </c>
    </row>
    <row r="1577" spans="1:22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8">
        <f t="shared" si="144"/>
        <v>23</v>
      </c>
      <c r="P1577" s="12">
        <f t="shared" si="145"/>
        <v>74057.142857142855</v>
      </c>
      <c r="Q1577" t="s">
        <v>8322</v>
      </c>
      <c r="R1577" t="s">
        <v>8344</v>
      </c>
      <c r="S1577" s="9">
        <f t="shared" si="146"/>
        <v>41799.524259259262</v>
      </c>
      <c r="T1577" s="9">
        <f t="shared" si="147"/>
        <v>41829.524259259262</v>
      </c>
      <c r="U1577">
        <f t="shared" si="148"/>
        <v>2014</v>
      </c>
      <c r="V1577" t="str">
        <f t="shared" si="149"/>
        <v>Jun</v>
      </c>
    </row>
    <row r="1578" spans="1:22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8">
        <f t="shared" si="144"/>
        <v>13</v>
      </c>
      <c r="P1578" s="12">
        <f t="shared" si="145"/>
        <v>388800</v>
      </c>
      <c r="Q1578" t="s">
        <v>8322</v>
      </c>
      <c r="R1578" t="s">
        <v>8344</v>
      </c>
      <c r="S1578" s="9">
        <f t="shared" si="146"/>
        <v>42140.879259259258</v>
      </c>
      <c r="T1578" s="9">
        <f t="shared" si="147"/>
        <v>42185.879259259258</v>
      </c>
      <c r="U1578">
        <f t="shared" si="148"/>
        <v>2015</v>
      </c>
      <c r="V1578" t="str">
        <f t="shared" si="149"/>
        <v>May</v>
      </c>
    </row>
    <row r="1579" spans="1:22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8">
        <f t="shared" si="144"/>
        <v>1</v>
      </c>
      <c r="P1579" s="12">
        <f t="shared" si="145"/>
        <v>2592000</v>
      </c>
      <c r="Q1579" t="s">
        <v>8322</v>
      </c>
      <c r="R1579" t="s">
        <v>8344</v>
      </c>
      <c r="S1579" s="9">
        <f t="shared" si="146"/>
        <v>41054.847777777781</v>
      </c>
      <c r="T1579" s="9">
        <f t="shared" si="147"/>
        <v>41114.847777777781</v>
      </c>
      <c r="U1579">
        <f t="shared" si="148"/>
        <v>2012</v>
      </c>
      <c r="V1579" t="str">
        <f t="shared" si="149"/>
        <v>May</v>
      </c>
    </row>
    <row r="1580" spans="1:22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8">
        <f t="shared" si="144"/>
        <v>11</v>
      </c>
      <c r="P1580" s="12">
        <f t="shared" si="145"/>
        <v>518777.25</v>
      </c>
      <c r="Q1580" t="s">
        <v>8322</v>
      </c>
      <c r="R1580" t="s">
        <v>8344</v>
      </c>
      <c r="S1580" s="9">
        <f t="shared" si="146"/>
        <v>40399.065868055557</v>
      </c>
      <c r="T1580" s="9">
        <f t="shared" si="147"/>
        <v>40423.083333333336</v>
      </c>
      <c r="U1580">
        <f t="shared" si="148"/>
        <v>2010</v>
      </c>
      <c r="V1580" t="str">
        <f t="shared" si="149"/>
        <v>Aug</v>
      </c>
    </row>
    <row r="1581" spans="1:22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8">
        <f t="shared" si="144"/>
        <v>1</v>
      </c>
      <c r="P1581" s="12">
        <f t="shared" si="145"/>
        <v>1425600</v>
      </c>
      <c r="Q1581" t="s">
        <v>8322</v>
      </c>
      <c r="R1581" t="s">
        <v>8344</v>
      </c>
      <c r="S1581" s="9">
        <f t="shared" si="146"/>
        <v>41481.996423611112</v>
      </c>
      <c r="T1581" s="9">
        <f t="shared" si="147"/>
        <v>41514.996423611112</v>
      </c>
      <c r="U1581">
        <f t="shared" si="148"/>
        <v>2013</v>
      </c>
      <c r="V1581" t="str">
        <f t="shared" si="149"/>
        <v>Jul</v>
      </c>
    </row>
    <row r="1582" spans="1:22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8">
        <f t="shared" si="144"/>
        <v>0</v>
      </c>
      <c r="P1582" s="12" t="e">
        <f t="shared" si="145"/>
        <v>#DIV/0!</v>
      </c>
      <c r="Q1582" t="s">
        <v>8322</v>
      </c>
      <c r="R1582" t="s">
        <v>8344</v>
      </c>
      <c r="S1582" s="9">
        <f t="shared" si="146"/>
        <v>40990.050069444449</v>
      </c>
      <c r="T1582" s="9">
        <f t="shared" si="147"/>
        <v>41050.050069444449</v>
      </c>
      <c r="U1582">
        <f t="shared" si="148"/>
        <v>2012</v>
      </c>
      <c r="V1582" t="str">
        <f t="shared" si="149"/>
        <v>Mar</v>
      </c>
    </row>
    <row r="1583" spans="1:22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8">
        <f t="shared" si="144"/>
        <v>1</v>
      </c>
      <c r="P1583" s="12">
        <f t="shared" si="145"/>
        <v>2764800</v>
      </c>
      <c r="Q1583" t="s">
        <v>8338</v>
      </c>
      <c r="R1583" t="s">
        <v>8345</v>
      </c>
      <c r="S1583" s="9">
        <f t="shared" si="146"/>
        <v>42325.448958333334</v>
      </c>
      <c r="T1583" s="9">
        <f t="shared" si="147"/>
        <v>42357.448958333334</v>
      </c>
      <c r="U1583">
        <f t="shared" si="148"/>
        <v>2015</v>
      </c>
      <c r="V1583" t="str">
        <f t="shared" si="149"/>
        <v>Nov</v>
      </c>
    </row>
    <row r="1584" spans="1:22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8">
        <f t="shared" si="144"/>
        <v>9</v>
      </c>
      <c r="P1584" s="12">
        <f t="shared" si="145"/>
        <v>1644449</v>
      </c>
      <c r="Q1584" t="s">
        <v>8338</v>
      </c>
      <c r="R1584" t="s">
        <v>8345</v>
      </c>
      <c r="S1584" s="9">
        <f t="shared" si="146"/>
        <v>42246.789965277778</v>
      </c>
      <c r="T1584" s="9">
        <f t="shared" si="147"/>
        <v>42303.888888888891</v>
      </c>
      <c r="U1584">
        <f t="shared" si="148"/>
        <v>2015</v>
      </c>
      <c r="V1584" t="str">
        <f t="shared" si="149"/>
        <v>Aug</v>
      </c>
    </row>
    <row r="1585" spans="1:22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8">
        <f t="shared" si="144"/>
        <v>0</v>
      </c>
      <c r="P1585" s="12">
        <f t="shared" si="145"/>
        <v>2592000</v>
      </c>
      <c r="Q1585" t="s">
        <v>8338</v>
      </c>
      <c r="R1585" t="s">
        <v>8345</v>
      </c>
      <c r="S1585" s="9">
        <f t="shared" si="146"/>
        <v>41877.904988425929</v>
      </c>
      <c r="T1585" s="9">
        <f t="shared" si="147"/>
        <v>41907.904988425929</v>
      </c>
      <c r="U1585">
        <f t="shared" si="148"/>
        <v>2014</v>
      </c>
      <c r="V1585" t="str">
        <f t="shared" si="149"/>
        <v>Aug</v>
      </c>
    </row>
    <row r="1586" spans="1:22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8">
        <f t="shared" si="144"/>
        <v>0</v>
      </c>
      <c r="P1586" s="12" t="e">
        <f t="shared" si="145"/>
        <v>#DIV/0!</v>
      </c>
      <c r="Q1586" t="s">
        <v>8338</v>
      </c>
      <c r="R1586" t="s">
        <v>8345</v>
      </c>
      <c r="S1586" s="9">
        <f t="shared" si="146"/>
        <v>41779.649317129632</v>
      </c>
      <c r="T1586" s="9">
        <f t="shared" si="147"/>
        <v>41789.649317129632</v>
      </c>
      <c r="U1586">
        <f t="shared" si="148"/>
        <v>2014</v>
      </c>
      <c r="V1586" t="str">
        <f t="shared" si="149"/>
        <v>May</v>
      </c>
    </row>
    <row r="1587" spans="1:22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8">
        <f t="shared" si="144"/>
        <v>79</v>
      </c>
      <c r="P1587" s="12">
        <f t="shared" si="145"/>
        <v>155252.66666666666</v>
      </c>
      <c r="Q1587" t="s">
        <v>8338</v>
      </c>
      <c r="R1587" t="s">
        <v>8345</v>
      </c>
      <c r="S1587" s="9">
        <f t="shared" si="146"/>
        <v>42707.895462962959</v>
      </c>
      <c r="T1587" s="9">
        <f t="shared" si="147"/>
        <v>42729.458333333328</v>
      </c>
      <c r="U1587">
        <f t="shared" si="148"/>
        <v>2016</v>
      </c>
      <c r="V1587" t="str">
        <f t="shared" si="149"/>
        <v>Dec</v>
      </c>
    </row>
    <row r="1588" spans="1:22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8">
        <f t="shared" si="144"/>
        <v>0</v>
      </c>
      <c r="P1588" s="12" t="e">
        <f t="shared" si="145"/>
        <v>#DIV/0!</v>
      </c>
      <c r="Q1588" t="s">
        <v>8338</v>
      </c>
      <c r="R1588" t="s">
        <v>8345</v>
      </c>
      <c r="S1588" s="9">
        <f t="shared" si="146"/>
        <v>42069.104421296302</v>
      </c>
      <c r="T1588" s="9">
        <f t="shared" si="147"/>
        <v>42099.062754629631</v>
      </c>
      <c r="U1588">
        <f t="shared" si="148"/>
        <v>2015</v>
      </c>
      <c r="V1588" t="str">
        <f t="shared" si="149"/>
        <v>Mar</v>
      </c>
    </row>
    <row r="1589" spans="1:22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8">
        <f t="shared" si="144"/>
        <v>0</v>
      </c>
      <c r="P1589" s="12">
        <f t="shared" si="145"/>
        <v>2592000</v>
      </c>
      <c r="Q1589" t="s">
        <v>8338</v>
      </c>
      <c r="R1589" t="s">
        <v>8345</v>
      </c>
      <c r="S1589" s="9">
        <f t="shared" si="146"/>
        <v>41956.950983796298</v>
      </c>
      <c r="T1589" s="9">
        <f t="shared" si="147"/>
        <v>41986.950983796298</v>
      </c>
      <c r="U1589">
        <f t="shared" si="148"/>
        <v>2014</v>
      </c>
      <c r="V1589" t="str">
        <f t="shared" si="149"/>
        <v>Nov</v>
      </c>
    </row>
    <row r="1590" spans="1:22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8">
        <f t="shared" si="144"/>
        <v>0</v>
      </c>
      <c r="P1590" s="12" t="e">
        <f t="shared" si="145"/>
        <v>#DIV/0!</v>
      </c>
      <c r="Q1590" t="s">
        <v>8338</v>
      </c>
      <c r="R1590" t="s">
        <v>8345</v>
      </c>
      <c r="S1590" s="9">
        <f t="shared" si="146"/>
        <v>42005.24998842593</v>
      </c>
      <c r="T1590" s="9">
        <f t="shared" si="147"/>
        <v>42035.841666666667</v>
      </c>
      <c r="U1590">
        <f t="shared" si="148"/>
        <v>2015</v>
      </c>
      <c r="V1590" t="str">
        <f t="shared" si="149"/>
        <v>Jan</v>
      </c>
    </row>
    <row r="1591" spans="1:22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8">
        <f t="shared" si="144"/>
        <v>0</v>
      </c>
      <c r="P1591" s="12" t="e">
        <f t="shared" si="145"/>
        <v>#DIV/0!</v>
      </c>
      <c r="Q1591" t="s">
        <v>8338</v>
      </c>
      <c r="R1591" t="s">
        <v>8345</v>
      </c>
      <c r="S1591" s="9">
        <f t="shared" si="146"/>
        <v>42256.984791666662</v>
      </c>
      <c r="T1591" s="9">
        <f t="shared" si="147"/>
        <v>42286.984791666662</v>
      </c>
      <c r="U1591">
        <f t="shared" si="148"/>
        <v>2015</v>
      </c>
      <c r="V1591" t="str">
        <f t="shared" si="149"/>
        <v>Sep</v>
      </c>
    </row>
    <row r="1592" spans="1:22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8">
        <f t="shared" si="144"/>
        <v>2</v>
      </c>
      <c r="P1592" s="12">
        <f t="shared" si="145"/>
        <v>1296000</v>
      </c>
      <c r="Q1592" t="s">
        <v>8338</v>
      </c>
      <c r="R1592" t="s">
        <v>8345</v>
      </c>
      <c r="S1592" s="9">
        <f t="shared" si="146"/>
        <v>42240.857222222221</v>
      </c>
      <c r="T1592" s="9">
        <f t="shared" si="147"/>
        <v>42270.857222222221</v>
      </c>
      <c r="U1592">
        <f t="shared" si="148"/>
        <v>2015</v>
      </c>
      <c r="V1592" t="str">
        <f t="shared" si="149"/>
        <v>Aug</v>
      </c>
    </row>
    <row r="1593" spans="1:22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8">
        <f t="shared" si="144"/>
        <v>29</v>
      </c>
      <c r="P1593" s="12">
        <f t="shared" si="145"/>
        <v>28134.782608695652</v>
      </c>
      <c r="Q1593" t="s">
        <v>8338</v>
      </c>
      <c r="R1593" t="s">
        <v>8345</v>
      </c>
      <c r="S1593" s="9">
        <f t="shared" si="146"/>
        <v>42433.726168981477</v>
      </c>
      <c r="T1593" s="9">
        <f t="shared" si="147"/>
        <v>42463.68450231482</v>
      </c>
      <c r="U1593">
        <f t="shared" si="148"/>
        <v>2016</v>
      </c>
      <c r="V1593" t="str">
        <f t="shared" si="149"/>
        <v>Mar</v>
      </c>
    </row>
    <row r="1594" spans="1:22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8">
        <f t="shared" si="144"/>
        <v>0</v>
      </c>
      <c r="P1594" s="12" t="e">
        <f t="shared" si="145"/>
        <v>#DIV/0!</v>
      </c>
      <c r="Q1594" t="s">
        <v>8338</v>
      </c>
      <c r="R1594" t="s">
        <v>8345</v>
      </c>
      <c r="S1594" s="9">
        <f t="shared" si="146"/>
        <v>42046.072743055556</v>
      </c>
      <c r="T1594" s="9">
        <f t="shared" si="147"/>
        <v>42091.031076388885</v>
      </c>
      <c r="U1594">
        <f t="shared" si="148"/>
        <v>2015</v>
      </c>
      <c r="V1594" t="str">
        <f t="shared" si="149"/>
        <v>Feb</v>
      </c>
    </row>
    <row r="1595" spans="1:22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8">
        <f t="shared" si="144"/>
        <v>0</v>
      </c>
      <c r="P1595" s="12">
        <f t="shared" si="145"/>
        <v>864000</v>
      </c>
      <c r="Q1595" t="s">
        <v>8338</v>
      </c>
      <c r="R1595" t="s">
        <v>8345</v>
      </c>
      <c r="S1595" s="9">
        <f t="shared" si="146"/>
        <v>42033.845543981486</v>
      </c>
      <c r="T1595" s="9">
        <f t="shared" si="147"/>
        <v>42063.845543981486</v>
      </c>
      <c r="U1595">
        <f t="shared" si="148"/>
        <v>2015</v>
      </c>
      <c r="V1595" t="str">
        <f t="shared" si="149"/>
        <v>Jan</v>
      </c>
    </row>
    <row r="1596" spans="1:22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8">
        <f t="shared" si="144"/>
        <v>21</v>
      </c>
      <c r="P1596" s="12">
        <f t="shared" si="145"/>
        <v>518127.8</v>
      </c>
      <c r="Q1596" t="s">
        <v>8338</v>
      </c>
      <c r="R1596" t="s">
        <v>8345</v>
      </c>
      <c r="S1596" s="9">
        <f t="shared" si="146"/>
        <v>42445.712754629625</v>
      </c>
      <c r="T1596" s="9">
        <f t="shared" si="147"/>
        <v>42505.681249999994</v>
      </c>
      <c r="U1596">
        <f t="shared" si="148"/>
        <v>2016</v>
      </c>
      <c r="V1596" t="str">
        <f t="shared" si="149"/>
        <v>Mar</v>
      </c>
    </row>
    <row r="1597" spans="1:22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8">
        <f t="shared" si="144"/>
        <v>0</v>
      </c>
      <c r="P1597" s="12">
        <f t="shared" si="145"/>
        <v>355378.85714285716</v>
      </c>
      <c r="Q1597" t="s">
        <v>8338</v>
      </c>
      <c r="R1597" t="s">
        <v>8345</v>
      </c>
      <c r="S1597" s="9">
        <f t="shared" si="146"/>
        <v>41780.050092592595</v>
      </c>
      <c r="T1597" s="9">
        <f t="shared" si="147"/>
        <v>41808.842361111114</v>
      </c>
      <c r="U1597">
        <f t="shared" si="148"/>
        <v>2014</v>
      </c>
      <c r="V1597" t="str">
        <f t="shared" si="149"/>
        <v>May</v>
      </c>
    </row>
    <row r="1598" spans="1:22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8">
        <f t="shared" si="144"/>
        <v>2</v>
      </c>
      <c r="P1598" s="12">
        <f t="shared" si="145"/>
        <v>1297200</v>
      </c>
      <c r="Q1598" t="s">
        <v>8338</v>
      </c>
      <c r="R1598" t="s">
        <v>8345</v>
      </c>
      <c r="S1598" s="9">
        <f t="shared" si="146"/>
        <v>41941.430196759262</v>
      </c>
      <c r="T1598" s="9">
        <f t="shared" si="147"/>
        <v>41986.471863425926</v>
      </c>
      <c r="U1598">
        <f t="shared" si="148"/>
        <v>2014</v>
      </c>
      <c r="V1598" t="str">
        <f t="shared" si="149"/>
        <v>Oct</v>
      </c>
    </row>
    <row r="1599" spans="1:22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8">
        <f t="shared" si="144"/>
        <v>0</v>
      </c>
      <c r="P1599" s="12" t="e">
        <f t="shared" si="145"/>
        <v>#DIV/0!</v>
      </c>
      <c r="Q1599" t="s">
        <v>8338</v>
      </c>
      <c r="R1599" t="s">
        <v>8345</v>
      </c>
      <c r="S1599" s="9">
        <f t="shared" si="146"/>
        <v>42603.354131944448</v>
      </c>
      <c r="T1599" s="9">
        <f t="shared" si="147"/>
        <v>42633.354131944448</v>
      </c>
      <c r="U1599">
        <f t="shared" si="148"/>
        <v>2016</v>
      </c>
      <c r="V1599" t="str">
        <f t="shared" si="149"/>
        <v>Aug</v>
      </c>
    </row>
    <row r="1600" spans="1:22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8">
        <f t="shared" si="144"/>
        <v>0</v>
      </c>
      <c r="P1600" s="12">
        <f t="shared" si="145"/>
        <v>5184000</v>
      </c>
      <c r="Q1600" t="s">
        <v>8338</v>
      </c>
      <c r="R1600" t="s">
        <v>8345</v>
      </c>
      <c r="S1600" s="9">
        <f t="shared" si="146"/>
        <v>42151.667337962965</v>
      </c>
      <c r="T1600" s="9">
        <f t="shared" si="147"/>
        <v>42211.667337962965</v>
      </c>
      <c r="U1600">
        <f t="shared" si="148"/>
        <v>2015</v>
      </c>
      <c r="V1600" t="str">
        <f t="shared" si="149"/>
        <v>May</v>
      </c>
    </row>
    <row r="1601" spans="1:22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8">
        <f t="shared" si="144"/>
        <v>0</v>
      </c>
      <c r="P1601" s="12" t="e">
        <f t="shared" si="145"/>
        <v>#DIV/0!</v>
      </c>
      <c r="Q1601" t="s">
        <v>8338</v>
      </c>
      <c r="R1601" t="s">
        <v>8345</v>
      </c>
      <c r="S1601" s="9">
        <f t="shared" si="146"/>
        <v>42438.53907407407</v>
      </c>
      <c r="T1601" s="9">
        <f t="shared" si="147"/>
        <v>42468.497407407413</v>
      </c>
      <c r="U1601">
        <f t="shared" si="148"/>
        <v>2016</v>
      </c>
      <c r="V1601" t="str">
        <f t="shared" si="149"/>
        <v>Mar</v>
      </c>
    </row>
    <row r="1602" spans="1:22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8">
        <f t="shared" si="144"/>
        <v>7</v>
      </c>
      <c r="P1602" s="12">
        <f t="shared" si="145"/>
        <v>423923.11111111112</v>
      </c>
      <c r="Q1602" t="s">
        <v>8338</v>
      </c>
      <c r="R1602" t="s">
        <v>8345</v>
      </c>
      <c r="S1602" s="9">
        <f t="shared" si="146"/>
        <v>41791.057314814818</v>
      </c>
      <c r="T1602" s="9">
        <f t="shared" si="147"/>
        <v>41835.21597222222</v>
      </c>
      <c r="U1602">
        <f t="shared" si="148"/>
        <v>2014</v>
      </c>
      <c r="V1602" t="str">
        <f t="shared" si="149"/>
        <v>Jun</v>
      </c>
    </row>
    <row r="1603" spans="1:22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8">
        <f t="shared" ref="O1603:O1666" si="150">ROUND((E1603/D1603)*100,0)</f>
        <v>108</v>
      </c>
      <c r="P1603" s="12">
        <f t="shared" ref="P1603:P1666" si="151">(I1603-J1603)/L1603</f>
        <v>46285.714285714283</v>
      </c>
      <c r="Q1603" t="s">
        <v>8325</v>
      </c>
      <c r="R1603" t="s">
        <v>8326</v>
      </c>
      <c r="S1603" s="9">
        <f t="shared" ref="S1603:S1666" si="152">(((J1603/60)/60)/24)+DATE(1970,1,1)</f>
        <v>40638.092974537038</v>
      </c>
      <c r="T1603" s="9">
        <f t="shared" ref="T1603:T1666" si="153">(((I1603/60)/60)/24) + DATE(1970,1,1)</f>
        <v>40668.092974537038</v>
      </c>
      <c r="U1603">
        <f t="shared" ref="U1603:U1666" si="154">YEAR(S1603)</f>
        <v>2011</v>
      </c>
      <c r="V1603" t="str">
        <f t="shared" ref="V1603:V1666" si="155">TEXT(MONTH(S1603)*29,"mmm")</f>
        <v>Apr</v>
      </c>
    </row>
    <row r="1604" spans="1:22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8">
        <f t="shared" si="150"/>
        <v>100</v>
      </c>
      <c r="P1604" s="12">
        <f t="shared" si="151"/>
        <v>115183.84375</v>
      </c>
      <c r="Q1604" t="s">
        <v>8325</v>
      </c>
      <c r="R1604" t="s">
        <v>8326</v>
      </c>
      <c r="S1604" s="9">
        <f t="shared" si="152"/>
        <v>40788.297650462962</v>
      </c>
      <c r="T1604" s="9">
        <f t="shared" si="153"/>
        <v>40830.958333333336</v>
      </c>
      <c r="U1604">
        <f t="shared" si="154"/>
        <v>2011</v>
      </c>
      <c r="V1604" t="str">
        <f t="shared" si="155"/>
        <v>Sep</v>
      </c>
    </row>
    <row r="1605" spans="1:22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8">
        <f t="shared" si="150"/>
        <v>100</v>
      </c>
      <c r="P1605" s="12">
        <f t="shared" si="151"/>
        <v>172800</v>
      </c>
      <c r="Q1605" t="s">
        <v>8325</v>
      </c>
      <c r="R1605" t="s">
        <v>8326</v>
      </c>
      <c r="S1605" s="9">
        <f t="shared" si="152"/>
        <v>40876.169664351852</v>
      </c>
      <c r="T1605" s="9">
        <f t="shared" si="153"/>
        <v>40936.169664351852</v>
      </c>
      <c r="U1605">
        <f t="shared" si="154"/>
        <v>2011</v>
      </c>
      <c r="V1605" t="str">
        <f t="shared" si="155"/>
        <v>Nov</v>
      </c>
    </row>
    <row r="1606" spans="1:22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8">
        <f t="shared" si="150"/>
        <v>122</v>
      </c>
      <c r="P1606" s="12">
        <f t="shared" si="151"/>
        <v>49320</v>
      </c>
      <c r="Q1606" t="s">
        <v>8325</v>
      </c>
      <c r="R1606" t="s">
        <v>8326</v>
      </c>
      <c r="S1606" s="9">
        <f t="shared" si="152"/>
        <v>40945.845312500001</v>
      </c>
      <c r="T1606" s="9">
        <f t="shared" si="153"/>
        <v>40985.80364583333</v>
      </c>
      <c r="U1606">
        <f t="shared" si="154"/>
        <v>2012</v>
      </c>
      <c r="V1606" t="str">
        <f t="shared" si="155"/>
        <v>Feb</v>
      </c>
    </row>
    <row r="1607" spans="1:22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8">
        <f t="shared" si="150"/>
        <v>101</v>
      </c>
      <c r="P1607" s="12">
        <f t="shared" si="151"/>
        <v>18220.159090909092</v>
      </c>
      <c r="Q1607" t="s">
        <v>8325</v>
      </c>
      <c r="R1607" t="s">
        <v>8326</v>
      </c>
      <c r="S1607" s="9">
        <f t="shared" si="152"/>
        <v>40747.012881944444</v>
      </c>
      <c r="T1607" s="9">
        <f t="shared" si="153"/>
        <v>40756.291666666664</v>
      </c>
      <c r="U1607">
        <f t="shared" si="154"/>
        <v>2011</v>
      </c>
      <c r="V1607" t="str">
        <f t="shared" si="155"/>
        <v>Jul</v>
      </c>
    </row>
    <row r="1608" spans="1:22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8">
        <f t="shared" si="150"/>
        <v>101</v>
      </c>
      <c r="P1608" s="12">
        <f t="shared" si="151"/>
        <v>84482.608695652176</v>
      </c>
      <c r="Q1608" t="s">
        <v>8325</v>
      </c>
      <c r="R1608" t="s">
        <v>8326</v>
      </c>
      <c r="S1608" s="9">
        <f t="shared" si="152"/>
        <v>40536.111550925925</v>
      </c>
      <c r="T1608" s="9">
        <f t="shared" si="153"/>
        <v>40626.069884259261</v>
      </c>
      <c r="U1608">
        <f t="shared" si="154"/>
        <v>2010</v>
      </c>
      <c r="V1608" t="str">
        <f t="shared" si="155"/>
        <v>Dec</v>
      </c>
    </row>
    <row r="1609" spans="1:22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8">
        <f t="shared" si="150"/>
        <v>145</v>
      </c>
      <c r="P1609" s="12">
        <f t="shared" si="151"/>
        <v>8850.7317073170725</v>
      </c>
      <c r="Q1609" t="s">
        <v>8325</v>
      </c>
      <c r="R1609" t="s">
        <v>8326</v>
      </c>
      <c r="S1609" s="9">
        <f t="shared" si="152"/>
        <v>41053.80846064815</v>
      </c>
      <c r="T1609" s="9">
        <f t="shared" si="153"/>
        <v>41074.80846064815</v>
      </c>
      <c r="U1609">
        <f t="shared" si="154"/>
        <v>2012</v>
      </c>
      <c r="V1609" t="str">
        <f t="shared" si="155"/>
        <v>May</v>
      </c>
    </row>
    <row r="1610" spans="1:22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8">
        <f t="shared" si="150"/>
        <v>101</v>
      </c>
      <c r="P1610" s="12">
        <f t="shared" si="151"/>
        <v>121694.52173913043</v>
      </c>
      <c r="Q1610" t="s">
        <v>8325</v>
      </c>
      <c r="R1610" t="s">
        <v>8326</v>
      </c>
      <c r="S1610" s="9">
        <f t="shared" si="152"/>
        <v>41607.83085648148</v>
      </c>
      <c r="T1610" s="9">
        <f t="shared" si="153"/>
        <v>41640.226388888892</v>
      </c>
      <c r="U1610">
        <f t="shared" si="154"/>
        <v>2013</v>
      </c>
      <c r="V1610" t="str">
        <f t="shared" si="155"/>
        <v>Nov</v>
      </c>
    </row>
    <row r="1611" spans="1:22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8">
        <f t="shared" si="150"/>
        <v>118</v>
      </c>
      <c r="P1611" s="12">
        <f t="shared" si="151"/>
        <v>1151972.75</v>
      </c>
      <c r="Q1611" t="s">
        <v>8325</v>
      </c>
      <c r="R1611" t="s">
        <v>8326</v>
      </c>
      <c r="S1611" s="9">
        <f t="shared" si="152"/>
        <v>40796.001261574071</v>
      </c>
      <c r="T1611" s="9">
        <f t="shared" si="153"/>
        <v>40849.333333333336</v>
      </c>
      <c r="U1611">
        <f t="shared" si="154"/>
        <v>2011</v>
      </c>
      <c r="V1611" t="str">
        <f t="shared" si="155"/>
        <v>Sep</v>
      </c>
    </row>
    <row r="1612" spans="1:22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8">
        <f t="shared" si="150"/>
        <v>272</v>
      </c>
      <c r="P1612" s="12">
        <f t="shared" si="151"/>
        <v>23142.857142857141</v>
      </c>
      <c r="Q1612" t="s">
        <v>8325</v>
      </c>
      <c r="R1612" t="s">
        <v>8326</v>
      </c>
      <c r="S1612" s="9">
        <f t="shared" si="152"/>
        <v>41228.924884259257</v>
      </c>
      <c r="T1612" s="9">
        <f t="shared" si="153"/>
        <v>41258.924884259257</v>
      </c>
      <c r="U1612">
        <f t="shared" si="154"/>
        <v>2012</v>
      </c>
      <c r="V1612" t="str">
        <f t="shared" si="155"/>
        <v>Nov</v>
      </c>
    </row>
    <row r="1613" spans="1:22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8">
        <f t="shared" si="150"/>
        <v>125</v>
      </c>
      <c r="P1613" s="12">
        <f t="shared" si="151"/>
        <v>67200</v>
      </c>
      <c r="Q1613" t="s">
        <v>8325</v>
      </c>
      <c r="R1613" t="s">
        <v>8326</v>
      </c>
      <c r="S1613" s="9">
        <f t="shared" si="152"/>
        <v>41409.00037037037</v>
      </c>
      <c r="T1613" s="9">
        <f t="shared" si="153"/>
        <v>41430.00037037037</v>
      </c>
      <c r="U1613">
        <f t="shared" si="154"/>
        <v>2013</v>
      </c>
      <c r="V1613" t="str">
        <f t="shared" si="155"/>
        <v>May</v>
      </c>
    </row>
    <row r="1614" spans="1:22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8">
        <f t="shared" si="150"/>
        <v>110</v>
      </c>
      <c r="P1614" s="12">
        <f t="shared" si="151"/>
        <v>235636.36363636365</v>
      </c>
      <c r="Q1614" t="s">
        <v>8325</v>
      </c>
      <c r="R1614" t="s">
        <v>8326</v>
      </c>
      <c r="S1614" s="9">
        <f t="shared" si="152"/>
        <v>41246.874814814815</v>
      </c>
      <c r="T1614" s="9">
        <f t="shared" si="153"/>
        <v>41276.874814814815</v>
      </c>
      <c r="U1614">
        <f t="shared" si="154"/>
        <v>2012</v>
      </c>
      <c r="V1614" t="str">
        <f t="shared" si="155"/>
        <v>Dec</v>
      </c>
    </row>
    <row r="1615" spans="1:22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8">
        <f t="shared" si="150"/>
        <v>102</v>
      </c>
      <c r="P1615" s="12">
        <f t="shared" si="151"/>
        <v>99692.307692307688</v>
      </c>
      <c r="Q1615" t="s">
        <v>8325</v>
      </c>
      <c r="R1615" t="s">
        <v>8326</v>
      </c>
      <c r="S1615" s="9">
        <f t="shared" si="152"/>
        <v>41082.069467592592</v>
      </c>
      <c r="T1615" s="9">
        <f t="shared" si="153"/>
        <v>41112.069467592592</v>
      </c>
      <c r="U1615">
        <f t="shared" si="154"/>
        <v>2012</v>
      </c>
      <c r="V1615" t="str">
        <f t="shared" si="155"/>
        <v>Jun</v>
      </c>
    </row>
    <row r="1616" spans="1:22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8">
        <f t="shared" si="150"/>
        <v>103</v>
      </c>
      <c r="P1616" s="12">
        <f t="shared" si="151"/>
        <v>67018.58441558441</v>
      </c>
      <c r="Q1616" t="s">
        <v>8325</v>
      </c>
      <c r="R1616" t="s">
        <v>8326</v>
      </c>
      <c r="S1616" s="9">
        <f t="shared" si="152"/>
        <v>41794.981122685182</v>
      </c>
      <c r="T1616" s="9">
        <f t="shared" si="153"/>
        <v>41854.708333333336</v>
      </c>
      <c r="U1616">
        <f t="shared" si="154"/>
        <v>2014</v>
      </c>
      <c r="V1616" t="str">
        <f t="shared" si="155"/>
        <v>Jun</v>
      </c>
    </row>
    <row r="1617" spans="1:22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8">
        <f t="shared" si="150"/>
        <v>114</v>
      </c>
      <c r="P1617" s="12">
        <f t="shared" si="151"/>
        <v>28614.705882352941</v>
      </c>
      <c r="Q1617" t="s">
        <v>8325</v>
      </c>
      <c r="R1617" t="s">
        <v>8326</v>
      </c>
      <c r="S1617" s="9">
        <f t="shared" si="152"/>
        <v>40845.050879629627</v>
      </c>
      <c r="T1617" s="9">
        <f t="shared" si="153"/>
        <v>40890.092546296299</v>
      </c>
      <c r="U1617">
        <f t="shared" si="154"/>
        <v>2011</v>
      </c>
      <c r="V1617" t="str">
        <f t="shared" si="155"/>
        <v>Oct</v>
      </c>
    </row>
    <row r="1618" spans="1:22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8">
        <f t="shared" si="150"/>
        <v>104</v>
      </c>
      <c r="P1618" s="12">
        <f t="shared" si="151"/>
        <v>22673.751592356686</v>
      </c>
      <c r="Q1618" t="s">
        <v>8325</v>
      </c>
      <c r="R1618" t="s">
        <v>8326</v>
      </c>
      <c r="S1618" s="9">
        <f t="shared" si="152"/>
        <v>41194.715520833335</v>
      </c>
      <c r="T1618" s="9">
        <f t="shared" si="153"/>
        <v>41235.916666666664</v>
      </c>
      <c r="U1618">
        <f t="shared" si="154"/>
        <v>2012</v>
      </c>
      <c r="V1618" t="str">
        <f t="shared" si="155"/>
        <v>Oct</v>
      </c>
    </row>
    <row r="1619" spans="1:22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8">
        <f t="shared" si="150"/>
        <v>146</v>
      </c>
      <c r="P1619" s="12">
        <f t="shared" si="151"/>
        <v>18115.265822784811</v>
      </c>
      <c r="Q1619" t="s">
        <v>8325</v>
      </c>
      <c r="R1619" t="s">
        <v>8326</v>
      </c>
      <c r="S1619" s="9">
        <f t="shared" si="152"/>
        <v>41546.664212962962</v>
      </c>
      <c r="T1619" s="9">
        <f t="shared" si="153"/>
        <v>41579.791666666664</v>
      </c>
      <c r="U1619">
        <f t="shared" si="154"/>
        <v>2013</v>
      </c>
      <c r="V1619" t="str">
        <f t="shared" si="155"/>
        <v>Sep</v>
      </c>
    </row>
    <row r="1620" spans="1:22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8">
        <f t="shared" si="150"/>
        <v>105</v>
      </c>
      <c r="P1620" s="12">
        <f t="shared" si="151"/>
        <v>128000</v>
      </c>
      <c r="Q1620" t="s">
        <v>8325</v>
      </c>
      <c r="R1620" t="s">
        <v>8326</v>
      </c>
      <c r="S1620" s="9">
        <f t="shared" si="152"/>
        <v>41301.654340277775</v>
      </c>
      <c r="T1620" s="9">
        <f t="shared" si="153"/>
        <v>41341.654340277775</v>
      </c>
      <c r="U1620">
        <f t="shared" si="154"/>
        <v>2013</v>
      </c>
      <c r="V1620" t="str">
        <f t="shared" si="155"/>
        <v>Jan</v>
      </c>
    </row>
    <row r="1621" spans="1:22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8">
        <f t="shared" si="150"/>
        <v>133</v>
      </c>
      <c r="P1621" s="12">
        <f t="shared" si="151"/>
        <v>78886.956521739135</v>
      </c>
      <c r="Q1621" t="s">
        <v>8325</v>
      </c>
      <c r="R1621" t="s">
        <v>8326</v>
      </c>
      <c r="S1621" s="9">
        <f t="shared" si="152"/>
        <v>41876.18618055556</v>
      </c>
      <c r="T1621" s="9">
        <f t="shared" si="153"/>
        <v>41897.18618055556</v>
      </c>
      <c r="U1621">
        <f t="shared" si="154"/>
        <v>2014</v>
      </c>
      <c r="V1621" t="str">
        <f t="shared" si="155"/>
        <v>Aug</v>
      </c>
    </row>
    <row r="1622" spans="1:22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8">
        <f t="shared" si="150"/>
        <v>113</v>
      </c>
      <c r="P1622" s="12">
        <f t="shared" si="151"/>
        <v>35576.470588235294</v>
      </c>
      <c r="Q1622" t="s">
        <v>8325</v>
      </c>
      <c r="R1622" t="s">
        <v>8326</v>
      </c>
      <c r="S1622" s="9">
        <f t="shared" si="152"/>
        <v>41321.339583333334</v>
      </c>
      <c r="T1622" s="9">
        <f t="shared" si="153"/>
        <v>41328.339583333334</v>
      </c>
      <c r="U1622">
        <f t="shared" si="154"/>
        <v>2013</v>
      </c>
      <c r="V1622" t="str">
        <f t="shared" si="155"/>
        <v>Feb</v>
      </c>
    </row>
    <row r="1623" spans="1:22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8">
        <f t="shared" si="150"/>
        <v>121</v>
      </c>
      <c r="P1623" s="12">
        <f t="shared" si="151"/>
        <v>125068.24324324324</v>
      </c>
      <c r="Q1623" t="s">
        <v>8325</v>
      </c>
      <c r="R1623" t="s">
        <v>8326</v>
      </c>
      <c r="S1623" s="9">
        <f t="shared" si="152"/>
        <v>41003.60665509259</v>
      </c>
      <c r="T1623" s="9">
        <f t="shared" si="153"/>
        <v>41057.165972222225</v>
      </c>
      <c r="U1623">
        <f t="shared" si="154"/>
        <v>2012</v>
      </c>
      <c r="V1623" t="str">
        <f t="shared" si="155"/>
        <v>Apr</v>
      </c>
    </row>
    <row r="1624" spans="1:22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8">
        <f t="shared" si="150"/>
        <v>102</v>
      </c>
      <c r="P1624" s="12">
        <f t="shared" si="151"/>
        <v>53219.476923076923</v>
      </c>
      <c r="Q1624" t="s">
        <v>8325</v>
      </c>
      <c r="R1624" t="s">
        <v>8326</v>
      </c>
      <c r="S1624" s="9">
        <f t="shared" si="152"/>
        <v>41950.29483796296</v>
      </c>
      <c r="T1624" s="9">
        <f t="shared" si="153"/>
        <v>41990.332638888889</v>
      </c>
      <c r="U1624">
        <f t="shared" si="154"/>
        <v>2014</v>
      </c>
      <c r="V1624" t="str">
        <f t="shared" si="155"/>
        <v>Nov</v>
      </c>
    </row>
    <row r="1625" spans="1:22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8">
        <f t="shared" si="150"/>
        <v>101</v>
      </c>
      <c r="P1625" s="12">
        <f t="shared" si="151"/>
        <v>288000</v>
      </c>
      <c r="Q1625" t="s">
        <v>8325</v>
      </c>
      <c r="R1625" t="s">
        <v>8326</v>
      </c>
      <c r="S1625" s="9">
        <f t="shared" si="152"/>
        <v>41453.688530092593</v>
      </c>
      <c r="T1625" s="9">
        <f t="shared" si="153"/>
        <v>41513.688530092593</v>
      </c>
      <c r="U1625">
        <f t="shared" si="154"/>
        <v>2013</v>
      </c>
      <c r="V1625" t="str">
        <f t="shared" si="155"/>
        <v>Jun</v>
      </c>
    </row>
    <row r="1626" spans="1:22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8">
        <f t="shared" si="150"/>
        <v>118</v>
      </c>
      <c r="P1626" s="12">
        <f t="shared" si="151"/>
        <v>138240</v>
      </c>
      <c r="Q1626" t="s">
        <v>8325</v>
      </c>
      <c r="R1626" t="s">
        <v>8326</v>
      </c>
      <c r="S1626" s="9">
        <f t="shared" si="152"/>
        <v>41243.367303240739</v>
      </c>
      <c r="T1626" s="9">
        <f t="shared" si="153"/>
        <v>41283.367303240739</v>
      </c>
      <c r="U1626">
        <f t="shared" si="154"/>
        <v>2012</v>
      </c>
      <c r="V1626" t="str">
        <f t="shared" si="155"/>
        <v>Nov</v>
      </c>
    </row>
    <row r="1627" spans="1:22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8">
        <f t="shared" si="150"/>
        <v>155</v>
      </c>
      <c r="P1627" s="12">
        <f t="shared" si="151"/>
        <v>23261.538461538461</v>
      </c>
      <c r="Q1627" t="s">
        <v>8325</v>
      </c>
      <c r="R1627" t="s">
        <v>8326</v>
      </c>
      <c r="S1627" s="9">
        <f t="shared" si="152"/>
        <v>41135.699687500004</v>
      </c>
      <c r="T1627" s="9">
        <f t="shared" si="153"/>
        <v>41163.699687500004</v>
      </c>
      <c r="U1627">
        <f t="shared" si="154"/>
        <v>2012</v>
      </c>
      <c r="V1627" t="str">
        <f t="shared" si="155"/>
        <v>Aug</v>
      </c>
    </row>
    <row r="1628" spans="1:22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8">
        <f t="shared" si="150"/>
        <v>101</v>
      </c>
      <c r="P1628" s="12">
        <f t="shared" si="151"/>
        <v>24033.333333333332</v>
      </c>
      <c r="Q1628" t="s">
        <v>8325</v>
      </c>
      <c r="R1628" t="s">
        <v>8326</v>
      </c>
      <c r="S1628" s="9">
        <f t="shared" si="152"/>
        <v>41579.847997685189</v>
      </c>
      <c r="T1628" s="9">
        <f t="shared" si="153"/>
        <v>41609.889664351853</v>
      </c>
      <c r="U1628">
        <f t="shared" si="154"/>
        <v>2013</v>
      </c>
      <c r="V1628" t="str">
        <f t="shared" si="155"/>
        <v>Nov</v>
      </c>
    </row>
    <row r="1629" spans="1:22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8">
        <f t="shared" si="150"/>
        <v>117</v>
      </c>
      <c r="P1629" s="12">
        <f t="shared" si="151"/>
        <v>76169.763157894733</v>
      </c>
      <c r="Q1629" t="s">
        <v>8325</v>
      </c>
      <c r="R1629" t="s">
        <v>8326</v>
      </c>
      <c r="S1629" s="9">
        <f t="shared" si="152"/>
        <v>41205.707048611112</v>
      </c>
      <c r="T1629" s="9">
        <f t="shared" si="153"/>
        <v>41239.207638888889</v>
      </c>
      <c r="U1629">
        <f t="shared" si="154"/>
        <v>2012</v>
      </c>
      <c r="V1629" t="str">
        <f t="shared" si="155"/>
        <v>Oct</v>
      </c>
    </row>
    <row r="1630" spans="1:22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8">
        <f t="shared" si="150"/>
        <v>101</v>
      </c>
      <c r="P1630" s="12">
        <f t="shared" si="151"/>
        <v>32400</v>
      </c>
      <c r="Q1630" t="s">
        <v>8325</v>
      </c>
      <c r="R1630" t="s">
        <v>8326</v>
      </c>
      <c r="S1630" s="9">
        <f t="shared" si="152"/>
        <v>41774.737060185187</v>
      </c>
      <c r="T1630" s="9">
        <f t="shared" si="153"/>
        <v>41807.737060185187</v>
      </c>
      <c r="U1630">
        <f t="shared" si="154"/>
        <v>2014</v>
      </c>
      <c r="V1630" t="str">
        <f t="shared" si="155"/>
        <v>May</v>
      </c>
    </row>
    <row r="1631" spans="1:22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8">
        <f t="shared" si="150"/>
        <v>104</v>
      </c>
      <c r="P1631" s="12">
        <f t="shared" si="151"/>
        <v>47414.634146341465</v>
      </c>
      <c r="Q1631" t="s">
        <v>8325</v>
      </c>
      <c r="R1631" t="s">
        <v>8326</v>
      </c>
      <c r="S1631" s="9">
        <f t="shared" si="152"/>
        <v>41645.867280092592</v>
      </c>
      <c r="T1631" s="9">
        <f t="shared" si="153"/>
        <v>41690.867280092592</v>
      </c>
      <c r="U1631">
        <f t="shared" si="154"/>
        <v>2014</v>
      </c>
      <c r="V1631" t="str">
        <f t="shared" si="155"/>
        <v>Jan</v>
      </c>
    </row>
    <row r="1632" spans="1:22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8">
        <f t="shared" si="150"/>
        <v>265</v>
      </c>
      <c r="P1632" s="12">
        <f t="shared" si="151"/>
        <v>20882.261904761905</v>
      </c>
      <c r="Q1632" t="s">
        <v>8325</v>
      </c>
      <c r="R1632" t="s">
        <v>8326</v>
      </c>
      <c r="S1632" s="9">
        <f t="shared" si="152"/>
        <v>40939.837673611109</v>
      </c>
      <c r="T1632" s="9">
        <f t="shared" si="153"/>
        <v>40970.290972222225</v>
      </c>
      <c r="U1632">
        <f t="shared" si="154"/>
        <v>2012</v>
      </c>
      <c r="V1632" t="str">
        <f t="shared" si="155"/>
        <v>Jan</v>
      </c>
    </row>
    <row r="1633" spans="1:22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8">
        <f t="shared" si="150"/>
        <v>156</v>
      </c>
      <c r="P1633" s="12">
        <f t="shared" si="151"/>
        <v>19488.721804511279</v>
      </c>
      <c r="Q1633" t="s">
        <v>8325</v>
      </c>
      <c r="R1633" t="s">
        <v>8326</v>
      </c>
      <c r="S1633" s="9">
        <f t="shared" si="152"/>
        <v>41164.859502314815</v>
      </c>
      <c r="T1633" s="9">
        <f t="shared" si="153"/>
        <v>41194.859502314815</v>
      </c>
      <c r="U1633">
        <f t="shared" si="154"/>
        <v>2012</v>
      </c>
      <c r="V1633" t="str">
        <f t="shared" si="155"/>
        <v>Sep</v>
      </c>
    </row>
    <row r="1634" spans="1:22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8">
        <f t="shared" si="150"/>
        <v>102</v>
      </c>
      <c r="P1634" s="12">
        <f t="shared" si="151"/>
        <v>110297.87234042553</v>
      </c>
      <c r="Q1634" t="s">
        <v>8325</v>
      </c>
      <c r="R1634" t="s">
        <v>8326</v>
      </c>
      <c r="S1634" s="9">
        <f t="shared" si="152"/>
        <v>40750.340902777774</v>
      </c>
      <c r="T1634" s="9">
        <f t="shared" si="153"/>
        <v>40810.340902777774</v>
      </c>
      <c r="U1634">
        <f t="shared" si="154"/>
        <v>2011</v>
      </c>
      <c r="V1634" t="str">
        <f t="shared" si="155"/>
        <v>Jul</v>
      </c>
    </row>
    <row r="1635" spans="1:22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8">
        <f t="shared" si="150"/>
        <v>100</v>
      </c>
      <c r="P1635" s="12">
        <f t="shared" si="151"/>
        <v>40704.206896551725</v>
      </c>
      <c r="Q1635" t="s">
        <v>8325</v>
      </c>
      <c r="R1635" t="s">
        <v>8326</v>
      </c>
      <c r="S1635" s="9">
        <f t="shared" si="152"/>
        <v>40896.883750000001</v>
      </c>
      <c r="T1635" s="9">
        <f t="shared" si="153"/>
        <v>40924.208333333336</v>
      </c>
      <c r="U1635">
        <f t="shared" si="154"/>
        <v>2011</v>
      </c>
      <c r="V1635" t="str">
        <f t="shared" si="155"/>
        <v>Dec</v>
      </c>
    </row>
    <row r="1636" spans="1:22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8">
        <f t="shared" si="150"/>
        <v>101</v>
      </c>
      <c r="P1636" s="12">
        <f t="shared" si="151"/>
        <v>102760.59375</v>
      </c>
      <c r="Q1636" t="s">
        <v>8325</v>
      </c>
      <c r="R1636" t="s">
        <v>8326</v>
      </c>
      <c r="S1636" s="9">
        <f t="shared" si="152"/>
        <v>40658.189826388887</v>
      </c>
      <c r="T1636" s="9">
        <f t="shared" si="153"/>
        <v>40696.249305555553</v>
      </c>
      <c r="U1636">
        <f t="shared" si="154"/>
        <v>2011</v>
      </c>
      <c r="V1636" t="str">
        <f t="shared" si="155"/>
        <v>Apr</v>
      </c>
    </row>
    <row r="1637" spans="1:22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8">
        <f t="shared" si="150"/>
        <v>125</v>
      </c>
      <c r="P1637" s="12">
        <f t="shared" si="151"/>
        <v>140108.10810810811</v>
      </c>
      <c r="Q1637" t="s">
        <v>8325</v>
      </c>
      <c r="R1637" t="s">
        <v>8326</v>
      </c>
      <c r="S1637" s="9">
        <f t="shared" si="152"/>
        <v>42502.868761574078</v>
      </c>
      <c r="T1637" s="9">
        <f t="shared" si="153"/>
        <v>42562.868761574078</v>
      </c>
      <c r="U1637">
        <f t="shared" si="154"/>
        <v>2016</v>
      </c>
      <c r="V1637" t="str">
        <f t="shared" si="155"/>
        <v>May</v>
      </c>
    </row>
    <row r="1638" spans="1:22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8">
        <f t="shared" si="150"/>
        <v>104</v>
      </c>
      <c r="P1638" s="12">
        <f t="shared" si="151"/>
        <v>42782.896551724138</v>
      </c>
      <c r="Q1638" t="s">
        <v>8325</v>
      </c>
      <c r="R1638" t="s">
        <v>8326</v>
      </c>
      <c r="S1638" s="9">
        <f t="shared" si="152"/>
        <v>40663.08666666667</v>
      </c>
      <c r="T1638" s="9">
        <f t="shared" si="153"/>
        <v>40706.166666666664</v>
      </c>
      <c r="U1638">
        <f t="shared" si="154"/>
        <v>2011</v>
      </c>
      <c r="V1638" t="str">
        <f t="shared" si="155"/>
        <v>Apr</v>
      </c>
    </row>
    <row r="1639" spans="1:22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8">
        <f t="shared" si="150"/>
        <v>104</v>
      </c>
      <c r="P1639" s="12">
        <f t="shared" si="151"/>
        <v>323906.66666666669</v>
      </c>
      <c r="Q1639" t="s">
        <v>8325</v>
      </c>
      <c r="R1639" t="s">
        <v>8326</v>
      </c>
      <c r="S1639" s="9">
        <f t="shared" si="152"/>
        <v>40122.751620370371</v>
      </c>
      <c r="T1639" s="9">
        <f t="shared" si="153"/>
        <v>40178.98541666667</v>
      </c>
      <c r="U1639">
        <f t="shared" si="154"/>
        <v>2009</v>
      </c>
      <c r="V1639" t="str">
        <f t="shared" si="155"/>
        <v>Nov</v>
      </c>
    </row>
    <row r="1640" spans="1:22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8">
        <f t="shared" si="150"/>
        <v>105</v>
      </c>
      <c r="P1640" s="12">
        <f t="shared" si="151"/>
        <v>144656.74074074073</v>
      </c>
      <c r="Q1640" t="s">
        <v>8325</v>
      </c>
      <c r="R1640" t="s">
        <v>8326</v>
      </c>
      <c r="S1640" s="9">
        <f t="shared" si="152"/>
        <v>41288.68712962963</v>
      </c>
      <c r="T1640" s="9">
        <f t="shared" si="153"/>
        <v>41333.892361111109</v>
      </c>
      <c r="U1640">
        <f t="shared" si="154"/>
        <v>2013</v>
      </c>
      <c r="V1640" t="str">
        <f t="shared" si="155"/>
        <v>Jan</v>
      </c>
    </row>
    <row r="1641" spans="1:22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8">
        <f t="shared" si="150"/>
        <v>100</v>
      </c>
      <c r="P1641" s="12">
        <f t="shared" si="151"/>
        <v>136421.05263157896</v>
      </c>
      <c r="Q1641" t="s">
        <v>8325</v>
      </c>
      <c r="R1641" t="s">
        <v>8326</v>
      </c>
      <c r="S1641" s="9">
        <f t="shared" si="152"/>
        <v>40941.652372685188</v>
      </c>
      <c r="T1641" s="9">
        <f t="shared" si="153"/>
        <v>40971.652372685188</v>
      </c>
      <c r="U1641">
        <f t="shared" si="154"/>
        <v>2012</v>
      </c>
      <c r="V1641" t="str">
        <f t="shared" si="155"/>
        <v>Feb</v>
      </c>
    </row>
    <row r="1642" spans="1:22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8">
        <f t="shared" si="150"/>
        <v>170</v>
      </c>
      <c r="P1642" s="12">
        <f t="shared" si="151"/>
        <v>70399.117647058825</v>
      </c>
      <c r="Q1642" t="s">
        <v>8325</v>
      </c>
      <c r="R1642" t="s">
        <v>8326</v>
      </c>
      <c r="S1642" s="9">
        <f t="shared" si="152"/>
        <v>40379.23096064815</v>
      </c>
      <c r="T1642" s="9">
        <f t="shared" si="153"/>
        <v>40393.082638888889</v>
      </c>
      <c r="U1642">
        <f t="shared" si="154"/>
        <v>2010</v>
      </c>
      <c r="V1642" t="str">
        <f t="shared" si="155"/>
        <v>Jul</v>
      </c>
    </row>
    <row r="1643" spans="1:22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8">
        <f t="shared" si="150"/>
        <v>101</v>
      </c>
      <c r="P1643" s="12">
        <f t="shared" si="151"/>
        <v>99692.307692307688</v>
      </c>
      <c r="Q1643" t="s">
        <v>8325</v>
      </c>
      <c r="R1643" t="s">
        <v>8346</v>
      </c>
      <c r="S1643" s="9">
        <f t="shared" si="152"/>
        <v>41962.596574074079</v>
      </c>
      <c r="T1643" s="9">
        <f t="shared" si="153"/>
        <v>41992.596574074079</v>
      </c>
      <c r="U1643">
        <f t="shared" si="154"/>
        <v>2014</v>
      </c>
      <c r="V1643" t="str">
        <f t="shared" si="155"/>
        <v>Nov</v>
      </c>
    </row>
    <row r="1644" spans="1:22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8">
        <f t="shared" si="150"/>
        <v>100</v>
      </c>
      <c r="P1644" s="12">
        <f t="shared" si="151"/>
        <v>61714.285714285717</v>
      </c>
      <c r="Q1644" t="s">
        <v>8325</v>
      </c>
      <c r="R1644" t="s">
        <v>8346</v>
      </c>
      <c r="S1644" s="9">
        <f t="shared" si="152"/>
        <v>40688.024618055555</v>
      </c>
      <c r="T1644" s="9">
        <f t="shared" si="153"/>
        <v>40708.024618055555</v>
      </c>
      <c r="U1644">
        <f t="shared" si="154"/>
        <v>2011</v>
      </c>
      <c r="V1644" t="str">
        <f t="shared" si="155"/>
        <v>May</v>
      </c>
    </row>
    <row r="1645" spans="1:22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8">
        <f t="shared" si="150"/>
        <v>125</v>
      </c>
      <c r="P1645" s="12">
        <f t="shared" si="151"/>
        <v>70054.054054054053</v>
      </c>
      <c r="Q1645" t="s">
        <v>8325</v>
      </c>
      <c r="R1645" t="s">
        <v>8346</v>
      </c>
      <c r="S1645" s="9">
        <f t="shared" si="152"/>
        <v>41146.824212962965</v>
      </c>
      <c r="T1645" s="9">
        <f t="shared" si="153"/>
        <v>41176.824212962965</v>
      </c>
      <c r="U1645">
        <f t="shared" si="154"/>
        <v>2012</v>
      </c>
      <c r="V1645" t="str">
        <f t="shared" si="155"/>
        <v>Aug</v>
      </c>
    </row>
    <row r="1646" spans="1:22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8">
        <f t="shared" si="150"/>
        <v>110</v>
      </c>
      <c r="P1646" s="12">
        <f t="shared" si="151"/>
        <v>40528.125</v>
      </c>
      <c r="Q1646" t="s">
        <v>8325</v>
      </c>
      <c r="R1646" t="s">
        <v>8346</v>
      </c>
      <c r="S1646" s="9">
        <f t="shared" si="152"/>
        <v>41175.05972222222</v>
      </c>
      <c r="T1646" s="9">
        <f t="shared" si="153"/>
        <v>41235.101388888892</v>
      </c>
      <c r="U1646">
        <f t="shared" si="154"/>
        <v>2012</v>
      </c>
      <c r="V1646" t="str">
        <f t="shared" si="155"/>
        <v>Sep</v>
      </c>
    </row>
    <row r="1647" spans="1:22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8">
        <f t="shared" si="150"/>
        <v>111</v>
      </c>
      <c r="P1647" s="12">
        <f t="shared" si="151"/>
        <v>120960</v>
      </c>
      <c r="Q1647" t="s">
        <v>8325</v>
      </c>
      <c r="R1647" t="s">
        <v>8346</v>
      </c>
      <c r="S1647" s="9">
        <f t="shared" si="152"/>
        <v>41521.617361111108</v>
      </c>
      <c r="T1647" s="9">
        <f t="shared" si="153"/>
        <v>41535.617361111108</v>
      </c>
      <c r="U1647">
        <f t="shared" si="154"/>
        <v>2013</v>
      </c>
      <c r="V1647" t="str">
        <f t="shared" si="155"/>
        <v>Sep</v>
      </c>
    </row>
    <row r="1648" spans="1:22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8">
        <f t="shared" si="150"/>
        <v>110</v>
      </c>
      <c r="P1648" s="12">
        <f t="shared" si="151"/>
        <v>33630.807228915663</v>
      </c>
      <c r="Q1648" t="s">
        <v>8325</v>
      </c>
      <c r="R1648" t="s">
        <v>8346</v>
      </c>
      <c r="S1648" s="9">
        <f t="shared" si="152"/>
        <v>41833.450266203705</v>
      </c>
      <c r="T1648" s="9">
        <f t="shared" si="153"/>
        <v>41865.757638888892</v>
      </c>
      <c r="U1648">
        <f t="shared" si="154"/>
        <v>2014</v>
      </c>
      <c r="V1648" t="str">
        <f t="shared" si="155"/>
        <v>Jul</v>
      </c>
    </row>
    <row r="1649" spans="1:22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8">
        <f t="shared" si="150"/>
        <v>105</v>
      </c>
      <c r="P1649" s="12">
        <f t="shared" si="151"/>
        <v>56347.82608695652</v>
      </c>
      <c r="Q1649" t="s">
        <v>8325</v>
      </c>
      <c r="R1649" t="s">
        <v>8346</v>
      </c>
      <c r="S1649" s="9">
        <f t="shared" si="152"/>
        <v>41039.409456018519</v>
      </c>
      <c r="T1649" s="9">
        <f t="shared" si="153"/>
        <v>41069.409456018519</v>
      </c>
      <c r="U1649">
        <f t="shared" si="154"/>
        <v>2012</v>
      </c>
      <c r="V1649" t="str">
        <f t="shared" si="155"/>
        <v>May</v>
      </c>
    </row>
    <row r="1650" spans="1:22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8">
        <f t="shared" si="150"/>
        <v>125</v>
      </c>
      <c r="P1650" s="12">
        <f t="shared" si="151"/>
        <v>28760</v>
      </c>
      <c r="Q1650" t="s">
        <v>8325</v>
      </c>
      <c r="R1650" t="s">
        <v>8346</v>
      </c>
      <c r="S1650" s="9">
        <f t="shared" si="152"/>
        <v>40592.704652777778</v>
      </c>
      <c r="T1650" s="9">
        <f t="shared" si="153"/>
        <v>40622.662986111114</v>
      </c>
      <c r="U1650">
        <f t="shared" si="154"/>
        <v>2011</v>
      </c>
      <c r="V1650" t="str">
        <f t="shared" si="155"/>
        <v>Feb</v>
      </c>
    </row>
    <row r="1651" spans="1:22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8">
        <f t="shared" si="150"/>
        <v>101</v>
      </c>
      <c r="P1651" s="12">
        <f t="shared" si="151"/>
        <v>48000</v>
      </c>
      <c r="Q1651" t="s">
        <v>8325</v>
      </c>
      <c r="R1651" t="s">
        <v>8346</v>
      </c>
      <c r="S1651" s="9">
        <f t="shared" si="152"/>
        <v>41737.684664351851</v>
      </c>
      <c r="T1651" s="9">
        <f t="shared" si="153"/>
        <v>41782.684664351851</v>
      </c>
      <c r="U1651">
        <f t="shared" si="154"/>
        <v>2014</v>
      </c>
      <c r="V1651" t="str">
        <f t="shared" si="155"/>
        <v>Apr</v>
      </c>
    </row>
    <row r="1652" spans="1:22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8">
        <f t="shared" si="150"/>
        <v>142</v>
      </c>
      <c r="P1652" s="12">
        <f t="shared" si="151"/>
        <v>81000</v>
      </c>
      <c r="Q1652" t="s">
        <v>8325</v>
      </c>
      <c r="R1652" t="s">
        <v>8346</v>
      </c>
      <c r="S1652" s="9">
        <f t="shared" si="152"/>
        <v>41526.435613425929</v>
      </c>
      <c r="T1652" s="9">
        <f t="shared" si="153"/>
        <v>41556.435613425929</v>
      </c>
      <c r="U1652">
        <f t="shared" si="154"/>
        <v>2013</v>
      </c>
      <c r="V1652" t="str">
        <f t="shared" si="155"/>
        <v>Sep</v>
      </c>
    </row>
    <row r="1653" spans="1:22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8">
        <f t="shared" si="150"/>
        <v>101</v>
      </c>
      <c r="P1653" s="12">
        <f t="shared" si="151"/>
        <v>144246</v>
      </c>
      <c r="Q1653" t="s">
        <v>8325</v>
      </c>
      <c r="R1653" t="s">
        <v>8346</v>
      </c>
      <c r="S1653" s="9">
        <f t="shared" si="152"/>
        <v>40625.900694444441</v>
      </c>
      <c r="T1653" s="9">
        <f t="shared" si="153"/>
        <v>40659.290972222225</v>
      </c>
      <c r="U1653">
        <f t="shared" si="154"/>
        <v>2011</v>
      </c>
      <c r="V1653" t="str">
        <f t="shared" si="155"/>
        <v>Mar</v>
      </c>
    </row>
    <row r="1654" spans="1:22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8">
        <f t="shared" si="150"/>
        <v>101</v>
      </c>
      <c r="P1654" s="12">
        <f t="shared" si="151"/>
        <v>37080</v>
      </c>
      <c r="Q1654" t="s">
        <v>8325</v>
      </c>
      <c r="R1654" t="s">
        <v>8346</v>
      </c>
      <c r="S1654" s="9">
        <f t="shared" si="152"/>
        <v>41572.492974537039</v>
      </c>
      <c r="T1654" s="9">
        <f t="shared" si="153"/>
        <v>41602.534641203703</v>
      </c>
      <c r="U1654">
        <f t="shared" si="154"/>
        <v>2013</v>
      </c>
      <c r="V1654" t="str">
        <f t="shared" si="155"/>
        <v>Oct</v>
      </c>
    </row>
    <row r="1655" spans="1:22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8">
        <f t="shared" si="150"/>
        <v>174</v>
      </c>
      <c r="P1655" s="12">
        <f t="shared" si="151"/>
        <v>15942.857142857143</v>
      </c>
      <c r="Q1655" t="s">
        <v>8325</v>
      </c>
      <c r="R1655" t="s">
        <v>8346</v>
      </c>
      <c r="S1655" s="9">
        <f t="shared" si="152"/>
        <v>40626.834444444445</v>
      </c>
      <c r="T1655" s="9">
        <f t="shared" si="153"/>
        <v>40657.834444444445</v>
      </c>
      <c r="U1655">
        <f t="shared" si="154"/>
        <v>2011</v>
      </c>
      <c r="V1655" t="str">
        <f t="shared" si="155"/>
        <v>Mar</v>
      </c>
    </row>
    <row r="1656" spans="1:22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8">
        <f t="shared" si="150"/>
        <v>120</v>
      </c>
      <c r="P1656" s="12">
        <f t="shared" si="151"/>
        <v>76235.294117647063</v>
      </c>
      <c r="Q1656" t="s">
        <v>8325</v>
      </c>
      <c r="R1656" t="s">
        <v>8346</v>
      </c>
      <c r="S1656" s="9">
        <f t="shared" si="152"/>
        <v>40987.890740740739</v>
      </c>
      <c r="T1656" s="9">
        <f t="shared" si="153"/>
        <v>41017.890740740739</v>
      </c>
      <c r="U1656">
        <f t="shared" si="154"/>
        <v>2012</v>
      </c>
      <c r="V1656" t="str">
        <f t="shared" si="155"/>
        <v>Mar</v>
      </c>
    </row>
    <row r="1657" spans="1:22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8">
        <f t="shared" si="150"/>
        <v>143</v>
      </c>
      <c r="P1657" s="12">
        <f t="shared" si="151"/>
        <v>53925</v>
      </c>
      <c r="Q1657" t="s">
        <v>8325</v>
      </c>
      <c r="R1657" t="s">
        <v>8346</v>
      </c>
      <c r="S1657" s="9">
        <f t="shared" si="152"/>
        <v>40974.791898148149</v>
      </c>
      <c r="T1657" s="9">
        <f t="shared" si="153"/>
        <v>41004.750231481477</v>
      </c>
      <c r="U1657">
        <f t="shared" si="154"/>
        <v>2012</v>
      </c>
      <c r="V1657" t="str">
        <f t="shared" si="155"/>
        <v>Mar</v>
      </c>
    </row>
    <row r="1658" spans="1:22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8">
        <f t="shared" si="150"/>
        <v>100</v>
      </c>
      <c r="P1658" s="12">
        <f t="shared" si="151"/>
        <v>54000</v>
      </c>
      <c r="Q1658" t="s">
        <v>8325</v>
      </c>
      <c r="R1658" t="s">
        <v>8346</v>
      </c>
      <c r="S1658" s="9">
        <f t="shared" si="152"/>
        <v>41226.928842592592</v>
      </c>
      <c r="T1658" s="9">
        <f t="shared" si="153"/>
        <v>41256.928842592592</v>
      </c>
      <c r="U1658">
        <f t="shared" si="154"/>
        <v>2012</v>
      </c>
      <c r="V1658" t="str">
        <f t="shared" si="155"/>
        <v>Nov</v>
      </c>
    </row>
    <row r="1659" spans="1:22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8">
        <f t="shared" si="150"/>
        <v>105</v>
      </c>
      <c r="P1659" s="12">
        <f t="shared" si="151"/>
        <v>11728.506787330316</v>
      </c>
      <c r="Q1659" t="s">
        <v>8325</v>
      </c>
      <c r="R1659" t="s">
        <v>8346</v>
      </c>
      <c r="S1659" s="9">
        <f t="shared" si="152"/>
        <v>41023.782037037039</v>
      </c>
      <c r="T1659" s="9">
        <f t="shared" si="153"/>
        <v>41053.782037037039</v>
      </c>
      <c r="U1659">
        <f t="shared" si="154"/>
        <v>2012</v>
      </c>
      <c r="V1659" t="str">
        <f t="shared" si="155"/>
        <v>Apr</v>
      </c>
    </row>
    <row r="1660" spans="1:22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8">
        <f t="shared" si="150"/>
        <v>132</v>
      </c>
      <c r="P1660" s="12">
        <f t="shared" si="151"/>
        <v>30987.224299065419</v>
      </c>
      <c r="Q1660" t="s">
        <v>8325</v>
      </c>
      <c r="R1660" t="s">
        <v>8346</v>
      </c>
      <c r="S1660" s="9">
        <f t="shared" si="152"/>
        <v>41223.22184027778</v>
      </c>
      <c r="T1660" s="9">
        <f t="shared" si="153"/>
        <v>41261.597222222219</v>
      </c>
      <c r="U1660">
        <f t="shared" si="154"/>
        <v>2012</v>
      </c>
      <c r="V1660" t="str">
        <f t="shared" si="155"/>
        <v>Nov</v>
      </c>
    </row>
    <row r="1661" spans="1:22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8">
        <f t="shared" si="150"/>
        <v>113</v>
      </c>
      <c r="P1661" s="12">
        <f t="shared" si="151"/>
        <v>54886.2</v>
      </c>
      <c r="Q1661" t="s">
        <v>8325</v>
      </c>
      <c r="R1661" t="s">
        <v>8346</v>
      </c>
      <c r="S1661" s="9">
        <f t="shared" si="152"/>
        <v>41596.913437499999</v>
      </c>
      <c r="T1661" s="9">
        <f t="shared" si="153"/>
        <v>41625.5</v>
      </c>
      <c r="U1661">
        <f t="shared" si="154"/>
        <v>2013</v>
      </c>
      <c r="V1661" t="str">
        <f t="shared" si="155"/>
        <v>Nov</v>
      </c>
    </row>
    <row r="1662" spans="1:22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8">
        <f t="shared" si="150"/>
        <v>1254</v>
      </c>
      <c r="P1662" s="12">
        <f t="shared" si="151"/>
        <v>74933.055555555562</v>
      </c>
      <c r="Q1662" t="s">
        <v>8325</v>
      </c>
      <c r="R1662" t="s">
        <v>8346</v>
      </c>
      <c r="S1662" s="9">
        <f t="shared" si="152"/>
        <v>42459.693865740745</v>
      </c>
      <c r="T1662" s="9">
        <f t="shared" si="153"/>
        <v>42490.915972222225</v>
      </c>
      <c r="U1662">
        <f t="shared" si="154"/>
        <v>2016</v>
      </c>
      <c r="V1662" t="str">
        <f t="shared" si="155"/>
        <v>Mar</v>
      </c>
    </row>
    <row r="1663" spans="1:22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8">
        <f t="shared" si="150"/>
        <v>103</v>
      </c>
      <c r="P1663" s="12">
        <f t="shared" si="151"/>
        <v>36678.900990099013</v>
      </c>
      <c r="Q1663" t="s">
        <v>8325</v>
      </c>
      <c r="R1663" t="s">
        <v>8346</v>
      </c>
      <c r="S1663" s="9">
        <f t="shared" si="152"/>
        <v>42343.998043981483</v>
      </c>
      <c r="T1663" s="9">
        <f t="shared" si="153"/>
        <v>42386.875</v>
      </c>
      <c r="U1663">
        <f t="shared" si="154"/>
        <v>2015</v>
      </c>
      <c r="V1663" t="str">
        <f t="shared" si="155"/>
        <v>Dec</v>
      </c>
    </row>
    <row r="1664" spans="1:22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8">
        <f t="shared" si="150"/>
        <v>103</v>
      </c>
      <c r="P1664" s="12">
        <f t="shared" si="151"/>
        <v>83670.967741935485</v>
      </c>
      <c r="Q1664" t="s">
        <v>8325</v>
      </c>
      <c r="R1664" t="s">
        <v>8346</v>
      </c>
      <c r="S1664" s="9">
        <f t="shared" si="152"/>
        <v>40848.198333333334</v>
      </c>
      <c r="T1664" s="9">
        <f t="shared" si="153"/>
        <v>40908.239999999998</v>
      </c>
      <c r="U1664">
        <f t="shared" si="154"/>
        <v>2011</v>
      </c>
      <c r="V1664" t="str">
        <f t="shared" si="155"/>
        <v>Nov</v>
      </c>
    </row>
    <row r="1665" spans="1:22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8">
        <f t="shared" si="150"/>
        <v>108</v>
      </c>
      <c r="P1665" s="12">
        <f t="shared" si="151"/>
        <v>81000</v>
      </c>
      <c r="Q1665" t="s">
        <v>8325</v>
      </c>
      <c r="R1665" t="s">
        <v>8346</v>
      </c>
      <c r="S1665" s="9">
        <f t="shared" si="152"/>
        <v>42006.02207175926</v>
      </c>
      <c r="T1665" s="9">
        <f t="shared" si="153"/>
        <v>42036.02207175926</v>
      </c>
      <c r="U1665">
        <f t="shared" si="154"/>
        <v>2015</v>
      </c>
      <c r="V1665" t="str">
        <f t="shared" si="155"/>
        <v>Jan</v>
      </c>
    </row>
    <row r="1666" spans="1:22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8">
        <f t="shared" si="150"/>
        <v>122</v>
      </c>
      <c r="P1666" s="12">
        <f t="shared" si="151"/>
        <v>43106.988764044945</v>
      </c>
      <c r="Q1666" t="s">
        <v>8325</v>
      </c>
      <c r="R1666" t="s">
        <v>8346</v>
      </c>
      <c r="S1666" s="9">
        <f t="shared" si="152"/>
        <v>40939.761782407404</v>
      </c>
      <c r="T1666" s="9">
        <f t="shared" si="153"/>
        <v>40984.165972222225</v>
      </c>
      <c r="U1666">
        <f t="shared" si="154"/>
        <v>2012</v>
      </c>
      <c r="V1666" t="str">
        <f t="shared" si="155"/>
        <v>Jan</v>
      </c>
    </row>
    <row r="1667" spans="1:22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8">
        <f t="shared" ref="O1667:O1730" si="156">ROUND((E1667/D1667)*100,0)</f>
        <v>119</v>
      </c>
      <c r="P1667" s="12">
        <f t="shared" ref="P1667:P1730" si="157">(I1667-J1667)/L1667</f>
        <v>29241.795698924732</v>
      </c>
      <c r="Q1667" t="s">
        <v>8325</v>
      </c>
      <c r="R1667" t="s">
        <v>8346</v>
      </c>
      <c r="S1667" s="9">
        <f t="shared" ref="S1667:S1730" si="158">(((J1667/60)/60)/24)+DATE(1970,1,1)</f>
        <v>40564.649456018517</v>
      </c>
      <c r="T1667" s="9">
        <f t="shared" ref="T1667:T1730" si="159">(((I1667/60)/60)/24) + DATE(1970,1,1)</f>
        <v>40596.125</v>
      </c>
      <c r="U1667">
        <f t="shared" ref="U1667:U1730" si="160">YEAR(S1667)</f>
        <v>2011</v>
      </c>
      <c r="V1667" t="str">
        <f t="shared" ref="V1667:V1730" si="161">TEXT(MONTH(S1667)*29,"mmm")</f>
        <v>Jan</v>
      </c>
    </row>
    <row r="1668" spans="1:22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8">
        <f t="shared" si="156"/>
        <v>161</v>
      </c>
      <c r="P1668" s="12">
        <f t="shared" si="157"/>
        <v>26412.244897959183</v>
      </c>
      <c r="Q1668" t="s">
        <v>8325</v>
      </c>
      <c r="R1668" t="s">
        <v>8346</v>
      </c>
      <c r="S1668" s="9">
        <f t="shared" si="158"/>
        <v>41331.253159722226</v>
      </c>
      <c r="T1668" s="9">
        <f t="shared" si="159"/>
        <v>41361.211493055554</v>
      </c>
      <c r="U1668">
        <f t="shared" si="160"/>
        <v>2013</v>
      </c>
      <c r="V1668" t="str">
        <f t="shared" si="161"/>
        <v>Feb</v>
      </c>
    </row>
    <row r="1669" spans="1:22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8">
        <f t="shared" si="156"/>
        <v>127</v>
      </c>
      <c r="P1669" s="12">
        <f t="shared" si="157"/>
        <v>28681</v>
      </c>
      <c r="Q1669" t="s">
        <v>8325</v>
      </c>
      <c r="R1669" t="s">
        <v>8346</v>
      </c>
      <c r="S1669" s="9">
        <f t="shared" si="158"/>
        <v>41682.0705787037</v>
      </c>
      <c r="T1669" s="9">
        <f t="shared" si="159"/>
        <v>41709.290972222225</v>
      </c>
      <c r="U1669">
        <f t="shared" si="160"/>
        <v>2014</v>
      </c>
      <c r="V1669" t="str">
        <f t="shared" si="161"/>
        <v>Feb</v>
      </c>
    </row>
    <row r="1670" spans="1:22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8">
        <f t="shared" si="156"/>
        <v>103</v>
      </c>
      <c r="P1670" s="12">
        <f t="shared" si="157"/>
        <v>22375.862068965518</v>
      </c>
      <c r="Q1670" t="s">
        <v>8325</v>
      </c>
      <c r="R1670" t="s">
        <v>8346</v>
      </c>
      <c r="S1670" s="9">
        <f t="shared" si="158"/>
        <v>40845.14975694444</v>
      </c>
      <c r="T1670" s="9">
        <f t="shared" si="159"/>
        <v>40875.191423611112</v>
      </c>
      <c r="U1670">
        <f t="shared" si="160"/>
        <v>2011</v>
      </c>
      <c r="V1670" t="str">
        <f t="shared" si="161"/>
        <v>Oct</v>
      </c>
    </row>
    <row r="1671" spans="1:22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8">
        <f t="shared" si="156"/>
        <v>140</v>
      </c>
      <c r="P1671" s="12">
        <f t="shared" si="157"/>
        <v>99692.307692307688</v>
      </c>
      <c r="Q1671" t="s">
        <v>8325</v>
      </c>
      <c r="R1671" t="s">
        <v>8346</v>
      </c>
      <c r="S1671" s="9">
        <f t="shared" si="158"/>
        <v>42461.885138888887</v>
      </c>
      <c r="T1671" s="9">
        <f t="shared" si="159"/>
        <v>42521.885138888887</v>
      </c>
      <c r="U1671">
        <f t="shared" si="160"/>
        <v>2016</v>
      </c>
      <c r="V1671" t="str">
        <f t="shared" si="161"/>
        <v>Apr</v>
      </c>
    </row>
    <row r="1672" spans="1:22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8">
        <f t="shared" si="156"/>
        <v>103</v>
      </c>
      <c r="P1672" s="12">
        <f t="shared" si="157"/>
        <v>188713.08695652173</v>
      </c>
      <c r="Q1672" t="s">
        <v>8325</v>
      </c>
      <c r="R1672" t="s">
        <v>8346</v>
      </c>
      <c r="S1672" s="9">
        <f t="shared" si="158"/>
        <v>40313.930543981485</v>
      </c>
      <c r="T1672" s="9">
        <f t="shared" si="159"/>
        <v>40364.166666666664</v>
      </c>
      <c r="U1672">
        <f t="shared" si="160"/>
        <v>2010</v>
      </c>
      <c r="V1672" t="str">
        <f t="shared" si="161"/>
        <v>May</v>
      </c>
    </row>
    <row r="1673" spans="1:22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8">
        <f t="shared" si="156"/>
        <v>101</v>
      </c>
      <c r="P1673" s="12">
        <f t="shared" si="157"/>
        <v>33662.337662337661</v>
      </c>
      <c r="Q1673" t="s">
        <v>8325</v>
      </c>
      <c r="R1673" t="s">
        <v>8346</v>
      </c>
      <c r="S1673" s="9">
        <f t="shared" si="158"/>
        <v>42553.54414351852</v>
      </c>
      <c r="T1673" s="9">
        <f t="shared" si="159"/>
        <v>42583.54414351852</v>
      </c>
      <c r="U1673">
        <f t="shared" si="160"/>
        <v>2016</v>
      </c>
      <c r="V1673" t="str">
        <f t="shared" si="161"/>
        <v>Jul</v>
      </c>
    </row>
    <row r="1674" spans="1:22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8">
        <f t="shared" si="156"/>
        <v>113</v>
      </c>
      <c r="P1674" s="12">
        <f t="shared" si="157"/>
        <v>52897.959183673469</v>
      </c>
      <c r="Q1674" t="s">
        <v>8325</v>
      </c>
      <c r="R1674" t="s">
        <v>8346</v>
      </c>
      <c r="S1674" s="9">
        <f t="shared" si="158"/>
        <v>41034.656597222223</v>
      </c>
      <c r="T1674" s="9">
        <f t="shared" si="159"/>
        <v>41064.656597222223</v>
      </c>
      <c r="U1674">
        <f t="shared" si="160"/>
        <v>2012</v>
      </c>
      <c r="V1674" t="str">
        <f t="shared" si="161"/>
        <v>May</v>
      </c>
    </row>
    <row r="1675" spans="1:22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8">
        <f t="shared" si="156"/>
        <v>128</v>
      </c>
      <c r="P1675" s="12">
        <f t="shared" si="157"/>
        <v>43932.203389830509</v>
      </c>
      <c r="Q1675" t="s">
        <v>8325</v>
      </c>
      <c r="R1675" t="s">
        <v>8346</v>
      </c>
      <c r="S1675" s="9">
        <f t="shared" si="158"/>
        <v>42039.878379629634</v>
      </c>
      <c r="T1675" s="9">
        <f t="shared" si="159"/>
        <v>42069.878379629634</v>
      </c>
      <c r="U1675">
        <f t="shared" si="160"/>
        <v>2015</v>
      </c>
      <c r="V1675" t="str">
        <f t="shared" si="161"/>
        <v>Feb</v>
      </c>
    </row>
    <row r="1676" spans="1:22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8">
        <f t="shared" si="156"/>
        <v>202</v>
      </c>
      <c r="P1676" s="12">
        <f t="shared" si="157"/>
        <v>23462.24778761062</v>
      </c>
      <c r="Q1676" t="s">
        <v>8325</v>
      </c>
      <c r="R1676" t="s">
        <v>8346</v>
      </c>
      <c r="S1676" s="9">
        <f t="shared" si="158"/>
        <v>42569.605393518519</v>
      </c>
      <c r="T1676" s="9">
        <f t="shared" si="159"/>
        <v>42600.290972222225</v>
      </c>
      <c r="U1676">
        <f t="shared" si="160"/>
        <v>2016</v>
      </c>
      <c r="V1676" t="str">
        <f t="shared" si="161"/>
        <v>Jul</v>
      </c>
    </row>
    <row r="1677" spans="1:22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8">
        <f t="shared" si="156"/>
        <v>137</v>
      </c>
      <c r="P1677" s="12">
        <f t="shared" si="157"/>
        <v>76707.058823529413</v>
      </c>
      <c r="Q1677" t="s">
        <v>8325</v>
      </c>
      <c r="R1677" t="s">
        <v>8346</v>
      </c>
      <c r="S1677" s="9">
        <f t="shared" si="158"/>
        <v>40802.733101851853</v>
      </c>
      <c r="T1677" s="9">
        <f t="shared" si="159"/>
        <v>40832.918749999997</v>
      </c>
      <c r="U1677">
        <f t="shared" si="160"/>
        <v>2011</v>
      </c>
      <c r="V1677" t="str">
        <f t="shared" si="161"/>
        <v>Sep</v>
      </c>
    </row>
    <row r="1678" spans="1:22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8">
        <f t="shared" si="156"/>
        <v>115</v>
      </c>
      <c r="P1678" s="12">
        <f t="shared" si="157"/>
        <v>95533.166666666672</v>
      </c>
      <c r="Q1678" t="s">
        <v>8325</v>
      </c>
      <c r="R1678" t="s">
        <v>8346</v>
      </c>
      <c r="S1678" s="9">
        <f t="shared" si="158"/>
        <v>40973.72623842593</v>
      </c>
      <c r="T1678" s="9">
        <f t="shared" si="159"/>
        <v>41020.165972222225</v>
      </c>
      <c r="U1678">
        <f t="shared" si="160"/>
        <v>2012</v>
      </c>
      <c r="V1678" t="str">
        <f t="shared" si="161"/>
        <v>Mar</v>
      </c>
    </row>
    <row r="1679" spans="1:22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8">
        <f t="shared" si="156"/>
        <v>112</v>
      </c>
      <c r="P1679" s="12">
        <f t="shared" si="157"/>
        <v>123103.90476190476</v>
      </c>
      <c r="Q1679" t="s">
        <v>8325</v>
      </c>
      <c r="R1679" t="s">
        <v>8346</v>
      </c>
      <c r="S1679" s="9">
        <f t="shared" si="158"/>
        <v>42416.407129629632</v>
      </c>
      <c r="T1679" s="9">
        <f t="shared" si="159"/>
        <v>42476.249305555553</v>
      </c>
      <c r="U1679">
        <f t="shared" si="160"/>
        <v>2016</v>
      </c>
      <c r="V1679" t="str">
        <f t="shared" si="161"/>
        <v>Feb</v>
      </c>
    </row>
    <row r="1680" spans="1:22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8">
        <f t="shared" si="156"/>
        <v>118</v>
      </c>
      <c r="P1680" s="12">
        <f t="shared" si="157"/>
        <v>24685.714285714286</v>
      </c>
      <c r="Q1680" t="s">
        <v>8325</v>
      </c>
      <c r="R1680" t="s">
        <v>8346</v>
      </c>
      <c r="S1680" s="9">
        <f t="shared" si="158"/>
        <v>41662.854988425926</v>
      </c>
      <c r="T1680" s="9">
        <f t="shared" si="159"/>
        <v>41676.854988425926</v>
      </c>
      <c r="U1680">
        <f t="shared" si="160"/>
        <v>2014</v>
      </c>
      <c r="V1680" t="str">
        <f t="shared" si="161"/>
        <v>Jan</v>
      </c>
    </row>
    <row r="1681" spans="1:22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8">
        <f t="shared" si="156"/>
        <v>175</v>
      </c>
      <c r="P1681" s="12">
        <f t="shared" si="157"/>
        <v>35485.714285714283</v>
      </c>
      <c r="Q1681" t="s">
        <v>8325</v>
      </c>
      <c r="R1681" t="s">
        <v>8346</v>
      </c>
      <c r="S1681" s="9">
        <f t="shared" si="158"/>
        <v>40723.068807870368</v>
      </c>
      <c r="T1681" s="9">
        <f t="shared" si="159"/>
        <v>40746.068807870368</v>
      </c>
      <c r="U1681">
        <f t="shared" si="160"/>
        <v>2011</v>
      </c>
      <c r="V1681" t="str">
        <f t="shared" si="161"/>
        <v>Jun</v>
      </c>
    </row>
    <row r="1682" spans="1:22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8">
        <f t="shared" si="156"/>
        <v>118</v>
      </c>
      <c r="P1682" s="12">
        <f t="shared" si="157"/>
        <v>103680</v>
      </c>
      <c r="Q1682" t="s">
        <v>8325</v>
      </c>
      <c r="R1682" t="s">
        <v>8346</v>
      </c>
      <c r="S1682" s="9">
        <f t="shared" si="158"/>
        <v>41802.757719907408</v>
      </c>
      <c r="T1682" s="9">
        <f t="shared" si="159"/>
        <v>41832.757719907408</v>
      </c>
      <c r="U1682">
        <f t="shared" si="160"/>
        <v>2014</v>
      </c>
      <c r="V1682" t="str">
        <f t="shared" si="161"/>
        <v>Jun</v>
      </c>
    </row>
    <row r="1683" spans="1:22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8">
        <f t="shared" si="156"/>
        <v>101</v>
      </c>
      <c r="P1683" s="12">
        <f t="shared" si="157"/>
        <v>4785.4253393665158</v>
      </c>
      <c r="Q1683" t="s">
        <v>8325</v>
      </c>
      <c r="R1683" t="s">
        <v>8347</v>
      </c>
      <c r="S1683" s="9">
        <f t="shared" si="158"/>
        <v>42774.121342592596</v>
      </c>
      <c r="T1683" s="9">
        <f t="shared" si="159"/>
        <v>42823.083333333328</v>
      </c>
      <c r="U1683">
        <f t="shared" si="160"/>
        <v>2017</v>
      </c>
      <c r="V1683" t="str">
        <f t="shared" si="161"/>
        <v>Feb</v>
      </c>
    </row>
    <row r="1684" spans="1:22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8">
        <f t="shared" si="156"/>
        <v>0</v>
      </c>
      <c r="P1684" s="12" t="e">
        <f t="shared" si="157"/>
        <v>#DIV/0!</v>
      </c>
      <c r="Q1684" t="s">
        <v>8325</v>
      </c>
      <c r="R1684" t="s">
        <v>8347</v>
      </c>
      <c r="S1684" s="9">
        <f t="shared" si="158"/>
        <v>42779.21365740741</v>
      </c>
      <c r="T1684" s="9">
        <f t="shared" si="159"/>
        <v>42839.171990740739</v>
      </c>
      <c r="U1684">
        <f t="shared" si="160"/>
        <v>2017</v>
      </c>
      <c r="V1684" t="str">
        <f t="shared" si="161"/>
        <v>Feb</v>
      </c>
    </row>
    <row r="1685" spans="1:22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8">
        <f t="shared" si="156"/>
        <v>22</v>
      </c>
      <c r="P1685" s="12">
        <f t="shared" si="157"/>
        <v>207360</v>
      </c>
      <c r="Q1685" t="s">
        <v>8325</v>
      </c>
      <c r="R1685" t="s">
        <v>8347</v>
      </c>
      <c r="S1685" s="9">
        <f t="shared" si="158"/>
        <v>42808.781689814816</v>
      </c>
      <c r="T1685" s="9">
        <f t="shared" si="159"/>
        <v>42832.781689814816</v>
      </c>
      <c r="U1685">
        <f t="shared" si="160"/>
        <v>2017</v>
      </c>
      <c r="V1685" t="str">
        <f t="shared" si="161"/>
        <v>Mar</v>
      </c>
    </row>
    <row r="1686" spans="1:22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8">
        <f t="shared" si="156"/>
        <v>109</v>
      </c>
      <c r="P1686" s="12">
        <f t="shared" si="157"/>
        <v>23916.831683168315</v>
      </c>
      <c r="Q1686" t="s">
        <v>8325</v>
      </c>
      <c r="R1686" t="s">
        <v>8347</v>
      </c>
      <c r="S1686" s="9">
        <f t="shared" si="158"/>
        <v>42783.815289351856</v>
      </c>
      <c r="T1686" s="9">
        <f t="shared" si="159"/>
        <v>42811.773622685185</v>
      </c>
      <c r="U1686">
        <f t="shared" si="160"/>
        <v>2017</v>
      </c>
      <c r="V1686" t="str">
        <f t="shared" si="161"/>
        <v>Feb</v>
      </c>
    </row>
    <row r="1687" spans="1:22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8">
        <f t="shared" si="156"/>
        <v>103</v>
      </c>
      <c r="P1687" s="12">
        <f t="shared" si="157"/>
        <v>172560</v>
      </c>
      <c r="Q1687" t="s">
        <v>8325</v>
      </c>
      <c r="R1687" t="s">
        <v>8347</v>
      </c>
      <c r="S1687" s="9">
        <f t="shared" si="158"/>
        <v>42788.2502662037</v>
      </c>
      <c r="T1687" s="9">
        <f t="shared" si="159"/>
        <v>42818.208599537036</v>
      </c>
      <c r="U1687">
        <f t="shared" si="160"/>
        <v>2017</v>
      </c>
      <c r="V1687" t="str">
        <f t="shared" si="161"/>
        <v>Feb</v>
      </c>
    </row>
    <row r="1688" spans="1:22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8">
        <f t="shared" si="156"/>
        <v>0</v>
      </c>
      <c r="P1688" s="12">
        <f t="shared" si="157"/>
        <v>5180400</v>
      </c>
      <c r="Q1688" t="s">
        <v>8325</v>
      </c>
      <c r="R1688" t="s">
        <v>8347</v>
      </c>
      <c r="S1688" s="9">
        <f t="shared" si="158"/>
        <v>42792.843969907408</v>
      </c>
      <c r="T1688" s="9">
        <f t="shared" si="159"/>
        <v>42852.802303240736</v>
      </c>
      <c r="U1688">
        <f t="shared" si="160"/>
        <v>2017</v>
      </c>
      <c r="V1688" t="str">
        <f t="shared" si="161"/>
        <v>Feb</v>
      </c>
    </row>
    <row r="1689" spans="1:22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8">
        <f t="shared" si="156"/>
        <v>31</v>
      </c>
      <c r="P1689" s="12">
        <f t="shared" si="157"/>
        <v>74873.205128205125</v>
      </c>
      <c r="Q1689" t="s">
        <v>8325</v>
      </c>
      <c r="R1689" t="s">
        <v>8347</v>
      </c>
      <c r="S1689" s="9">
        <f t="shared" si="158"/>
        <v>42802.046817129631</v>
      </c>
      <c r="T1689" s="9">
        <f t="shared" si="159"/>
        <v>42835.84375</v>
      </c>
      <c r="U1689">
        <f t="shared" si="160"/>
        <v>2017</v>
      </c>
      <c r="V1689" t="str">
        <f t="shared" si="161"/>
        <v>Mar</v>
      </c>
    </row>
    <row r="1690" spans="1:22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8">
        <f t="shared" si="156"/>
        <v>44</v>
      </c>
      <c r="P1690" s="12">
        <f t="shared" si="157"/>
        <v>369771.42857142858</v>
      </c>
      <c r="Q1690" t="s">
        <v>8325</v>
      </c>
      <c r="R1690" t="s">
        <v>8347</v>
      </c>
      <c r="S1690" s="9">
        <f t="shared" si="158"/>
        <v>42804.534652777773</v>
      </c>
      <c r="T1690" s="9">
        <f t="shared" si="159"/>
        <v>42834.492986111116</v>
      </c>
      <c r="U1690">
        <f t="shared" si="160"/>
        <v>2017</v>
      </c>
      <c r="V1690" t="str">
        <f t="shared" si="161"/>
        <v>Mar</v>
      </c>
    </row>
    <row r="1691" spans="1:22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8">
        <f t="shared" si="156"/>
        <v>100</v>
      </c>
      <c r="P1691" s="12">
        <f t="shared" si="157"/>
        <v>184885.71428571429</v>
      </c>
      <c r="Q1691" t="s">
        <v>8325</v>
      </c>
      <c r="R1691" t="s">
        <v>8347</v>
      </c>
      <c r="S1691" s="9">
        <f t="shared" si="158"/>
        <v>42780.942476851851</v>
      </c>
      <c r="T1691" s="9">
        <f t="shared" si="159"/>
        <v>42810.900810185187</v>
      </c>
      <c r="U1691">
        <f t="shared" si="160"/>
        <v>2017</v>
      </c>
      <c r="V1691" t="str">
        <f t="shared" si="161"/>
        <v>Feb</v>
      </c>
    </row>
    <row r="1692" spans="1:22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8">
        <f t="shared" si="156"/>
        <v>25</v>
      </c>
      <c r="P1692" s="12">
        <f t="shared" si="157"/>
        <v>235309.09090909091</v>
      </c>
      <c r="Q1692" t="s">
        <v>8325</v>
      </c>
      <c r="R1692" t="s">
        <v>8347</v>
      </c>
      <c r="S1692" s="9">
        <f t="shared" si="158"/>
        <v>42801.43104166667</v>
      </c>
      <c r="T1692" s="9">
        <f t="shared" si="159"/>
        <v>42831.389374999999</v>
      </c>
      <c r="U1692">
        <f t="shared" si="160"/>
        <v>2017</v>
      </c>
      <c r="V1692" t="str">
        <f t="shared" si="161"/>
        <v>Mar</v>
      </c>
    </row>
    <row r="1693" spans="1:22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8">
        <f t="shared" si="156"/>
        <v>33</v>
      </c>
      <c r="P1693" s="12">
        <f t="shared" si="157"/>
        <v>73531.368421052626</v>
      </c>
      <c r="Q1693" t="s">
        <v>8325</v>
      </c>
      <c r="R1693" t="s">
        <v>8347</v>
      </c>
      <c r="S1693" s="9">
        <f t="shared" si="158"/>
        <v>42795.701481481476</v>
      </c>
      <c r="T1693" s="9">
        <f t="shared" si="159"/>
        <v>42828.041666666672</v>
      </c>
      <c r="U1693">
        <f t="shared" si="160"/>
        <v>2017</v>
      </c>
      <c r="V1693" t="str">
        <f t="shared" si="161"/>
        <v>Mar</v>
      </c>
    </row>
    <row r="1694" spans="1:22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8">
        <f t="shared" si="156"/>
        <v>48</v>
      </c>
      <c r="P1694" s="12">
        <f t="shared" si="157"/>
        <v>189204.86666666667</v>
      </c>
      <c r="Q1694" t="s">
        <v>8325</v>
      </c>
      <c r="R1694" t="s">
        <v>8347</v>
      </c>
      <c r="S1694" s="9">
        <f t="shared" si="158"/>
        <v>42788.151238425926</v>
      </c>
      <c r="T1694" s="9">
        <f t="shared" si="159"/>
        <v>42820.999305555553</v>
      </c>
      <c r="U1694">
        <f t="shared" si="160"/>
        <v>2017</v>
      </c>
      <c r="V1694" t="str">
        <f t="shared" si="161"/>
        <v>Feb</v>
      </c>
    </row>
    <row r="1695" spans="1:22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8">
        <f t="shared" si="156"/>
        <v>9</v>
      </c>
      <c r="P1695" s="12">
        <f t="shared" si="157"/>
        <v>333861</v>
      </c>
      <c r="Q1695" t="s">
        <v>8325</v>
      </c>
      <c r="R1695" t="s">
        <v>8347</v>
      </c>
      <c r="S1695" s="9">
        <f t="shared" si="158"/>
        <v>42803.920277777783</v>
      </c>
      <c r="T1695" s="9">
        <f t="shared" si="159"/>
        <v>42834.833333333328</v>
      </c>
      <c r="U1695">
        <f t="shared" si="160"/>
        <v>2017</v>
      </c>
      <c r="V1695" t="str">
        <f t="shared" si="161"/>
        <v>Mar</v>
      </c>
    </row>
    <row r="1696" spans="1:22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8">
        <f t="shared" si="156"/>
        <v>0</v>
      </c>
      <c r="P1696" s="12">
        <f t="shared" si="157"/>
        <v>2550686</v>
      </c>
      <c r="Q1696" t="s">
        <v>8325</v>
      </c>
      <c r="R1696" t="s">
        <v>8347</v>
      </c>
      <c r="S1696" s="9">
        <f t="shared" si="158"/>
        <v>42791.669837962967</v>
      </c>
      <c r="T1696" s="9">
        <f t="shared" si="159"/>
        <v>42821.191666666666</v>
      </c>
      <c r="U1696">
        <f t="shared" si="160"/>
        <v>2017</v>
      </c>
      <c r="V1696" t="str">
        <f t="shared" si="161"/>
        <v>Feb</v>
      </c>
    </row>
    <row r="1697" spans="1:22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8">
        <f t="shared" si="156"/>
        <v>12</v>
      </c>
      <c r="P1697" s="12">
        <f t="shared" si="157"/>
        <v>127760.26086956522</v>
      </c>
      <c r="Q1697" t="s">
        <v>8325</v>
      </c>
      <c r="R1697" t="s">
        <v>8347</v>
      </c>
      <c r="S1697" s="9">
        <f t="shared" si="158"/>
        <v>42801.031412037039</v>
      </c>
      <c r="T1697" s="9">
        <f t="shared" si="159"/>
        <v>42835.041666666672</v>
      </c>
      <c r="U1697">
        <f t="shared" si="160"/>
        <v>2017</v>
      </c>
      <c r="V1697" t="str">
        <f t="shared" si="161"/>
        <v>Mar</v>
      </c>
    </row>
    <row r="1698" spans="1:22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8">
        <f t="shared" si="156"/>
        <v>0</v>
      </c>
      <c r="P1698" s="12" t="e">
        <f t="shared" si="157"/>
        <v>#DIV/0!</v>
      </c>
      <c r="Q1698" t="s">
        <v>8325</v>
      </c>
      <c r="R1698" t="s">
        <v>8347</v>
      </c>
      <c r="S1698" s="9">
        <f t="shared" si="158"/>
        <v>42796.069571759261</v>
      </c>
      <c r="T1698" s="9">
        <f t="shared" si="159"/>
        <v>42826.027905092589</v>
      </c>
      <c r="U1698">
        <f t="shared" si="160"/>
        <v>2017</v>
      </c>
      <c r="V1698" t="str">
        <f t="shared" si="161"/>
        <v>Mar</v>
      </c>
    </row>
    <row r="1699" spans="1:22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8">
        <f t="shared" si="156"/>
        <v>20</v>
      </c>
      <c r="P1699" s="12">
        <f t="shared" si="157"/>
        <v>117654.54545454546</v>
      </c>
      <c r="Q1699" t="s">
        <v>8325</v>
      </c>
      <c r="R1699" t="s">
        <v>8347</v>
      </c>
      <c r="S1699" s="9">
        <f t="shared" si="158"/>
        <v>42805.032962962956</v>
      </c>
      <c r="T1699" s="9">
        <f t="shared" si="159"/>
        <v>42834.991296296299</v>
      </c>
      <c r="U1699">
        <f t="shared" si="160"/>
        <v>2017</v>
      </c>
      <c r="V1699" t="str">
        <f t="shared" si="161"/>
        <v>Mar</v>
      </c>
    </row>
    <row r="1700" spans="1:22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8">
        <f t="shared" si="156"/>
        <v>0</v>
      </c>
      <c r="P1700" s="12" t="e">
        <f t="shared" si="157"/>
        <v>#DIV/0!</v>
      </c>
      <c r="Q1700" t="s">
        <v>8325</v>
      </c>
      <c r="R1700" t="s">
        <v>8347</v>
      </c>
      <c r="S1700" s="9">
        <f t="shared" si="158"/>
        <v>42796.207870370374</v>
      </c>
      <c r="T1700" s="9">
        <f t="shared" si="159"/>
        <v>42820.147916666669</v>
      </c>
      <c r="U1700">
        <f t="shared" si="160"/>
        <v>2017</v>
      </c>
      <c r="V1700" t="str">
        <f t="shared" si="161"/>
        <v>Mar</v>
      </c>
    </row>
    <row r="1701" spans="1:22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8">
        <f t="shared" si="156"/>
        <v>4</v>
      </c>
      <c r="P1701" s="12">
        <f t="shared" si="157"/>
        <v>648000</v>
      </c>
      <c r="Q1701" t="s">
        <v>8325</v>
      </c>
      <c r="R1701" t="s">
        <v>8347</v>
      </c>
      <c r="S1701" s="9">
        <f t="shared" si="158"/>
        <v>42806.863946759258</v>
      </c>
      <c r="T1701" s="9">
        <f t="shared" si="159"/>
        <v>42836.863946759258</v>
      </c>
      <c r="U1701">
        <f t="shared" si="160"/>
        <v>2017</v>
      </c>
      <c r="V1701" t="str">
        <f t="shared" si="161"/>
        <v>Mar</v>
      </c>
    </row>
    <row r="1702" spans="1:22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8">
        <f t="shared" si="156"/>
        <v>26</v>
      </c>
      <c r="P1702" s="12">
        <f t="shared" si="157"/>
        <v>32914.050632911392</v>
      </c>
      <c r="Q1702" t="s">
        <v>8325</v>
      </c>
      <c r="R1702" t="s">
        <v>8347</v>
      </c>
      <c r="S1702" s="9">
        <f t="shared" si="158"/>
        <v>42796.071643518517</v>
      </c>
      <c r="T1702" s="9">
        <f t="shared" si="159"/>
        <v>42826.166666666672</v>
      </c>
      <c r="U1702">
        <f t="shared" si="160"/>
        <v>2017</v>
      </c>
      <c r="V1702" t="str">
        <f t="shared" si="161"/>
        <v>Mar</v>
      </c>
    </row>
    <row r="1703" spans="1:22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8">
        <f t="shared" si="156"/>
        <v>0</v>
      </c>
      <c r="P1703" s="12">
        <f t="shared" si="157"/>
        <v>1296000</v>
      </c>
      <c r="Q1703" t="s">
        <v>8325</v>
      </c>
      <c r="R1703" t="s">
        <v>8347</v>
      </c>
      <c r="S1703" s="9">
        <f t="shared" si="158"/>
        <v>41989.664409722223</v>
      </c>
      <c r="T1703" s="9">
        <f t="shared" si="159"/>
        <v>42019.664409722223</v>
      </c>
      <c r="U1703">
        <f t="shared" si="160"/>
        <v>2014</v>
      </c>
      <c r="V1703" t="str">
        <f t="shared" si="161"/>
        <v>Dec</v>
      </c>
    </row>
    <row r="1704" spans="1:22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8">
        <f t="shared" si="156"/>
        <v>0</v>
      </c>
      <c r="P1704" s="12">
        <f t="shared" si="157"/>
        <v>2588400</v>
      </c>
      <c r="Q1704" t="s">
        <v>8325</v>
      </c>
      <c r="R1704" t="s">
        <v>8347</v>
      </c>
      <c r="S1704" s="9">
        <f t="shared" si="158"/>
        <v>42063.869791666672</v>
      </c>
      <c r="T1704" s="9">
        <f t="shared" si="159"/>
        <v>42093.828125</v>
      </c>
      <c r="U1704">
        <f t="shared" si="160"/>
        <v>2015</v>
      </c>
      <c r="V1704" t="str">
        <f t="shared" si="161"/>
        <v>Feb</v>
      </c>
    </row>
    <row r="1705" spans="1:22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8">
        <f t="shared" si="156"/>
        <v>1</v>
      </c>
      <c r="P1705" s="12">
        <f t="shared" si="157"/>
        <v>2592000</v>
      </c>
      <c r="Q1705" t="s">
        <v>8325</v>
      </c>
      <c r="R1705" t="s">
        <v>8347</v>
      </c>
      <c r="S1705" s="9">
        <f t="shared" si="158"/>
        <v>42187.281678240746</v>
      </c>
      <c r="T1705" s="9">
        <f t="shared" si="159"/>
        <v>42247.281678240746</v>
      </c>
      <c r="U1705">
        <f t="shared" si="160"/>
        <v>2015</v>
      </c>
      <c r="V1705" t="str">
        <f t="shared" si="161"/>
        <v>Jul</v>
      </c>
    </row>
    <row r="1706" spans="1:22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8">
        <f t="shared" si="156"/>
        <v>65</v>
      </c>
      <c r="P1706" s="12">
        <f t="shared" si="157"/>
        <v>235636.36363636365</v>
      </c>
      <c r="Q1706" t="s">
        <v>8325</v>
      </c>
      <c r="R1706" t="s">
        <v>8347</v>
      </c>
      <c r="S1706" s="9">
        <f t="shared" si="158"/>
        <v>42021.139733796299</v>
      </c>
      <c r="T1706" s="9">
        <f t="shared" si="159"/>
        <v>42051.139733796299</v>
      </c>
      <c r="U1706">
        <f t="shared" si="160"/>
        <v>2015</v>
      </c>
      <c r="V1706" t="str">
        <f t="shared" si="161"/>
        <v>Jan</v>
      </c>
    </row>
    <row r="1707" spans="1:22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8">
        <f t="shared" si="156"/>
        <v>0</v>
      </c>
      <c r="P1707" s="12" t="e">
        <f t="shared" si="157"/>
        <v>#DIV/0!</v>
      </c>
      <c r="Q1707" t="s">
        <v>8325</v>
      </c>
      <c r="R1707" t="s">
        <v>8347</v>
      </c>
      <c r="S1707" s="9">
        <f t="shared" si="158"/>
        <v>42245.016736111109</v>
      </c>
      <c r="T1707" s="9">
        <f t="shared" si="159"/>
        <v>42256.666666666672</v>
      </c>
      <c r="U1707">
        <f t="shared" si="160"/>
        <v>2015</v>
      </c>
      <c r="V1707" t="str">
        <f t="shared" si="161"/>
        <v>Aug</v>
      </c>
    </row>
    <row r="1708" spans="1:22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8">
        <f t="shared" si="156"/>
        <v>0</v>
      </c>
      <c r="P1708" s="12" t="e">
        <f t="shared" si="157"/>
        <v>#DIV/0!</v>
      </c>
      <c r="Q1708" t="s">
        <v>8325</v>
      </c>
      <c r="R1708" t="s">
        <v>8347</v>
      </c>
      <c r="S1708" s="9">
        <f t="shared" si="158"/>
        <v>42179.306388888886</v>
      </c>
      <c r="T1708" s="9">
        <f t="shared" si="159"/>
        <v>42239.306388888886</v>
      </c>
      <c r="U1708">
        <f t="shared" si="160"/>
        <v>2015</v>
      </c>
      <c r="V1708" t="str">
        <f t="shared" si="161"/>
        <v>Jun</v>
      </c>
    </row>
    <row r="1709" spans="1:22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8">
        <f t="shared" si="156"/>
        <v>10</v>
      </c>
      <c r="P1709" s="12">
        <f t="shared" si="157"/>
        <v>287600</v>
      </c>
      <c r="Q1709" t="s">
        <v>8325</v>
      </c>
      <c r="R1709" t="s">
        <v>8347</v>
      </c>
      <c r="S1709" s="9">
        <f t="shared" si="158"/>
        <v>42427.721006944441</v>
      </c>
      <c r="T1709" s="9">
        <f t="shared" si="159"/>
        <v>42457.679340277777</v>
      </c>
      <c r="U1709">
        <f t="shared" si="160"/>
        <v>2016</v>
      </c>
      <c r="V1709" t="str">
        <f t="shared" si="161"/>
        <v>Feb</v>
      </c>
    </row>
    <row r="1710" spans="1:22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8">
        <f t="shared" si="156"/>
        <v>0</v>
      </c>
      <c r="P1710" s="12" t="e">
        <f t="shared" si="157"/>
        <v>#DIV/0!</v>
      </c>
      <c r="Q1710" t="s">
        <v>8325</v>
      </c>
      <c r="R1710" t="s">
        <v>8347</v>
      </c>
      <c r="S1710" s="9">
        <f t="shared" si="158"/>
        <v>42451.866967592592</v>
      </c>
      <c r="T1710" s="9">
        <f t="shared" si="159"/>
        <v>42491.866967592592</v>
      </c>
      <c r="U1710">
        <f t="shared" si="160"/>
        <v>2016</v>
      </c>
      <c r="V1710" t="str">
        <f t="shared" si="161"/>
        <v>Mar</v>
      </c>
    </row>
    <row r="1711" spans="1:22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8">
        <f t="shared" si="156"/>
        <v>5</v>
      </c>
      <c r="P1711" s="12">
        <f t="shared" si="157"/>
        <v>891106.5</v>
      </c>
      <c r="Q1711" t="s">
        <v>8325</v>
      </c>
      <c r="R1711" t="s">
        <v>8347</v>
      </c>
      <c r="S1711" s="9">
        <f t="shared" si="158"/>
        <v>41841.56381944444</v>
      </c>
      <c r="T1711" s="9">
        <f t="shared" si="159"/>
        <v>41882.818749999999</v>
      </c>
      <c r="U1711">
        <f t="shared" si="160"/>
        <v>2014</v>
      </c>
      <c r="V1711" t="str">
        <f t="shared" si="161"/>
        <v>Jul</v>
      </c>
    </row>
    <row r="1712" spans="1:22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8">
        <f t="shared" si="156"/>
        <v>1</v>
      </c>
      <c r="P1712" s="12">
        <f t="shared" si="157"/>
        <v>3970112</v>
      </c>
      <c r="Q1712" t="s">
        <v>8325</v>
      </c>
      <c r="R1712" t="s">
        <v>8347</v>
      </c>
      <c r="S1712" s="9">
        <f t="shared" si="158"/>
        <v>42341.59129629629</v>
      </c>
      <c r="T1712" s="9">
        <f t="shared" si="159"/>
        <v>42387.541666666672</v>
      </c>
      <c r="U1712">
        <f t="shared" si="160"/>
        <v>2015</v>
      </c>
      <c r="V1712" t="str">
        <f t="shared" si="161"/>
        <v>Dec</v>
      </c>
    </row>
    <row r="1713" spans="1:22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8">
        <f t="shared" si="156"/>
        <v>11</v>
      </c>
      <c r="P1713" s="12">
        <f t="shared" si="157"/>
        <v>1339200</v>
      </c>
      <c r="Q1713" t="s">
        <v>8325</v>
      </c>
      <c r="R1713" t="s">
        <v>8347</v>
      </c>
      <c r="S1713" s="9">
        <f t="shared" si="158"/>
        <v>41852.646226851852</v>
      </c>
      <c r="T1713" s="9">
        <f t="shared" si="159"/>
        <v>41883.646226851852</v>
      </c>
      <c r="U1713">
        <f t="shared" si="160"/>
        <v>2014</v>
      </c>
      <c r="V1713" t="str">
        <f t="shared" si="161"/>
        <v>Aug</v>
      </c>
    </row>
    <row r="1714" spans="1:22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8">
        <f t="shared" si="156"/>
        <v>0</v>
      </c>
      <c r="P1714" s="12" t="e">
        <f t="shared" si="157"/>
        <v>#DIV/0!</v>
      </c>
      <c r="Q1714" t="s">
        <v>8325</v>
      </c>
      <c r="R1714" t="s">
        <v>8347</v>
      </c>
      <c r="S1714" s="9">
        <f t="shared" si="158"/>
        <v>42125.913807870369</v>
      </c>
      <c r="T1714" s="9">
        <f t="shared" si="159"/>
        <v>42185.913807870369</v>
      </c>
      <c r="U1714">
        <f t="shared" si="160"/>
        <v>2015</v>
      </c>
      <c r="V1714" t="str">
        <f t="shared" si="161"/>
        <v>May</v>
      </c>
    </row>
    <row r="1715" spans="1:22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8">
        <f t="shared" si="156"/>
        <v>2</v>
      </c>
      <c r="P1715" s="12">
        <f t="shared" si="157"/>
        <v>2592000</v>
      </c>
      <c r="Q1715" t="s">
        <v>8325</v>
      </c>
      <c r="R1715" t="s">
        <v>8347</v>
      </c>
      <c r="S1715" s="9">
        <f t="shared" si="158"/>
        <v>41887.801064814819</v>
      </c>
      <c r="T1715" s="9">
        <f t="shared" si="159"/>
        <v>41917.801064814819</v>
      </c>
      <c r="U1715">
        <f t="shared" si="160"/>
        <v>2014</v>
      </c>
      <c r="V1715" t="str">
        <f t="shared" si="161"/>
        <v>Sep</v>
      </c>
    </row>
    <row r="1716" spans="1:22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8">
        <f t="shared" si="156"/>
        <v>8</v>
      </c>
      <c r="P1716" s="12">
        <f t="shared" si="157"/>
        <v>152470.58823529413</v>
      </c>
      <c r="Q1716" t="s">
        <v>8325</v>
      </c>
      <c r="R1716" t="s">
        <v>8347</v>
      </c>
      <c r="S1716" s="9">
        <f t="shared" si="158"/>
        <v>42095.918530092589</v>
      </c>
      <c r="T1716" s="9">
        <f t="shared" si="159"/>
        <v>42125.918530092589</v>
      </c>
      <c r="U1716">
        <f t="shared" si="160"/>
        <v>2015</v>
      </c>
      <c r="V1716" t="str">
        <f t="shared" si="161"/>
        <v>Apr</v>
      </c>
    </row>
    <row r="1717" spans="1:22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8">
        <f t="shared" si="156"/>
        <v>0</v>
      </c>
      <c r="P1717" s="12">
        <f t="shared" si="157"/>
        <v>1292667.5</v>
      </c>
      <c r="Q1717" t="s">
        <v>8325</v>
      </c>
      <c r="R1717" t="s">
        <v>8347</v>
      </c>
      <c r="S1717" s="9">
        <f t="shared" si="158"/>
        <v>42064.217418981483</v>
      </c>
      <c r="T1717" s="9">
        <f t="shared" si="159"/>
        <v>42094.140277777777</v>
      </c>
      <c r="U1717">
        <f t="shared" si="160"/>
        <v>2015</v>
      </c>
      <c r="V1717" t="str">
        <f t="shared" si="161"/>
        <v>Mar</v>
      </c>
    </row>
    <row r="1718" spans="1:22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8">
        <f t="shared" si="156"/>
        <v>8</v>
      </c>
      <c r="P1718" s="12">
        <f t="shared" si="157"/>
        <v>1153200</v>
      </c>
      <c r="Q1718" t="s">
        <v>8325</v>
      </c>
      <c r="R1718" t="s">
        <v>8347</v>
      </c>
      <c r="S1718" s="9">
        <f t="shared" si="158"/>
        <v>42673.577534722222</v>
      </c>
      <c r="T1718" s="9">
        <f t="shared" si="159"/>
        <v>42713.619201388887</v>
      </c>
      <c r="U1718">
        <f t="shared" si="160"/>
        <v>2016</v>
      </c>
      <c r="V1718" t="str">
        <f t="shared" si="161"/>
        <v>Oct</v>
      </c>
    </row>
    <row r="1719" spans="1:22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8">
        <f t="shared" si="156"/>
        <v>43</v>
      </c>
      <c r="P1719" s="12">
        <f t="shared" si="157"/>
        <v>42535.658536585368</v>
      </c>
      <c r="Q1719" t="s">
        <v>8325</v>
      </c>
      <c r="R1719" t="s">
        <v>8347</v>
      </c>
      <c r="S1719" s="9">
        <f t="shared" si="158"/>
        <v>42460.98192129629</v>
      </c>
      <c r="T1719" s="9">
        <f t="shared" si="159"/>
        <v>42481.166666666672</v>
      </c>
      <c r="U1719">
        <f t="shared" si="160"/>
        <v>2016</v>
      </c>
      <c r="V1719" t="str">
        <f t="shared" si="161"/>
        <v>Mar</v>
      </c>
    </row>
    <row r="1720" spans="1:22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8">
        <f t="shared" si="156"/>
        <v>0</v>
      </c>
      <c r="P1720" s="12">
        <f t="shared" si="157"/>
        <v>1883395.5</v>
      </c>
      <c r="Q1720" t="s">
        <v>8325</v>
      </c>
      <c r="R1720" t="s">
        <v>8347</v>
      </c>
      <c r="S1720" s="9">
        <f t="shared" si="158"/>
        <v>42460.610520833332</v>
      </c>
      <c r="T1720" s="9">
        <f t="shared" si="159"/>
        <v>42504.207638888889</v>
      </c>
      <c r="U1720">
        <f t="shared" si="160"/>
        <v>2016</v>
      </c>
      <c r="V1720" t="str">
        <f t="shared" si="161"/>
        <v>Mar</v>
      </c>
    </row>
    <row r="1721" spans="1:22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8">
        <f t="shared" si="156"/>
        <v>1</v>
      </c>
      <c r="P1721" s="12">
        <f t="shared" si="157"/>
        <v>864000</v>
      </c>
      <c r="Q1721" t="s">
        <v>8325</v>
      </c>
      <c r="R1721" t="s">
        <v>8347</v>
      </c>
      <c r="S1721" s="9">
        <f t="shared" si="158"/>
        <v>41869.534618055557</v>
      </c>
      <c r="T1721" s="9">
        <f t="shared" si="159"/>
        <v>41899.534618055557</v>
      </c>
      <c r="U1721">
        <f t="shared" si="160"/>
        <v>2014</v>
      </c>
      <c r="V1721" t="str">
        <f t="shared" si="161"/>
        <v>Aug</v>
      </c>
    </row>
    <row r="1722" spans="1:22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8">
        <f t="shared" si="156"/>
        <v>6</v>
      </c>
      <c r="P1722" s="12">
        <f t="shared" si="157"/>
        <v>324450</v>
      </c>
      <c r="Q1722" t="s">
        <v>8325</v>
      </c>
      <c r="R1722" t="s">
        <v>8347</v>
      </c>
      <c r="S1722" s="9">
        <f t="shared" si="158"/>
        <v>41922.783229166671</v>
      </c>
      <c r="T1722" s="9">
        <f t="shared" si="159"/>
        <v>41952.824895833335</v>
      </c>
      <c r="U1722">
        <f t="shared" si="160"/>
        <v>2014</v>
      </c>
      <c r="V1722" t="str">
        <f t="shared" si="161"/>
        <v>Oct</v>
      </c>
    </row>
    <row r="1723" spans="1:22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8">
        <f t="shared" si="156"/>
        <v>0</v>
      </c>
      <c r="P1723" s="12" t="e">
        <f t="shared" si="157"/>
        <v>#DIV/0!</v>
      </c>
      <c r="Q1723" t="s">
        <v>8325</v>
      </c>
      <c r="R1723" t="s">
        <v>8347</v>
      </c>
      <c r="S1723" s="9">
        <f t="shared" si="158"/>
        <v>42319.461377314816</v>
      </c>
      <c r="T1723" s="9">
        <f t="shared" si="159"/>
        <v>42349.461377314816</v>
      </c>
      <c r="U1723">
        <f t="shared" si="160"/>
        <v>2015</v>
      </c>
      <c r="V1723" t="str">
        <f t="shared" si="161"/>
        <v>Nov</v>
      </c>
    </row>
    <row r="1724" spans="1:22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8">
        <f t="shared" si="156"/>
        <v>0</v>
      </c>
      <c r="P1724" s="12">
        <f t="shared" si="157"/>
        <v>3200771</v>
      </c>
      <c r="Q1724" t="s">
        <v>8325</v>
      </c>
      <c r="R1724" t="s">
        <v>8347</v>
      </c>
      <c r="S1724" s="9">
        <f t="shared" si="158"/>
        <v>42425.960983796293</v>
      </c>
      <c r="T1724" s="9">
        <f t="shared" si="159"/>
        <v>42463.006944444445</v>
      </c>
      <c r="U1724">
        <f t="shared" si="160"/>
        <v>2016</v>
      </c>
      <c r="V1724" t="str">
        <f t="shared" si="161"/>
        <v>Feb</v>
      </c>
    </row>
    <row r="1725" spans="1:22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8">
        <f t="shared" si="156"/>
        <v>7</v>
      </c>
      <c r="P1725" s="12">
        <f t="shared" si="157"/>
        <v>1625028.3333333333</v>
      </c>
      <c r="Q1725" t="s">
        <v>8325</v>
      </c>
      <c r="R1725" t="s">
        <v>8347</v>
      </c>
      <c r="S1725" s="9">
        <f t="shared" si="158"/>
        <v>42129.82540509259</v>
      </c>
      <c r="T1725" s="9">
        <f t="shared" si="159"/>
        <v>42186.25</v>
      </c>
      <c r="U1725">
        <f t="shared" si="160"/>
        <v>2015</v>
      </c>
      <c r="V1725" t="str">
        <f t="shared" si="161"/>
        <v>May</v>
      </c>
    </row>
    <row r="1726" spans="1:22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8">
        <f t="shared" si="156"/>
        <v>1</v>
      </c>
      <c r="P1726" s="12">
        <f t="shared" si="157"/>
        <v>648000</v>
      </c>
      <c r="Q1726" t="s">
        <v>8325</v>
      </c>
      <c r="R1726" t="s">
        <v>8347</v>
      </c>
      <c r="S1726" s="9">
        <f t="shared" si="158"/>
        <v>41912.932430555556</v>
      </c>
      <c r="T1726" s="9">
        <f t="shared" si="159"/>
        <v>41942.932430555556</v>
      </c>
      <c r="U1726">
        <f t="shared" si="160"/>
        <v>2014</v>
      </c>
      <c r="V1726" t="str">
        <f t="shared" si="161"/>
        <v>Sep</v>
      </c>
    </row>
    <row r="1727" spans="1:22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8">
        <f t="shared" si="156"/>
        <v>10</v>
      </c>
      <c r="P1727" s="12">
        <f t="shared" si="157"/>
        <v>288000</v>
      </c>
      <c r="Q1727" t="s">
        <v>8325</v>
      </c>
      <c r="R1727" t="s">
        <v>8347</v>
      </c>
      <c r="S1727" s="9">
        <f t="shared" si="158"/>
        <v>41845.968159722222</v>
      </c>
      <c r="T1727" s="9">
        <f t="shared" si="159"/>
        <v>41875.968159722222</v>
      </c>
      <c r="U1727">
        <f t="shared" si="160"/>
        <v>2014</v>
      </c>
      <c r="V1727" t="str">
        <f t="shared" si="161"/>
        <v>Jul</v>
      </c>
    </row>
    <row r="1728" spans="1:22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8">
        <f t="shared" si="156"/>
        <v>34</v>
      </c>
      <c r="P1728" s="12">
        <f t="shared" si="157"/>
        <v>156600</v>
      </c>
      <c r="Q1728" t="s">
        <v>8325</v>
      </c>
      <c r="R1728" t="s">
        <v>8347</v>
      </c>
      <c r="S1728" s="9">
        <f t="shared" si="158"/>
        <v>41788.919722222221</v>
      </c>
      <c r="T1728" s="9">
        <f t="shared" si="159"/>
        <v>41817.919722222221</v>
      </c>
      <c r="U1728">
        <f t="shared" si="160"/>
        <v>2014</v>
      </c>
      <c r="V1728" t="str">
        <f t="shared" si="161"/>
        <v>May</v>
      </c>
    </row>
    <row r="1729" spans="1:22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8">
        <f t="shared" si="156"/>
        <v>0</v>
      </c>
      <c r="P1729" s="12">
        <f t="shared" si="157"/>
        <v>4711423</v>
      </c>
      <c r="Q1729" t="s">
        <v>8325</v>
      </c>
      <c r="R1729" t="s">
        <v>8347</v>
      </c>
      <c r="S1729" s="9">
        <f t="shared" si="158"/>
        <v>42044.927974537044</v>
      </c>
      <c r="T1729" s="9">
        <f t="shared" si="159"/>
        <v>42099.458333333328</v>
      </c>
      <c r="U1729">
        <f t="shared" si="160"/>
        <v>2015</v>
      </c>
      <c r="V1729" t="str">
        <f t="shared" si="161"/>
        <v>Feb</v>
      </c>
    </row>
    <row r="1730" spans="1:22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8">
        <f t="shared" si="156"/>
        <v>68</v>
      </c>
      <c r="P1730" s="12">
        <f t="shared" si="157"/>
        <v>370285.71428571426</v>
      </c>
      <c r="Q1730" t="s">
        <v>8325</v>
      </c>
      <c r="R1730" t="s">
        <v>8347</v>
      </c>
      <c r="S1730" s="9">
        <f t="shared" si="158"/>
        <v>42268.625856481478</v>
      </c>
      <c r="T1730" s="9">
        <f t="shared" si="159"/>
        <v>42298.625856481478</v>
      </c>
      <c r="U1730">
        <f t="shared" si="160"/>
        <v>2015</v>
      </c>
      <c r="V1730" t="str">
        <f t="shared" si="161"/>
        <v>Sep</v>
      </c>
    </row>
    <row r="1731" spans="1:22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8">
        <f t="shared" ref="O1731:O1794" si="162">ROUND((E1731/D1731)*100,0)</f>
        <v>0</v>
      </c>
      <c r="P1731" s="12" t="e">
        <f t="shared" ref="P1731:P1794" si="163">(I1731-J1731)/L1731</f>
        <v>#DIV/0!</v>
      </c>
      <c r="Q1731" t="s">
        <v>8325</v>
      </c>
      <c r="R1731" t="s">
        <v>8347</v>
      </c>
      <c r="S1731" s="9">
        <f t="shared" ref="S1731:S1794" si="164">(((J1731/60)/60)/24)+DATE(1970,1,1)</f>
        <v>42471.052152777775</v>
      </c>
      <c r="T1731" s="9">
        <f t="shared" ref="T1731:T1794" si="165">(((I1731/60)/60)/24) + DATE(1970,1,1)</f>
        <v>42531.052152777775</v>
      </c>
      <c r="U1731">
        <f t="shared" ref="U1731:U1794" si="166">YEAR(S1731)</f>
        <v>2016</v>
      </c>
      <c r="V1731" t="str">
        <f t="shared" ref="V1731:V1794" si="167">TEXT(MONTH(S1731)*29,"mmm")</f>
        <v>Apr</v>
      </c>
    </row>
    <row r="1732" spans="1:22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8">
        <f t="shared" si="162"/>
        <v>0</v>
      </c>
      <c r="P1732" s="12" t="e">
        <f t="shared" si="163"/>
        <v>#DIV/0!</v>
      </c>
      <c r="Q1732" t="s">
        <v>8325</v>
      </c>
      <c r="R1732" t="s">
        <v>8347</v>
      </c>
      <c r="S1732" s="9">
        <f t="shared" si="164"/>
        <v>42272.087766203709</v>
      </c>
      <c r="T1732" s="9">
        <f t="shared" si="165"/>
        <v>42302.087766203709</v>
      </c>
      <c r="U1732">
        <f t="shared" si="166"/>
        <v>2015</v>
      </c>
      <c r="V1732" t="str">
        <f t="shared" si="167"/>
        <v>Sep</v>
      </c>
    </row>
    <row r="1733" spans="1:22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8">
        <f t="shared" si="162"/>
        <v>0</v>
      </c>
      <c r="P1733" s="12" t="e">
        <f t="shared" si="163"/>
        <v>#DIV/0!</v>
      </c>
      <c r="Q1733" t="s">
        <v>8325</v>
      </c>
      <c r="R1733" t="s">
        <v>8347</v>
      </c>
      <c r="S1733" s="9">
        <f t="shared" si="164"/>
        <v>42152.906851851847</v>
      </c>
      <c r="T1733" s="9">
        <f t="shared" si="165"/>
        <v>42166.625</v>
      </c>
      <c r="U1733">
        <f t="shared" si="166"/>
        <v>2015</v>
      </c>
      <c r="V1733" t="str">
        <f t="shared" si="167"/>
        <v>May</v>
      </c>
    </row>
    <row r="1734" spans="1:22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8">
        <f t="shared" si="162"/>
        <v>0</v>
      </c>
      <c r="P1734" s="12" t="e">
        <f t="shared" si="163"/>
        <v>#DIV/0!</v>
      </c>
      <c r="Q1734" t="s">
        <v>8325</v>
      </c>
      <c r="R1734" t="s">
        <v>8347</v>
      </c>
      <c r="S1734" s="9">
        <f t="shared" si="164"/>
        <v>42325.683807870373</v>
      </c>
      <c r="T1734" s="9">
        <f t="shared" si="165"/>
        <v>42385.208333333328</v>
      </c>
      <c r="U1734">
        <f t="shared" si="166"/>
        <v>2015</v>
      </c>
      <c r="V1734" t="str">
        <f t="shared" si="167"/>
        <v>Nov</v>
      </c>
    </row>
    <row r="1735" spans="1:22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8">
        <f t="shared" si="162"/>
        <v>0</v>
      </c>
      <c r="P1735" s="12" t="e">
        <f t="shared" si="163"/>
        <v>#DIV/0!</v>
      </c>
      <c r="Q1735" t="s">
        <v>8325</v>
      </c>
      <c r="R1735" t="s">
        <v>8347</v>
      </c>
      <c r="S1735" s="9">
        <f t="shared" si="164"/>
        <v>42614.675625000003</v>
      </c>
      <c r="T1735" s="9">
        <f t="shared" si="165"/>
        <v>42626.895833333328</v>
      </c>
      <c r="U1735">
        <f t="shared" si="166"/>
        <v>2016</v>
      </c>
      <c r="V1735" t="str">
        <f t="shared" si="167"/>
        <v>Sep</v>
      </c>
    </row>
    <row r="1736" spans="1:22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8">
        <f t="shared" si="162"/>
        <v>0</v>
      </c>
      <c r="P1736" s="12">
        <f t="shared" si="163"/>
        <v>2592000</v>
      </c>
      <c r="Q1736" t="s">
        <v>8325</v>
      </c>
      <c r="R1736" t="s">
        <v>8347</v>
      </c>
      <c r="S1736" s="9">
        <f t="shared" si="164"/>
        <v>42102.036527777775</v>
      </c>
      <c r="T1736" s="9">
        <f t="shared" si="165"/>
        <v>42132.036527777775</v>
      </c>
      <c r="U1736">
        <f t="shared" si="166"/>
        <v>2015</v>
      </c>
      <c r="V1736" t="str">
        <f t="shared" si="167"/>
        <v>Apr</v>
      </c>
    </row>
    <row r="1737" spans="1:22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8">
        <f t="shared" si="162"/>
        <v>11</v>
      </c>
      <c r="P1737" s="12">
        <f t="shared" si="163"/>
        <v>1296000</v>
      </c>
      <c r="Q1737" t="s">
        <v>8325</v>
      </c>
      <c r="R1737" t="s">
        <v>8347</v>
      </c>
      <c r="S1737" s="9">
        <f t="shared" si="164"/>
        <v>42559.814178240747</v>
      </c>
      <c r="T1737" s="9">
        <f t="shared" si="165"/>
        <v>42589.814178240747</v>
      </c>
      <c r="U1737">
        <f t="shared" si="166"/>
        <v>2016</v>
      </c>
      <c r="V1737" t="str">
        <f t="shared" si="167"/>
        <v>Jul</v>
      </c>
    </row>
    <row r="1738" spans="1:22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8">
        <f t="shared" si="162"/>
        <v>1</v>
      </c>
      <c r="P1738" s="12">
        <f t="shared" si="163"/>
        <v>2595600</v>
      </c>
      <c r="Q1738" t="s">
        <v>8325</v>
      </c>
      <c r="R1738" t="s">
        <v>8347</v>
      </c>
      <c r="S1738" s="9">
        <f t="shared" si="164"/>
        <v>42286.861493055556</v>
      </c>
      <c r="T1738" s="9">
        <f t="shared" si="165"/>
        <v>42316.90315972222</v>
      </c>
      <c r="U1738">
        <f t="shared" si="166"/>
        <v>2015</v>
      </c>
      <c r="V1738" t="str">
        <f t="shared" si="167"/>
        <v>Oct</v>
      </c>
    </row>
    <row r="1739" spans="1:22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8">
        <f t="shared" si="162"/>
        <v>21</v>
      </c>
      <c r="P1739" s="12">
        <f t="shared" si="163"/>
        <v>172800</v>
      </c>
      <c r="Q1739" t="s">
        <v>8325</v>
      </c>
      <c r="R1739" t="s">
        <v>8347</v>
      </c>
      <c r="S1739" s="9">
        <f t="shared" si="164"/>
        <v>42175.948981481488</v>
      </c>
      <c r="T1739" s="9">
        <f t="shared" si="165"/>
        <v>42205.948981481488</v>
      </c>
      <c r="U1739">
        <f t="shared" si="166"/>
        <v>2015</v>
      </c>
      <c r="V1739" t="str">
        <f t="shared" si="167"/>
        <v>Jun</v>
      </c>
    </row>
    <row r="1740" spans="1:22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8">
        <f t="shared" si="162"/>
        <v>0</v>
      </c>
      <c r="P1740" s="12">
        <f t="shared" si="163"/>
        <v>2592000</v>
      </c>
      <c r="Q1740" t="s">
        <v>8325</v>
      </c>
      <c r="R1740" t="s">
        <v>8347</v>
      </c>
      <c r="S1740" s="9">
        <f t="shared" si="164"/>
        <v>41884.874328703707</v>
      </c>
      <c r="T1740" s="9">
        <f t="shared" si="165"/>
        <v>41914.874328703707</v>
      </c>
      <c r="U1740">
        <f t="shared" si="166"/>
        <v>2014</v>
      </c>
      <c r="V1740" t="str">
        <f t="shared" si="167"/>
        <v>Sep</v>
      </c>
    </row>
    <row r="1741" spans="1:22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8">
        <f t="shared" si="162"/>
        <v>0</v>
      </c>
      <c r="P1741" s="12">
        <f t="shared" si="163"/>
        <v>5094000</v>
      </c>
      <c r="Q1741" t="s">
        <v>8325</v>
      </c>
      <c r="R1741" t="s">
        <v>8347</v>
      </c>
      <c r="S1741" s="9">
        <f t="shared" si="164"/>
        <v>42435.874212962968</v>
      </c>
      <c r="T1741" s="9">
        <f t="shared" si="165"/>
        <v>42494.832546296297</v>
      </c>
      <c r="U1741">
        <f t="shared" si="166"/>
        <v>2016</v>
      </c>
      <c r="V1741" t="str">
        <f t="shared" si="167"/>
        <v>Mar</v>
      </c>
    </row>
    <row r="1742" spans="1:22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8">
        <f t="shared" si="162"/>
        <v>0</v>
      </c>
      <c r="P1742" s="12" t="e">
        <f t="shared" si="163"/>
        <v>#DIV/0!</v>
      </c>
      <c r="Q1742" t="s">
        <v>8325</v>
      </c>
      <c r="R1742" t="s">
        <v>8347</v>
      </c>
      <c r="S1742" s="9">
        <f t="shared" si="164"/>
        <v>42171.817384259266</v>
      </c>
      <c r="T1742" s="9">
        <f t="shared" si="165"/>
        <v>42201.817384259266</v>
      </c>
      <c r="U1742">
        <f t="shared" si="166"/>
        <v>2015</v>
      </c>
      <c r="V1742" t="str">
        <f t="shared" si="167"/>
        <v>Jun</v>
      </c>
    </row>
    <row r="1743" spans="1:22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8">
        <f t="shared" si="162"/>
        <v>111</v>
      </c>
      <c r="P1743" s="12">
        <f t="shared" si="163"/>
        <v>74769.230769230766</v>
      </c>
      <c r="Q1743" t="s">
        <v>8338</v>
      </c>
      <c r="R1743" t="s">
        <v>8339</v>
      </c>
      <c r="S1743" s="9">
        <f t="shared" si="164"/>
        <v>42120.628136574072</v>
      </c>
      <c r="T1743" s="9">
        <f t="shared" si="165"/>
        <v>42165.628136574072</v>
      </c>
      <c r="U1743">
        <f t="shared" si="166"/>
        <v>2015</v>
      </c>
      <c r="V1743" t="str">
        <f t="shared" si="167"/>
        <v>Apr</v>
      </c>
    </row>
    <row r="1744" spans="1:22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8">
        <f t="shared" si="162"/>
        <v>109</v>
      </c>
      <c r="P1744" s="12">
        <f t="shared" si="163"/>
        <v>81312.647058823524</v>
      </c>
      <c r="Q1744" t="s">
        <v>8338</v>
      </c>
      <c r="R1744" t="s">
        <v>8339</v>
      </c>
      <c r="S1744" s="9">
        <f t="shared" si="164"/>
        <v>42710.876967592587</v>
      </c>
      <c r="T1744" s="9">
        <f t="shared" si="165"/>
        <v>42742.875</v>
      </c>
      <c r="U1744">
        <f t="shared" si="166"/>
        <v>2016</v>
      </c>
      <c r="V1744" t="str">
        <f t="shared" si="167"/>
        <v>Dec</v>
      </c>
    </row>
    <row r="1745" spans="1:22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8">
        <f t="shared" si="162"/>
        <v>100</v>
      </c>
      <c r="P1745" s="12">
        <f t="shared" si="163"/>
        <v>28680.074626865673</v>
      </c>
      <c r="Q1745" t="s">
        <v>8338</v>
      </c>
      <c r="R1745" t="s">
        <v>8339</v>
      </c>
      <c r="S1745" s="9">
        <f t="shared" si="164"/>
        <v>42586.925636574073</v>
      </c>
      <c r="T1745" s="9">
        <f t="shared" si="165"/>
        <v>42609.165972222225</v>
      </c>
      <c r="U1745">
        <f t="shared" si="166"/>
        <v>2016</v>
      </c>
      <c r="V1745" t="str">
        <f t="shared" si="167"/>
        <v>Aug</v>
      </c>
    </row>
    <row r="1746" spans="1:22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8">
        <f t="shared" si="162"/>
        <v>118</v>
      </c>
      <c r="P1746" s="12">
        <f t="shared" si="163"/>
        <v>55491.428571428572</v>
      </c>
      <c r="Q1746" t="s">
        <v>8338</v>
      </c>
      <c r="R1746" t="s">
        <v>8339</v>
      </c>
      <c r="S1746" s="9">
        <f t="shared" si="164"/>
        <v>42026.605057870373</v>
      </c>
      <c r="T1746" s="9">
        <f t="shared" si="165"/>
        <v>42071.563391203701</v>
      </c>
      <c r="U1746">
        <f t="shared" si="166"/>
        <v>2015</v>
      </c>
      <c r="V1746" t="str">
        <f t="shared" si="167"/>
        <v>Jan</v>
      </c>
    </row>
    <row r="1747" spans="1:22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8">
        <f t="shared" si="162"/>
        <v>114</v>
      </c>
      <c r="P1747" s="12">
        <f t="shared" si="163"/>
        <v>34777.101123595508</v>
      </c>
      <c r="Q1747" t="s">
        <v>8338</v>
      </c>
      <c r="R1747" t="s">
        <v>8339</v>
      </c>
      <c r="S1747" s="9">
        <f t="shared" si="164"/>
        <v>42690.259699074071</v>
      </c>
      <c r="T1747" s="9">
        <f t="shared" si="165"/>
        <v>42726.083333333328</v>
      </c>
      <c r="U1747">
        <f t="shared" si="166"/>
        <v>2016</v>
      </c>
      <c r="V1747" t="str">
        <f t="shared" si="167"/>
        <v>Nov</v>
      </c>
    </row>
    <row r="1748" spans="1:22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8">
        <f t="shared" si="162"/>
        <v>148</v>
      </c>
      <c r="P1748" s="12">
        <f t="shared" si="163"/>
        <v>24148.906542056076</v>
      </c>
      <c r="Q1748" t="s">
        <v>8338</v>
      </c>
      <c r="R1748" t="s">
        <v>8339</v>
      </c>
      <c r="S1748" s="9">
        <f t="shared" si="164"/>
        <v>42668.176701388889</v>
      </c>
      <c r="T1748" s="9">
        <f t="shared" si="165"/>
        <v>42698.083333333328</v>
      </c>
      <c r="U1748">
        <f t="shared" si="166"/>
        <v>2016</v>
      </c>
      <c r="V1748" t="str">
        <f t="shared" si="167"/>
        <v>Oct</v>
      </c>
    </row>
    <row r="1749" spans="1:22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8">
        <f t="shared" si="162"/>
        <v>105</v>
      </c>
      <c r="P1749" s="12">
        <f t="shared" si="163"/>
        <v>15861.446540880503</v>
      </c>
      <c r="Q1749" t="s">
        <v>8338</v>
      </c>
      <c r="R1749" t="s">
        <v>8339</v>
      </c>
      <c r="S1749" s="9">
        <f t="shared" si="164"/>
        <v>42292.435532407413</v>
      </c>
      <c r="T1749" s="9">
        <f t="shared" si="165"/>
        <v>42321.625</v>
      </c>
      <c r="U1749">
        <f t="shared" si="166"/>
        <v>2015</v>
      </c>
      <c r="V1749" t="str">
        <f t="shared" si="167"/>
        <v>Oct</v>
      </c>
    </row>
    <row r="1750" spans="1:22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8">
        <f t="shared" si="162"/>
        <v>130</v>
      </c>
      <c r="P1750" s="12">
        <f t="shared" si="163"/>
        <v>14320.441988950277</v>
      </c>
      <c r="Q1750" t="s">
        <v>8338</v>
      </c>
      <c r="R1750" t="s">
        <v>8339</v>
      </c>
      <c r="S1750" s="9">
        <f t="shared" si="164"/>
        <v>42219.950729166667</v>
      </c>
      <c r="T1750" s="9">
        <f t="shared" si="165"/>
        <v>42249.950729166667</v>
      </c>
      <c r="U1750">
        <f t="shared" si="166"/>
        <v>2015</v>
      </c>
      <c r="V1750" t="str">
        <f t="shared" si="167"/>
        <v>Aug</v>
      </c>
    </row>
    <row r="1751" spans="1:22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8">
        <f t="shared" si="162"/>
        <v>123</v>
      </c>
      <c r="P1751" s="12">
        <f t="shared" si="163"/>
        <v>24281.519083969466</v>
      </c>
      <c r="Q1751" t="s">
        <v>8338</v>
      </c>
      <c r="R1751" t="s">
        <v>8339</v>
      </c>
      <c r="S1751" s="9">
        <f t="shared" si="164"/>
        <v>42758.975937499999</v>
      </c>
      <c r="T1751" s="9">
        <f t="shared" si="165"/>
        <v>42795.791666666672</v>
      </c>
      <c r="U1751">
        <f t="shared" si="166"/>
        <v>2017</v>
      </c>
      <c r="V1751" t="str">
        <f t="shared" si="167"/>
        <v>Jan</v>
      </c>
    </row>
    <row r="1752" spans="1:22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8">
        <f t="shared" si="162"/>
        <v>202</v>
      </c>
      <c r="P1752" s="12">
        <f t="shared" si="163"/>
        <v>17280</v>
      </c>
      <c r="Q1752" t="s">
        <v>8338</v>
      </c>
      <c r="R1752" t="s">
        <v>8339</v>
      </c>
      <c r="S1752" s="9">
        <f t="shared" si="164"/>
        <v>42454.836851851855</v>
      </c>
      <c r="T1752" s="9">
        <f t="shared" si="165"/>
        <v>42479.836851851855</v>
      </c>
      <c r="U1752">
        <f t="shared" si="166"/>
        <v>2016</v>
      </c>
      <c r="V1752" t="str">
        <f t="shared" si="167"/>
        <v>Mar</v>
      </c>
    </row>
    <row r="1753" spans="1:22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8">
        <f t="shared" si="162"/>
        <v>103</v>
      </c>
      <c r="P1753" s="12">
        <f t="shared" si="163"/>
        <v>42432.7868852459</v>
      </c>
      <c r="Q1753" t="s">
        <v>8338</v>
      </c>
      <c r="R1753" t="s">
        <v>8339</v>
      </c>
      <c r="S1753" s="9">
        <f t="shared" si="164"/>
        <v>42052.7815162037</v>
      </c>
      <c r="T1753" s="9">
        <f t="shared" si="165"/>
        <v>42082.739849537036</v>
      </c>
      <c r="U1753">
        <f t="shared" si="166"/>
        <v>2015</v>
      </c>
      <c r="V1753" t="str">
        <f t="shared" si="167"/>
        <v>Feb</v>
      </c>
    </row>
    <row r="1754" spans="1:22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8">
        <f t="shared" si="162"/>
        <v>260</v>
      </c>
      <c r="P1754" s="12">
        <f t="shared" si="163"/>
        <v>28800</v>
      </c>
      <c r="Q1754" t="s">
        <v>8338</v>
      </c>
      <c r="R1754" t="s">
        <v>8339</v>
      </c>
      <c r="S1754" s="9">
        <f t="shared" si="164"/>
        <v>42627.253263888888</v>
      </c>
      <c r="T1754" s="9">
        <f t="shared" si="165"/>
        <v>42657.253263888888</v>
      </c>
      <c r="U1754">
        <f t="shared" si="166"/>
        <v>2016</v>
      </c>
      <c r="V1754" t="str">
        <f t="shared" si="167"/>
        <v>Sep</v>
      </c>
    </row>
    <row r="1755" spans="1:22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8">
        <f t="shared" si="162"/>
        <v>108</v>
      </c>
      <c r="P1755" s="12">
        <f t="shared" si="163"/>
        <v>73954.28571428571</v>
      </c>
      <c r="Q1755" t="s">
        <v>8338</v>
      </c>
      <c r="R1755" t="s">
        <v>8339</v>
      </c>
      <c r="S1755" s="9">
        <f t="shared" si="164"/>
        <v>42420.74962962963</v>
      </c>
      <c r="T1755" s="9">
        <f t="shared" si="165"/>
        <v>42450.707962962959</v>
      </c>
      <c r="U1755">
        <f t="shared" si="166"/>
        <v>2016</v>
      </c>
      <c r="V1755" t="str">
        <f t="shared" si="167"/>
        <v>Feb</v>
      </c>
    </row>
    <row r="1756" spans="1:22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8">
        <f t="shared" si="162"/>
        <v>111</v>
      </c>
      <c r="P1756" s="12">
        <f t="shared" si="163"/>
        <v>28760</v>
      </c>
      <c r="Q1756" t="s">
        <v>8338</v>
      </c>
      <c r="R1756" t="s">
        <v>8339</v>
      </c>
      <c r="S1756" s="9">
        <f t="shared" si="164"/>
        <v>42067.876770833333</v>
      </c>
      <c r="T1756" s="9">
        <f t="shared" si="165"/>
        <v>42097.835104166668</v>
      </c>
      <c r="U1756">
        <f t="shared" si="166"/>
        <v>2015</v>
      </c>
      <c r="V1756" t="str">
        <f t="shared" si="167"/>
        <v>Mar</v>
      </c>
    </row>
    <row r="1757" spans="1:22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8">
        <f t="shared" si="162"/>
        <v>120</v>
      </c>
      <c r="P1757" s="12">
        <f t="shared" si="163"/>
        <v>648000</v>
      </c>
      <c r="Q1757" t="s">
        <v>8338</v>
      </c>
      <c r="R1757" t="s">
        <v>8339</v>
      </c>
      <c r="S1757" s="9">
        <f t="shared" si="164"/>
        <v>42252.788900462961</v>
      </c>
      <c r="T1757" s="9">
        <f t="shared" si="165"/>
        <v>42282.788900462961</v>
      </c>
      <c r="U1757">
        <f t="shared" si="166"/>
        <v>2015</v>
      </c>
      <c r="V1757" t="str">
        <f t="shared" si="167"/>
        <v>Sep</v>
      </c>
    </row>
    <row r="1758" spans="1:22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8">
        <f t="shared" si="162"/>
        <v>103</v>
      </c>
      <c r="P1758" s="12">
        <f t="shared" si="163"/>
        <v>28800</v>
      </c>
      <c r="Q1758" t="s">
        <v>8338</v>
      </c>
      <c r="R1758" t="s">
        <v>8339</v>
      </c>
      <c r="S1758" s="9">
        <f t="shared" si="164"/>
        <v>42571.167465277773</v>
      </c>
      <c r="T1758" s="9">
        <f t="shared" si="165"/>
        <v>42611.167465277773</v>
      </c>
      <c r="U1758">
        <f t="shared" si="166"/>
        <v>2016</v>
      </c>
      <c r="V1758" t="str">
        <f t="shared" si="167"/>
        <v>Jul</v>
      </c>
    </row>
    <row r="1759" spans="1:22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8">
        <f t="shared" si="162"/>
        <v>116</v>
      </c>
      <c r="P1759" s="12">
        <f t="shared" si="163"/>
        <v>185046.92857142858</v>
      </c>
      <c r="Q1759" t="s">
        <v>8338</v>
      </c>
      <c r="R1759" t="s">
        <v>8339</v>
      </c>
      <c r="S1759" s="9">
        <f t="shared" si="164"/>
        <v>42733.827349537038</v>
      </c>
      <c r="T1759" s="9">
        <f t="shared" si="165"/>
        <v>42763.811805555553</v>
      </c>
      <c r="U1759">
        <f t="shared" si="166"/>
        <v>2016</v>
      </c>
      <c r="V1759" t="str">
        <f t="shared" si="167"/>
        <v>Dec</v>
      </c>
    </row>
    <row r="1760" spans="1:22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8">
        <f t="shared" si="162"/>
        <v>115</v>
      </c>
      <c r="P1760" s="12">
        <f t="shared" si="163"/>
        <v>192000</v>
      </c>
      <c r="Q1760" t="s">
        <v>8338</v>
      </c>
      <c r="R1760" t="s">
        <v>8339</v>
      </c>
      <c r="S1760" s="9">
        <f t="shared" si="164"/>
        <v>42505.955925925926</v>
      </c>
      <c r="T1760" s="9">
        <f t="shared" si="165"/>
        <v>42565.955925925926</v>
      </c>
      <c r="U1760">
        <f t="shared" si="166"/>
        <v>2016</v>
      </c>
      <c r="V1760" t="str">
        <f t="shared" si="167"/>
        <v>May</v>
      </c>
    </row>
    <row r="1761" spans="1:22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8">
        <f t="shared" si="162"/>
        <v>107</v>
      </c>
      <c r="P1761" s="12">
        <f t="shared" si="163"/>
        <v>35191.836734693876</v>
      </c>
      <c r="Q1761" t="s">
        <v>8338</v>
      </c>
      <c r="R1761" t="s">
        <v>8339</v>
      </c>
      <c r="S1761" s="9">
        <f t="shared" si="164"/>
        <v>42068.829039351855</v>
      </c>
      <c r="T1761" s="9">
        <f t="shared" si="165"/>
        <v>42088.787372685183</v>
      </c>
      <c r="U1761">
        <f t="shared" si="166"/>
        <v>2015</v>
      </c>
      <c r="V1761" t="str">
        <f t="shared" si="167"/>
        <v>Mar</v>
      </c>
    </row>
    <row r="1762" spans="1:22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8">
        <f t="shared" si="162"/>
        <v>165</v>
      </c>
      <c r="P1762" s="12">
        <f t="shared" si="163"/>
        <v>16941.176470588234</v>
      </c>
      <c r="Q1762" t="s">
        <v>8338</v>
      </c>
      <c r="R1762" t="s">
        <v>8339</v>
      </c>
      <c r="S1762" s="9">
        <f t="shared" si="164"/>
        <v>42405.67260416667</v>
      </c>
      <c r="T1762" s="9">
        <f t="shared" si="165"/>
        <v>42425.67260416667</v>
      </c>
      <c r="U1762">
        <f t="shared" si="166"/>
        <v>2016</v>
      </c>
      <c r="V1762" t="str">
        <f t="shared" si="167"/>
        <v>Feb</v>
      </c>
    </row>
    <row r="1763" spans="1:22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8">
        <f t="shared" si="162"/>
        <v>155</v>
      </c>
      <c r="P1763" s="12">
        <f t="shared" si="163"/>
        <v>1440000</v>
      </c>
      <c r="Q1763" t="s">
        <v>8338</v>
      </c>
      <c r="R1763" t="s">
        <v>8339</v>
      </c>
      <c r="S1763" s="9">
        <f t="shared" si="164"/>
        <v>42209.567824074074</v>
      </c>
      <c r="T1763" s="9">
        <f t="shared" si="165"/>
        <v>42259.567824074074</v>
      </c>
      <c r="U1763">
        <f t="shared" si="166"/>
        <v>2015</v>
      </c>
      <c r="V1763" t="str">
        <f t="shared" si="167"/>
        <v>Jul</v>
      </c>
    </row>
    <row r="1764" spans="1:22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8">
        <f t="shared" si="162"/>
        <v>885</v>
      </c>
      <c r="P1764" s="12">
        <f t="shared" si="163"/>
        <v>103680</v>
      </c>
      <c r="Q1764" t="s">
        <v>8338</v>
      </c>
      <c r="R1764" t="s">
        <v>8339</v>
      </c>
      <c r="S1764" s="9">
        <f t="shared" si="164"/>
        <v>42410.982002314813</v>
      </c>
      <c r="T1764" s="9">
        <f t="shared" si="165"/>
        <v>42440.982002314813</v>
      </c>
      <c r="U1764">
        <f t="shared" si="166"/>
        <v>2016</v>
      </c>
      <c r="V1764" t="str">
        <f t="shared" si="167"/>
        <v>Feb</v>
      </c>
    </row>
    <row r="1765" spans="1:22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8">
        <f t="shared" si="162"/>
        <v>102</v>
      </c>
      <c r="P1765" s="12">
        <f t="shared" si="163"/>
        <v>21966.101694915254</v>
      </c>
      <c r="Q1765" t="s">
        <v>8338</v>
      </c>
      <c r="R1765" t="s">
        <v>8339</v>
      </c>
      <c r="S1765" s="9">
        <f t="shared" si="164"/>
        <v>42636.868518518517</v>
      </c>
      <c r="T1765" s="9">
        <f t="shared" si="165"/>
        <v>42666.868518518517</v>
      </c>
      <c r="U1765">
        <f t="shared" si="166"/>
        <v>2016</v>
      </c>
      <c r="V1765" t="str">
        <f t="shared" si="167"/>
        <v>Sep</v>
      </c>
    </row>
    <row r="1766" spans="1:22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8">
        <f t="shared" si="162"/>
        <v>20</v>
      </c>
      <c r="P1766" s="12">
        <f t="shared" si="163"/>
        <v>64246.153846153844</v>
      </c>
      <c r="Q1766" t="s">
        <v>8338</v>
      </c>
      <c r="R1766" t="s">
        <v>8339</v>
      </c>
      <c r="S1766" s="9">
        <f t="shared" si="164"/>
        <v>41825.485868055555</v>
      </c>
      <c r="T1766" s="9">
        <f t="shared" si="165"/>
        <v>41854.485868055555</v>
      </c>
      <c r="U1766">
        <f t="shared" si="166"/>
        <v>2014</v>
      </c>
      <c r="V1766" t="str">
        <f t="shared" si="167"/>
        <v>Jul</v>
      </c>
    </row>
    <row r="1767" spans="1:22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8">
        <f t="shared" si="162"/>
        <v>59</v>
      </c>
      <c r="P1767" s="12">
        <f t="shared" si="163"/>
        <v>25165.048543689321</v>
      </c>
      <c r="Q1767" t="s">
        <v>8338</v>
      </c>
      <c r="R1767" t="s">
        <v>8339</v>
      </c>
      <c r="S1767" s="9">
        <f t="shared" si="164"/>
        <v>41834.980462962965</v>
      </c>
      <c r="T1767" s="9">
        <f t="shared" si="165"/>
        <v>41864.980462962965</v>
      </c>
      <c r="U1767">
        <f t="shared" si="166"/>
        <v>2014</v>
      </c>
      <c r="V1767" t="str">
        <f t="shared" si="167"/>
        <v>Jul</v>
      </c>
    </row>
    <row r="1768" spans="1:22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8">
        <f t="shared" si="162"/>
        <v>0</v>
      </c>
      <c r="P1768" s="12" t="e">
        <f t="shared" si="163"/>
        <v>#DIV/0!</v>
      </c>
      <c r="Q1768" t="s">
        <v>8338</v>
      </c>
      <c r="R1768" t="s">
        <v>8339</v>
      </c>
      <c r="S1768" s="9">
        <f t="shared" si="164"/>
        <v>41855.859814814816</v>
      </c>
      <c r="T1768" s="9">
        <f t="shared" si="165"/>
        <v>41876.859814814816</v>
      </c>
      <c r="U1768">
        <f t="shared" si="166"/>
        <v>2014</v>
      </c>
      <c r="V1768" t="str">
        <f t="shared" si="167"/>
        <v>Aug</v>
      </c>
    </row>
    <row r="1769" spans="1:22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8">
        <f t="shared" si="162"/>
        <v>46</v>
      </c>
      <c r="P1769" s="12">
        <f t="shared" si="163"/>
        <v>66461.538461538468</v>
      </c>
      <c r="Q1769" t="s">
        <v>8338</v>
      </c>
      <c r="R1769" t="s">
        <v>8339</v>
      </c>
      <c r="S1769" s="9">
        <f t="shared" si="164"/>
        <v>41824.658379629633</v>
      </c>
      <c r="T1769" s="9">
        <f t="shared" si="165"/>
        <v>41854.658379629633</v>
      </c>
      <c r="U1769">
        <f t="shared" si="166"/>
        <v>2014</v>
      </c>
      <c r="V1769" t="str">
        <f t="shared" si="167"/>
        <v>Jul</v>
      </c>
    </row>
    <row r="1770" spans="1:22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8">
        <f t="shared" si="162"/>
        <v>4</v>
      </c>
      <c r="P1770" s="12">
        <f t="shared" si="163"/>
        <v>345600</v>
      </c>
      <c r="Q1770" t="s">
        <v>8338</v>
      </c>
      <c r="R1770" t="s">
        <v>8339</v>
      </c>
      <c r="S1770" s="9">
        <f t="shared" si="164"/>
        <v>41849.560694444444</v>
      </c>
      <c r="T1770" s="9">
        <f t="shared" si="165"/>
        <v>41909.560694444444</v>
      </c>
      <c r="U1770">
        <f t="shared" si="166"/>
        <v>2014</v>
      </c>
      <c r="V1770" t="str">
        <f t="shared" si="167"/>
        <v>Jul</v>
      </c>
    </row>
    <row r="1771" spans="1:22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8">
        <f t="shared" si="162"/>
        <v>3</v>
      </c>
      <c r="P1771" s="12">
        <f t="shared" si="163"/>
        <v>117818.18181818182</v>
      </c>
      <c r="Q1771" t="s">
        <v>8338</v>
      </c>
      <c r="R1771" t="s">
        <v>8339</v>
      </c>
      <c r="S1771" s="9">
        <f t="shared" si="164"/>
        <v>41987.818969907406</v>
      </c>
      <c r="T1771" s="9">
        <f t="shared" si="165"/>
        <v>42017.818969907406</v>
      </c>
      <c r="U1771">
        <f t="shared" si="166"/>
        <v>2014</v>
      </c>
      <c r="V1771" t="str">
        <f t="shared" si="167"/>
        <v>Dec</v>
      </c>
    </row>
    <row r="1772" spans="1:22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8">
        <f t="shared" si="162"/>
        <v>57</v>
      </c>
      <c r="P1772" s="12">
        <f t="shared" si="163"/>
        <v>32869.565217391304</v>
      </c>
      <c r="Q1772" t="s">
        <v>8338</v>
      </c>
      <c r="R1772" t="s">
        <v>8339</v>
      </c>
      <c r="S1772" s="9">
        <f t="shared" si="164"/>
        <v>41891.780023148152</v>
      </c>
      <c r="T1772" s="9">
        <f t="shared" si="165"/>
        <v>41926.780023148152</v>
      </c>
      <c r="U1772">
        <f t="shared" si="166"/>
        <v>2014</v>
      </c>
      <c r="V1772" t="str">
        <f t="shared" si="167"/>
        <v>Sep</v>
      </c>
    </row>
    <row r="1773" spans="1:22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8">
        <f t="shared" si="162"/>
        <v>21</v>
      </c>
      <c r="P1773" s="12">
        <f t="shared" si="163"/>
        <v>103680</v>
      </c>
      <c r="Q1773" t="s">
        <v>8338</v>
      </c>
      <c r="R1773" t="s">
        <v>8339</v>
      </c>
      <c r="S1773" s="9">
        <f t="shared" si="164"/>
        <v>41905.979629629634</v>
      </c>
      <c r="T1773" s="9">
        <f t="shared" si="165"/>
        <v>41935.979629629634</v>
      </c>
      <c r="U1773">
        <f t="shared" si="166"/>
        <v>2014</v>
      </c>
      <c r="V1773" t="str">
        <f t="shared" si="167"/>
        <v>Sep</v>
      </c>
    </row>
    <row r="1774" spans="1:22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8">
        <f t="shared" si="162"/>
        <v>16</v>
      </c>
      <c r="P1774" s="12">
        <f t="shared" si="163"/>
        <v>272842.10526315792</v>
      </c>
      <c r="Q1774" t="s">
        <v>8338</v>
      </c>
      <c r="R1774" t="s">
        <v>8339</v>
      </c>
      <c r="S1774" s="9">
        <f t="shared" si="164"/>
        <v>41766.718009259261</v>
      </c>
      <c r="T1774" s="9">
        <f t="shared" si="165"/>
        <v>41826.718009259261</v>
      </c>
      <c r="U1774">
        <f t="shared" si="166"/>
        <v>2014</v>
      </c>
      <c r="V1774" t="str">
        <f t="shared" si="167"/>
        <v>May</v>
      </c>
    </row>
    <row r="1775" spans="1:22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8">
        <f t="shared" si="162"/>
        <v>6</v>
      </c>
      <c r="P1775" s="12">
        <f t="shared" si="163"/>
        <v>204631.57894736843</v>
      </c>
      <c r="Q1775" t="s">
        <v>8338</v>
      </c>
      <c r="R1775" t="s">
        <v>8339</v>
      </c>
      <c r="S1775" s="9">
        <f t="shared" si="164"/>
        <v>41978.760393518518</v>
      </c>
      <c r="T1775" s="9">
        <f t="shared" si="165"/>
        <v>42023.760393518518</v>
      </c>
      <c r="U1775">
        <f t="shared" si="166"/>
        <v>2014</v>
      </c>
      <c r="V1775" t="str">
        <f t="shared" si="167"/>
        <v>Dec</v>
      </c>
    </row>
    <row r="1776" spans="1:22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8">
        <f t="shared" si="162"/>
        <v>46</v>
      </c>
      <c r="P1776" s="12">
        <f t="shared" si="163"/>
        <v>281834.46153846156</v>
      </c>
      <c r="Q1776" t="s">
        <v>8338</v>
      </c>
      <c r="R1776" t="s">
        <v>8339</v>
      </c>
      <c r="S1776" s="9">
        <f t="shared" si="164"/>
        <v>41930.218657407408</v>
      </c>
      <c r="T1776" s="9">
        <f t="shared" si="165"/>
        <v>41972.624305555553</v>
      </c>
      <c r="U1776">
        <f t="shared" si="166"/>
        <v>2014</v>
      </c>
      <c r="V1776" t="str">
        <f t="shared" si="167"/>
        <v>Oct</v>
      </c>
    </row>
    <row r="1777" spans="1:22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8">
        <f t="shared" si="162"/>
        <v>65</v>
      </c>
      <c r="P1777" s="12">
        <f t="shared" si="163"/>
        <v>31354.83870967742</v>
      </c>
      <c r="Q1777" t="s">
        <v>8338</v>
      </c>
      <c r="R1777" t="s">
        <v>8339</v>
      </c>
      <c r="S1777" s="9">
        <f t="shared" si="164"/>
        <v>41891.976388888892</v>
      </c>
      <c r="T1777" s="9">
        <f t="shared" si="165"/>
        <v>41936.976388888892</v>
      </c>
      <c r="U1777">
        <f t="shared" si="166"/>
        <v>2014</v>
      </c>
      <c r="V1777" t="str">
        <f t="shared" si="167"/>
        <v>Sep</v>
      </c>
    </row>
    <row r="1778" spans="1:22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8">
        <f t="shared" si="162"/>
        <v>7</v>
      </c>
      <c r="P1778" s="12">
        <f t="shared" si="163"/>
        <v>777600</v>
      </c>
      <c r="Q1778" t="s">
        <v>8338</v>
      </c>
      <c r="R1778" t="s">
        <v>8339</v>
      </c>
      <c r="S1778" s="9">
        <f t="shared" si="164"/>
        <v>41905.95684027778</v>
      </c>
      <c r="T1778" s="9">
        <f t="shared" si="165"/>
        <v>41941.95684027778</v>
      </c>
      <c r="U1778">
        <f t="shared" si="166"/>
        <v>2014</v>
      </c>
      <c r="V1778" t="str">
        <f t="shared" si="167"/>
        <v>Sep</v>
      </c>
    </row>
    <row r="1779" spans="1:22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8">
        <f t="shared" si="162"/>
        <v>14</v>
      </c>
      <c r="P1779" s="12">
        <f t="shared" si="163"/>
        <v>259200</v>
      </c>
      <c r="Q1779" t="s">
        <v>8338</v>
      </c>
      <c r="R1779" t="s">
        <v>8339</v>
      </c>
      <c r="S1779" s="9">
        <f t="shared" si="164"/>
        <v>42025.357094907406</v>
      </c>
      <c r="T1779" s="9">
        <f t="shared" si="165"/>
        <v>42055.357094907406</v>
      </c>
      <c r="U1779">
        <f t="shared" si="166"/>
        <v>2015</v>
      </c>
      <c r="V1779" t="str">
        <f t="shared" si="167"/>
        <v>Jan</v>
      </c>
    </row>
    <row r="1780" spans="1:22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8">
        <f t="shared" si="162"/>
        <v>2</v>
      </c>
      <c r="P1780" s="12">
        <f t="shared" si="163"/>
        <v>258960</v>
      </c>
      <c r="Q1780" t="s">
        <v>8338</v>
      </c>
      <c r="R1780" t="s">
        <v>8339</v>
      </c>
      <c r="S1780" s="9">
        <f t="shared" si="164"/>
        <v>42045.86336805555</v>
      </c>
      <c r="T1780" s="9">
        <f t="shared" si="165"/>
        <v>42090.821701388893</v>
      </c>
      <c r="U1780">
        <f t="shared" si="166"/>
        <v>2015</v>
      </c>
      <c r="V1780" t="str">
        <f t="shared" si="167"/>
        <v>Feb</v>
      </c>
    </row>
    <row r="1781" spans="1:22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8">
        <f t="shared" si="162"/>
        <v>36</v>
      </c>
      <c r="P1781" s="12">
        <f t="shared" si="163"/>
        <v>68210.526315789481</v>
      </c>
      <c r="Q1781" t="s">
        <v>8338</v>
      </c>
      <c r="R1781" t="s">
        <v>8339</v>
      </c>
      <c r="S1781" s="9">
        <f t="shared" si="164"/>
        <v>42585.691898148143</v>
      </c>
      <c r="T1781" s="9">
        <f t="shared" si="165"/>
        <v>42615.691898148143</v>
      </c>
      <c r="U1781">
        <f t="shared" si="166"/>
        <v>2016</v>
      </c>
      <c r="V1781" t="str">
        <f t="shared" si="167"/>
        <v>Aug</v>
      </c>
    </row>
    <row r="1782" spans="1:22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8">
        <f t="shared" si="162"/>
        <v>40</v>
      </c>
      <c r="P1782" s="12">
        <f t="shared" si="163"/>
        <v>34105.26315789474</v>
      </c>
      <c r="Q1782" t="s">
        <v>8338</v>
      </c>
      <c r="R1782" t="s">
        <v>8339</v>
      </c>
      <c r="S1782" s="9">
        <f t="shared" si="164"/>
        <v>42493.600810185191</v>
      </c>
      <c r="T1782" s="9">
        <f t="shared" si="165"/>
        <v>42553.600810185191</v>
      </c>
      <c r="U1782">
        <f t="shared" si="166"/>
        <v>2016</v>
      </c>
      <c r="V1782" t="str">
        <f t="shared" si="167"/>
        <v>May</v>
      </c>
    </row>
    <row r="1783" spans="1:22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8">
        <f t="shared" si="162"/>
        <v>26</v>
      </c>
      <c r="P1783" s="12">
        <f t="shared" si="163"/>
        <v>111600</v>
      </c>
      <c r="Q1783" t="s">
        <v>8338</v>
      </c>
      <c r="R1783" t="s">
        <v>8339</v>
      </c>
      <c r="S1783" s="9">
        <f t="shared" si="164"/>
        <v>42597.617418981477</v>
      </c>
      <c r="T1783" s="9">
        <f t="shared" si="165"/>
        <v>42628.617418981477</v>
      </c>
      <c r="U1783">
        <f t="shared" si="166"/>
        <v>2016</v>
      </c>
      <c r="V1783" t="str">
        <f t="shared" si="167"/>
        <v>Aug</v>
      </c>
    </row>
    <row r="1784" spans="1:22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8">
        <f t="shared" si="162"/>
        <v>15</v>
      </c>
      <c r="P1784" s="12">
        <f t="shared" si="163"/>
        <v>37515.789473684214</v>
      </c>
      <c r="Q1784" t="s">
        <v>8338</v>
      </c>
      <c r="R1784" t="s">
        <v>8339</v>
      </c>
      <c r="S1784" s="9">
        <f t="shared" si="164"/>
        <v>42388.575104166666</v>
      </c>
      <c r="T1784" s="9">
        <f t="shared" si="165"/>
        <v>42421.575104166666</v>
      </c>
      <c r="U1784">
        <f t="shared" si="166"/>
        <v>2016</v>
      </c>
      <c r="V1784" t="str">
        <f t="shared" si="167"/>
        <v>Jan</v>
      </c>
    </row>
    <row r="1785" spans="1:22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8">
        <f t="shared" si="162"/>
        <v>24</v>
      </c>
      <c r="P1785" s="12">
        <f t="shared" si="163"/>
        <v>14010.81081081081</v>
      </c>
      <c r="Q1785" t="s">
        <v>8338</v>
      </c>
      <c r="R1785" t="s">
        <v>8339</v>
      </c>
      <c r="S1785" s="9">
        <f t="shared" si="164"/>
        <v>42115.949976851851</v>
      </c>
      <c r="T1785" s="9">
        <f t="shared" si="165"/>
        <v>42145.949976851851</v>
      </c>
      <c r="U1785">
        <f t="shared" si="166"/>
        <v>2015</v>
      </c>
      <c r="V1785" t="str">
        <f t="shared" si="167"/>
        <v>Apr</v>
      </c>
    </row>
    <row r="1786" spans="1:22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8">
        <f t="shared" si="162"/>
        <v>40</v>
      </c>
      <c r="P1786" s="12">
        <f t="shared" si="163"/>
        <v>82438.181818181823</v>
      </c>
      <c r="Q1786" t="s">
        <v>8338</v>
      </c>
      <c r="R1786" t="s">
        <v>8339</v>
      </c>
      <c r="S1786" s="9">
        <f t="shared" si="164"/>
        <v>42003.655555555553</v>
      </c>
      <c r="T1786" s="9">
        <f t="shared" si="165"/>
        <v>42035.142361111109</v>
      </c>
      <c r="U1786">
        <f t="shared" si="166"/>
        <v>2014</v>
      </c>
      <c r="V1786" t="str">
        <f t="shared" si="167"/>
        <v>Dec</v>
      </c>
    </row>
    <row r="1787" spans="1:22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8">
        <f t="shared" si="162"/>
        <v>20</v>
      </c>
      <c r="P1787" s="12">
        <f t="shared" si="163"/>
        <v>24692.083333333332</v>
      </c>
      <c r="Q1787" t="s">
        <v>8338</v>
      </c>
      <c r="R1787" t="s">
        <v>8339</v>
      </c>
      <c r="S1787" s="9">
        <f t="shared" si="164"/>
        <v>41897.134895833333</v>
      </c>
      <c r="T1787" s="9">
        <f t="shared" si="165"/>
        <v>41928</v>
      </c>
      <c r="U1787">
        <f t="shared" si="166"/>
        <v>2014</v>
      </c>
      <c r="V1787" t="str">
        <f t="shared" si="167"/>
        <v>Sep</v>
      </c>
    </row>
    <row r="1788" spans="1:22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8">
        <f t="shared" si="162"/>
        <v>48</v>
      </c>
      <c r="P1788" s="12">
        <f t="shared" si="163"/>
        <v>89379.31034482758</v>
      </c>
      <c r="Q1788" t="s">
        <v>8338</v>
      </c>
      <c r="R1788" t="s">
        <v>8339</v>
      </c>
      <c r="S1788" s="9">
        <f t="shared" si="164"/>
        <v>41958.550659722227</v>
      </c>
      <c r="T1788" s="9">
        <f t="shared" si="165"/>
        <v>41988.550659722227</v>
      </c>
      <c r="U1788">
        <f t="shared" si="166"/>
        <v>2014</v>
      </c>
      <c r="V1788" t="str">
        <f t="shared" si="167"/>
        <v>Nov</v>
      </c>
    </row>
    <row r="1789" spans="1:22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8">
        <f t="shared" si="162"/>
        <v>15</v>
      </c>
      <c r="P1789" s="12">
        <f t="shared" si="163"/>
        <v>107850</v>
      </c>
      <c r="Q1789" t="s">
        <v>8338</v>
      </c>
      <c r="R1789" t="s">
        <v>8339</v>
      </c>
      <c r="S1789" s="9">
        <f t="shared" si="164"/>
        <v>42068.65552083333</v>
      </c>
      <c r="T1789" s="9">
        <f t="shared" si="165"/>
        <v>42098.613854166666</v>
      </c>
      <c r="U1789">
        <f t="shared" si="166"/>
        <v>2015</v>
      </c>
      <c r="V1789" t="str">
        <f t="shared" si="167"/>
        <v>Mar</v>
      </c>
    </row>
    <row r="1790" spans="1:22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8">
        <f t="shared" si="162"/>
        <v>1</v>
      </c>
      <c r="P1790" s="12">
        <f t="shared" si="163"/>
        <v>648000</v>
      </c>
      <c r="Q1790" t="s">
        <v>8338</v>
      </c>
      <c r="R1790" t="s">
        <v>8339</v>
      </c>
      <c r="S1790" s="9">
        <f t="shared" si="164"/>
        <v>41913.94840277778</v>
      </c>
      <c r="T1790" s="9">
        <f t="shared" si="165"/>
        <v>41943.94840277778</v>
      </c>
      <c r="U1790">
        <f t="shared" si="166"/>
        <v>2014</v>
      </c>
      <c r="V1790" t="str">
        <f t="shared" si="167"/>
        <v>Oct</v>
      </c>
    </row>
    <row r="1791" spans="1:22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8">
        <f t="shared" si="162"/>
        <v>1</v>
      </c>
      <c r="P1791" s="12">
        <f t="shared" si="163"/>
        <v>1296000</v>
      </c>
      <c r="Q1791" t="s">
        <v>8338</v>
      </c>
      <c r="R1791" t="s">
        <v>8339</v>
      </c>
      <c r="S1791" s="9">
        <f t="shared" si="164"/>
        <v>41956.250034722223</v>
      </c>
      <c r="T1791" s="9">
        <f t="shared" si="165"/>
        <v>42016.250034722223</v>
      </c>
      <c r="U1791">
        <f t="shared" si="166"/>
        <v>2014</v>
      </c>
      <c r="V1791" t="str">
        <f t="shared" si="167"/>
        <v>Nov</v>
      </c>
    </row>
    <row r="1792" spans="1:22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8">
        <f t="shared" si="162"/>
        <v>5</v>
      </c>
      <c r="P1792" s="12">
        <f t="shared" si="163"/>
        <v>172800</v>
      </c>
      <c r="Q1792" t="s">
        <v>8338</v>
      </c>
      <c r="R1792" t="s">
        <v>8339</v>
      </c>
      <c r="S1792" s="9">
        <f t="shared" si="164"/>
        <v>42010.674513888895</v>
      </c>
      <c r="T1792" s="9">
        <f t="shared" si="165"/>
        <v>42040.674513888895</v>
      </c>
      <c r="U1792">
        <f t="shared" si="166"/>
        <v>2015</v>
      </c>
      <c r="V1792" t="str">
        <f t="shared" si="167"/>
        <v>Jan</v>
      </c>
    </row>
    <row r="1793" spans="1:22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8">
        <f t="shared" si="162"/>
        <v>4</v>
      </c>
      <c r="P1793" s="12">
        <f t="shared" si="163"/>
        <v>1296000</v>
      </c>
      <c r="Q1793" t="s">
        <v>8338</v>
      </c>
      <c r="R1793" t="s">
        <v>8339</v>
      </c>
      <c r="S1793" s="9">
        <f t="shared" si="164"/>
        <v>41973.740335648152</v>
      </c>
      <c r="T1793" s="9">
        <f t="shared" si="165"/>
        <v>42033.740335648152</v>
      </c>
      <c r="U1793">
        <f t="shared" si="166"/>
        <v>2014</v>
      </c>
      <c r="V1793" t="str">
        <f t="shared" si="167"/>
        <v>Nov</v>
      </c>
    </row>
    <row r="1794" spans="1:22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8">
        <f t="shared" si="162"/>
        <v>61</v>
      </c>
      <c r="P1794" s="12">
        <f t="shared" si="163"/>
        <v>23160.129496402878</v>
      </c>
      <c r="Q1794" t="s">
        <v>8338</v>
      </c>
      <c r="R1794" t="s">
        <v>8339</v>
      </c>
      <c r="S1794" s="9">
        <f t="shared" si="164"/>
        <v>42189.031041666662</v>
      </c>
      <c r="T1794" s="9">
        <f t="shared" si="165"/>
        <v>42226.290972222225</v>
      </c>
      <c r="U1794">
        <f t="shared" si="166"/>
        <v>2015</v>
      </c>
      <c r="V1794" t="str">
        <f t="shared" si="167"/>
        <v>Jul</v>
      </c>
    </row>
    <row r="1795" spans="1:22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8">
        <f t="shared" ref="O1795:O1858" si="168">ROUND((E1795/D1795)*100,0)</f>
        <v>1</v>
      </c>
      <c r="P1795" s="12">
        <f t="shared" ref="P1795:P1858" si="169">(I1795-J1795)/L1795</f>
        <v>1297800</v>
      </c>
      <c r="Q1795" t="s">
        <v>8338</v>
      </c>
      <c r="R1795" t="s">
        <v>8339</v>
      </c>
      <c r="S1795" s="9">
        <f t="shared" ref="S1795:S1858" si="170">(((J1795/60)/60)/24)+DATE(1970,1,1)</f>
        <v>41940.89166666667</v>
      </c>
      <c r="T1795" s="9">
        <f t="shared" ref="T1795:T1858" si="171">(((I1795/60)/60)/24) + DATE(1970,1,1)</f>
        <v>41970.933333333334</v>
      </c>
      <c r="U1795">
        <f t="shared" ref="U1795:U1858" si="172">YEAR(S1795)</f>
        <v>2014</v>
      </c>
      <c r="V1795" t="str">
        <f t="shared" ref="V1795:V1858" si="173">TEXT(MONTH(S1795)*29,"mmm")</f>
        <v>Oct</v>
      </c>
    </row>
    <row r="1796" spans="1:22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8">
        <f t="shared" si="168"/>
        <v>11</v>
      </c>
      <c r="P1796" s="12">
        <f t="shared" si="169"/>
        <v>168000</v>
      </c>
      <c r="Q1796" t="s">
        <v>8338</v>
      </c>
      <c r="R1796" t="s">
        <v>8339</v>
      </c>
      <c r="S1796" s="9">
        <f t="shared" si="170"/>
        <v>42011.551180555558</v>
      </c>
      <c r="T1796" s="9">
        <f t="shared" si="171"/>
        <v>42046.551180555558</v>
      </c>
      <c r="U1796">
        <f t="shared" si="172"/>
        <v>2015</v>
      </c>
      <c r="V1796" t="str">
        <f t="shared" si="173"/>
        <v>Jan</v>
      </c>
    </row>
    <row r="1797" spans="1:22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8">
        <f t="shared" si="168"/>
        <v>39</v>
      </c>
      <c r="P1797" s="12">
        <f t="shared" si="169"/>
        <v>31336.530864197532</v>
      </c>
      <c r="Q1797" t="s">
        <v>8338</v>
      </c>
      <c r="R1797" t="s">
        <v>8339</v>
      </c>
      <c r="S1797" s="9">
        <f t="shared" si="170"/>
        <v>42628.288668981477</v>
      </c>
      <c r="T1797" s="9">
        <f t="shared" si="171"/>
        <v>42657.666666666672</v>
      </c>
      <c r="U1797">
        <f t="shared" si="172"/>
        <v>2016</v>
      </c>
      <c r="V1797" t="str">
        <f t="shared" si="173"/>
        <v>Sep</v>
      </c>
    </row>
    <row r="1798" spans="1:22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8">
        <f t="shared" si="168"/>
        <v>22</v>
      </c>
      <c r="P1798" s="12">
        <f t="shared" si="169"/>
        <v>60279.069767441862</v>
      </c>
      <c r="Q1798" t="s">
        <v>8338</v>
      </c>
      <c r="R1798" t="s">
        <v>8339</v>
      </c>
      <c r="S1798" s="9">
        <f t="shared" si="170"/>
        <v>42515.439421296294</v>
      </c>
      <c r="T1798" s="9">
        <f t="shared" si="171"/>
        <v>42575.439421296294</v>
      </c>
      <c r="U1798">
        <f t="shared" si="172"/>
        <v>2016</v>
      </c>
      <c r="V1798" t="str">
        <f t="shared" si="173"/>
        <v>May</v>
      </c>
    </row>
    <row r="1799" spans="1:22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8">
        <f t="shared" si="168"/>
        <v>68</v>
      </c>
      <c r="P1799" s="12">
        <f t="shared" si="169"/>
        <v>18514.285714285714</v>
      </c>
      <c r="Q1799" t="s">
        <v>8338</v>
      </c>
      <c r="R1799" t="s">
        <v>8339</v>
      </c>
      <c r="S1799" s="9">
        <f t="shared" si="170"/>
        <v>42689.56931712963</v>
      </c>
      <c r="T1799" s="9">
        <f t="shared" si="171"/>
        <v>42719.56931712963</v>
      </c>
      <c r="U1799">
        <f t="shared" si="172"/>
        <v>2016</v>
      </c>
      <c r="V1799" t="str">
        <f t="shared" si="173"/>
        <v>Nov</v>
      </c>
    </row>
    <row r="1800" spans="1:22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8">
        <f t="shared" si="168"/>
        <v>14</v>
      </c>
      <c r="P1800" s="12">
        <f t="shared" si="169"/>
        <v>140108.10810810811</v>
      </c>
      <c r="Q1800" t="s">
        <v>8338</v>
      </c>
      <c r="R1800" t="s">
        <v>8339</v>
      </c>
      <c r="S1800" s="9">
        <f t="shared" si="170"/>
        <v>42344.32677083333</v>
      </c>
      <c r="T1800" s="9">
        <f t="shared" si="171"/>
        <v>42404.32677083333</v>
      </c>
      <c r="U1800">
        <f t="shared" si="172"/>
        <v>2015</v>
      </c>
      <c r="V1800" t="str">
        <f t="shared" si="173"/>
        <v>Dec</v>
      </c>
    </row>
    <row r="1801" spans="1:22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8">
        <f t="shared" si="168"/>
        <v>2</v>
      </c>
      <c r="P1801" s="12">
        <f t="shared" si="169"/>
        <v>288600</v>
      </c>
      <c r="Q1801" t="s">
        <v>8338</v>
      </c>
      <c r="R1801" t="s">
        <v>8339</v>
      </c>
      <c r="S1801" s="9">
        <f t="shared" si="170"/>
        <v>41934.842685185184</v>
      </c>
      <c r="T1801" s="9">
        <f t="shared" si="171"/>
        <v>41954.884351851855</v>
      </c>
      <c r="U1801">
        <f t="shared" si="172"/>
        <v>2014</v>
      </c>
      <c r="V1801" t="str">
        <f t="shared" si="173"/>
        <v>Oct</v>
      </c>
    </row>
    <row r="1802" spans="1:22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8">
        <f t="shared" si="168"/>
        <v>20</v>
      </c>
      <c r="P1802" s="12">
        <f t="shared" si="169"/>
        <v>22938.053097345131</v>
      </c>
      <c r="Q1802" t="s">
        <v>8338</v>
      </c>
      <c r="R1802" t="s">
        <v>8339</v>
      </c>
      <c r="S1802" s="9">
        <f t="shared" si="170"/>
        <v>42623.606134259258</v>
      </c>
      <c r="T1802" s="9">
        <f t="shared" si="171"/>
        <v>42653.606134259258</v>
      </c>
      <c r="U1802">
        <f t="shared" si="172"/>
        <v>2016</v>
      </c>
      <c r="V1802" t="str">
        <f t="shared" si="173"/>
        <v>Sep</v>
      </c>
    </row>
    <row r="1803" spans="1:22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8">
        <f t="shared" si="168"/>
        <v>14</v>
      </c>
      <c r="P1803" s="12">
        <f t="shared" si="169"/>
        <v>74365.729729729734</v>
      </c>
      <c r="Q1803" t="s">
        <v>8338</v>
      </c>
      <c r="R1803" t="s">
        <v>8339</v>
      </c>
      <c r="S1803" s="9">
        <f t="shared" si="170"/>
        <v>42321.660509259258</v>
      </c>
      <c r="T1803" s="9">
        <f t="shared" si="171"/>
        <v>42353.506944444445</v>
      </c>
      <c r="U1803">
        <f t="shared" si="172"/>
        <v>2015</v>
      </c>
      <c r="V1803" t="str">
        <f t="shared" si="173"/>
        <v>Nov</v>
      </c>
    </row>
    <row r="1804" spans="1:22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8">
        <f t="shared" si="168"/>
        <v>48</v>
      </c>
      <c r="P1804" s="12">
        <f t="shared" si="169"/>
        <v>112528.33333333333</v>
      </c>
      <c r="Q1804" t="s">
        <v>8338</v>
      </c>
      <c r="R1804" t="s">
        <v>8339</v>
      </c>
      <c r="S1804" s="9">
        <f t="shared" si="170"/>
        <v>42159.47256944445</v>
      </c>
      <c r="T1804" s="9">
        <f t="shared" si="171"/>
        <v>42182.915972222225</v>
      </c>
      <c r="U1804">
        <f t="shared" si="172"/>
        <v>2015</v>
      </c>
      <c r="V1804" t="str">
        <f t="shared" si="173"/>
        <v>Jun</v>
      </c>
    </row>
    <row r="1805" spans="1:22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8">
        <f t="shared" si="168"/>
        <v>31</v>
      </c>
      <c r="P1805" s="12">
        <f t="shared" si="169"/>
        <v>35712</v>
      </c>
      <c r="Q1805" t="s">
        <v>8338</v>
      </c>
      <c r="R1805" t="s">
        <v>8339</v>
      </c>
      <c r="S1805" s="9">
        <f t="shared" si="170"/>
        <v>42018.071550925932</v>
      </c>
      <c r="T1805" s="9">
        <f t="shared" si="171"/>
        <v>42049.071550925932</v>
      </c>
      <c r="U1805">
        <f t="shared" si="172"/>
        <v>2015</v>
      </c>
      <c r="V1805" t="str">
        <f t="shared" si="173"/>
        <v>Jan</v>
      </c>
    </row>
    <row r="1806" spans="1:22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8">
        <f t="shared" si="168"/>
        <v>35</v>
      </c>
      <c r="P1806" s="12">
        <f t="shared" si="169"/>
        <v>66530.769230769234</v>
      </c>
      <c r="Q1806" t="s">
        <v>8338</v>
      </c>
      <c r="R1806" t="s">
        <v>8339</v>
      </c>
      <c r="S1806" s="9">
        <f t="shared" si="170"/>
        <v>42282.678287037037</v>
      </c>
      <c r="T1806" s="9">
        <f t="shared" si="171"/>
        <v>42322.719953703709</v>
      </c>
      <c r="U1806">
        <f t="shared" si="172"/>
        <v>2015</v>
      </c>
      <c r="V1806" t="str">
        <f t="shared" si="173"/>
        <v>Oct</v>
      </c>
    </row>
    <row r="1807" spans="1:22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8">
        <f t="shared" si="168"/>
        <v>36</v>
      </c>
      <c r="P1807" s="12">
        <f t="shared" si="169"/>
        <v>22624.114754098362</v>
      </c>
      <c r="Q1807" t="s">
        <v>8338</v>
      </c>
      <c r="R1807" t="s">
        <v>8339</v>
      </c>
      <c r="S1807" s="9">
        <f t="shared" si="170"/>
        <v>42247.803912037038</v>
      </c>
      <c r="T1807" s="9">
        <f t="shared" si="171"/>
        <v>42279.75</v>
      </c>
      <c r="U1807">
        <f t="shared" si="172"/>
        <v>2015</v>
      </c>
      <c r="V1807" t="str">
        <f t="shared" si="173"/>
        <v>Aug</v>
      </c>
    </row>
    <row r="1808" spans="1:22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8">
        <f t="shared" si="168"/>
        <v>3</v>
      </c>
      <c r="P1808" s="12">
        <f t="shared" si="169"/>
        <v>378000</v>
      </c>
      <c r="Q1808" t="s">
        <v>8338</v>
      </c>
      <c r="R1808" t="s">
        <v>8339</v>
      </c>
      <c r="S1808" s="9">
        <f t="shared" si="170"/>
        <v>41877.638298611113</v>
      </c>
      <c r="T1808" s="9">
        <f t="shared" si="171"/>
        <v>41912.638298611113</v>
      </c>
      <c r="U1808">
        <f t="shared" si="172"/>
        <v>2014</v>
      </c>
      <c r="V1808" t="str">
        <f t="shared" si="173"/>
        <v>Aug</v>
      </c>
    </row>
    <row r="1809" spans="1:22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8">
        <f t="shared" si="168"/>
        <v>11</v>
      </c>
      <c r="P1809" s="12">
        <f t="shared" si="169"/>
        <v>324000</v>
      </c>
      <c r="Q1809" t="s">
        <v>8338</v>
      </c>
      <c r="R1809" t="s">
        <v>8339</v>
      </c>
      <c r="S1809" s="9">
        <f t="shared" si="170"/>
        <v>41880.068437499998</v>
      </c>
      <c r="T1809" s="9">
        <f t="shared" si="171"/>
        <v>41910.068437499998</v>
      </c>
      <c r="U1809">
        <f t="shared" si="172"/>
        <v>2014</v>
      </c>
      <c r="V1809" t="str">
        <f t="shared" si="173"/>
        <v>Aug</v>
      </c>
    </row>
    <row r="1810" spans="1:22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8">
        <f t="shared" si="168"/>
        <v>41</v>
      </c>
      <c r="P1810" s="12">
        <f t="shared" si="169"/>
        <v>31500</v>
      </c>
      <c r="Q1810" t="s">
        <v>8338</v>
      </c>
      <c r="R1810" t="s">
        <v>8339</v>
      </c>
      <c r="S1810" s="9">
        <f t="shared" si="170"/>
        <v>42742.680902777778</v>
      </c>
      <c r="T1810" s="9">
        <f t="shared" si="171"/>
        <v>42777.680902777778</v>
      </c>
      <c r="U1810">
        <f t="shared" si="172"/>
        <v>2017</v>
      </c>
      <c r="V1810" t="str">
        <f t="shared" si="173"/>
        <v>Jan</v>
      </c>
    </row>
    <row r="1811" spans="1:22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8">
        <f t="shared" si="168"/>
        <v>11</v>
      </c>
      <c r="P1811" s="12">
        <f t="shared" si="169"/>
        <v>336000</v>
      </c>
      <c r="Q1811" t="s">
        <v>8338</v>
      </c>
      <c r="R1811" t="s">
        <v>8339</v>
      </c>
      <c r="S1811" s="9">
        <f t="shared" si="170"/>
        <v>42029.907858796301</v>
      </c>
      <c r="T1811" s="9">
        <f t="shared" si="171"/>
        <v>42064.907858796301</v>
      </c>
      <c r="U1811">
        <f t="shared" si="172"/>
        <v>2015</v>
      </c>
      <c r="V1811" t="str">
        <f t="shared" si="173"/>
        <v>Jan</v>
      </c>
    </row>
    <row r="1812" spans="1:22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8">
        <f t="shared" si="168"/>
        <v>3</v>
      </c>
      <c r="P1812" s="12">
        <f t="shared" si="169"/>
        <v>518400</v>
      </c>
      <c r="Q1812" t="s">
        <v>8338</v>
      </c>
      <c r="R1812" t="s">
        <v>8339</v>
      </c>
      <c r="S1812" s="9">
        <f t="shared" si="170"/>
        <v>41860.91002314815</v>
      </c>
      <c r="T1812" s="9">
        <f t="shared" si="171"/>
        <v>41872.91002314815</v>
      </c>
      <c r="U1812">
        <f t="shared" si="172"/>
        <v>2014</v>
      </c>
      <c r="V1812" t="str">
        <f t="shared" si="173"/>
        <v>Aug</v>
      </c>
    </row>
    <row r="1813" spans="1:22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8">
        <f t="shared" si="168"/>
        <v>0</v>
      </c>
      <c r="P1813" s="12">
        <f t="shared" si="169"/>
        <v>198497.30769230769</v>
      </c>
      <c r="Q1813" t="s">
        <v>8338</v>
      </c>
      <c r="R1813" t="s">
        <v>8339</v>
      </c>
      <c r="S1813" s="9">
        <f t="shared" si="170"/>
        <v>41876.433680555558</v>
      </c>
      <c r="T1813" s="9">
        <f t="shared" si="171"/>
        <v>41936.166666666664</v>
      </c>
      <c r="U1813">
        <f t="shared" si="172"/>
        <v>2014</v>
      </c>
      <c r="V1813" t="str">
        <f t="shared" si="173"/>
        <v>Aug</v>
      </c>
    </row>
    <row r="1814" spans="1:22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8">
        <f t="shared" si="168"/>
        <v>13</v>
      </c>
      <c r="P1814" s="12">
        <f t="shared" si="169"/>
        <v>112695.65217391304</v>
      </c>
      <c r="Q1814" t="s">
        <v>8338</v>
      </c>
      <c r="R1814" t="s">
        <v>8339</v>
      </c>
      <c r="S1814" s="9">
        <f t="shared" si="170"/>
        <v>42524.318703703699</v>
      </c>
      <c r="T1814" s="9">
        <f t="shared" si="171"/>
        <v>42554.318703703699</v>
      </c>
      <c r="U1814">
        <f t="shared" si="172"/>
        <v>2016</v>
      </c>
      <c r="V1814" t="str">
        <f t="shared" si="173"/>
        <v>Jun</v>
      </c>
    </row>
    <row r="1815" spans="1:22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8">
        <f t="shared" si="168"/>
        <v>0</v>
      </c>
      <c r="P1815" s="12" t="e">
        <f t="shared" si="169"/>
        <v>#DIV/0!</v>
      </c>
      <c r="Q1815" t="s">
        <v>8338</v>
      </c>
      <c r="R1815" t="s">
        <v>8339</v>
      </c>
      <c r="S1815" s="9">
        <f t="shared" si="170"/>
        <v>41829.889027777775</v>
      </c>
      <c r="T1815" s="9">
        <f t="shared" si="171"/>
        <v>41859.889027777775</v>
      </c>
      <c r="U1815">
        <f t="shared" si="172"/>
        <v>2014</v>
      </c>
      <c r="V1815" t="str">
        <f t="shared" si="173"/>
        <v>Jul</v>
      </c>
    </row>
    <row r="1816" spans="1:22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8">
        <f t="shared" si="168"/>
        <v>49</v>
      </c>
      <c r="P1816" s="12">
        <f t="shared" si="169"/>
        <v>18514.285714285714</v>
      </c>
      <c r="Q1816" t="s">
        <v>8338</v>
      </c>
      <c r="R1816" t="s">
        <v>8339</v>
      </c>
      <c r="S1816" s="9">
        <f t="shared" si="170"/>
        <v>42033.314074074078</v>
      </c>
      <c r="T1816" s="9">
        <f t="shared" si="171"/>
        <v>42063.314074074078</v>
      </c>
      <c r="U1816">
        <f t="shared" si="172"/>
        <v>2015</v>
      </c>
      <c r="V1816" t="str">
        <f t="shared" si="173"/>
        <v>Jan</v>
      </c>
    </row>
    <row r="1817" spans="1:22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8">
        <f t="shared" si="168"/>
        <v>0</v>
      </c>
      <c r="P1817" s="12" t="e">
        <f t="shared" si="169"/>
        <v>#DIV/0!</v>
      </c>
      <c r="Q1817" t="s">
        <v>8338</v>
      </c>
      <c r="R1817" t="s">
        <v>8339</v>
      </c>
      <c r="S1817" s="9">
        <f t="shared" si="170"/>
        <v>42172.906678240746</v>
      </c>
      <c r="T1817" s="9">
        <f t="shared" si="171"/>
        <v>42186.906678240746</v>
      </c>
      <c r="U1817">
        <f t="shared" si="172"/>
        <v>2015</v>
      </c>
      <c r="V1817" t="str">
        <f t="shared" si="173"/>
        <v>Jun</v>
      </c>
    </row>
    <row r="1818" spans="1:22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8">
        <f t="shared" si="168"/>
        <v>2</v>
      </c>
      <c r="P1818" s="12">
        <f t="shared" si="169"/>
        <v>401982.83333333331</v>
      </c>
      <c r="Q1818" t="s">
        <v>8338</v>
      </c>
      <c r="R1818" t="s">
        <v>8339</v>
      </c>
      <c r="S1818" s="9">
        <f t="shared" si="170"/>
        <v>42548.876192129625</v>
      </c>
      <c r="T1818" s="9">
        <f t="shared" si="171"/>
        <v>42576.791666666672</v>
      </c>
      <c r="U1818">
        <f t="shared" si="172"/>
        <v>2016</v>
      </c>
      <c r="V1818" t="str">
        <f t="shared" si="173"/>
        <v>Jun</v>
      </c>
    </row>
    <row r="1819" spans="1:22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8">
        <f t="shared" si="168"/>
        <v>52</v>
      </c>
      <c r="P1819" s="12">
        <f t="shared" si="169"/>
        <v>51519.33</v>
      </c>
      <c r="Q1819" t="s">
        <v>8338</v>
      </c>
      <c r="R1819" t="s">
        <v>8339</v>
      </c>
      <c r="S1819" s="9">
        <f t="shared" si="170"/>
        <v>42705.662118055552</v>
      </c>
      <c r="T1819" s="9">
        <f t="shared" si="171"/>
        <v>42765.290972222225</v>
      </c>
      <c r="U1819">
        <f t="shared" si="172"/>
        <v>2016</v>
      </c>
      <c r="V1819" t="str">
        <f t="shared" si="173"/>
        <v>Dec</v>
      </c>
    </row>
    <row r="1820" spans="1:22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8">
        <f t="shared" si="168"/>
        <v>0</v>
      </c>
      <c r="P1820" s="12" t="e">
        <f t="shared" si="169"/>
        <v>#DIV/0!</v>
      </c>
      <c r="Q1820" t="s">
        <v>8338</v>
      </c>
      <c r="R1820" t="s">
        <v>8339</v>
      </c>
      <c r="S1820" s="9">
        <f t="shared" si="170"/>
        <v>42067.234375</v>
      </c>
      <c r="T1820" s="9">
        <f t="shared" si="171"/>
        <v>42097.192708333328</v>
      </c>
      <c r="U1820">
        <f t="shared" si="172"/>
        <v>2015</v>
      </c>
      <c r="V1820" t="str">
        <f t="shared" si="173"/>
        <v>Mar</v>
      </c>
    </row>
    <row r="1821" spans="1:22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8">
        <f t="shared" si="168"/>
        <v>2</v>
      </c>
      <c r="P1821" s="12">
        <f t="shared" si="169"/>
        <v>648000</v>
      </c>
      <c r="Q1821" t="s">
        <v>8338</v>
      </c>
      <c r="R1821" t="s">
        <v>8339</v>
      </c>
      <c r="S1821" s="9">
        <f t="shared" si="170"/>
        <v>41820.752268518518</v>
      </c>
      <c r="T1821" s="9">
        <f t="shared" si="171"/>
        <v>41850.752268518518</v>
      </c>
      <c r="U1821">
        <f t="shared" si="172"/>
        <v>2014</v>
      </c>
      <c r="V1821" t="str">
        <f t="shared" si="173"/>
        <v>Jun</v>
      </c>
    </row>
    <row r="1822" spans="1:22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8">
        <f t="shared" si="168"/>
        <v>7</v>
      </c>
      <c r="P1822" s="12">
        <f t="shared" si="169"/>
        <v>323550</v>
      </c>
      <c r="Q1822" t="s">
        <v>8338</v>
      </c>
      <c r="R1822" t="s">
        <v>8339</v>
      </c>
      <c r="S1822" s="9">
        <f t="shared" si="170"/>
        <v>42065.084375000006</v>
      </c>
      <c r="T1822" s="9">
        <f t="shared" si="171"/>
        <v>42095.042708333334</v>
      </c>
      <c r="U1822">
        <f t="shared" si="172"/>
        <v>2015</v>
      </c>
      <c r="V1822" t="str">
        <f t="shared" si="173"/>
        <v>Mar</v>
      </c>
    </row>
    <row r="1823" spans="1:22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8">
        <f t="shared" si="168"/>
        <v>135</v>
      </c>
      <c r="P1823" s="12">
        <f t="shared" si="169"/>
        <v>68210.526315789481</v>
      </c>
      <c r="Q1823" t="s">
        <v>8325</v>
      </c>
      <c r="R1823" t="s">
        <v>8326</v>
      </c>
      <c r="S1823" s="9">
        <f t="shared" si="170"/>
        <v>40926.319062499999</v>
      </c>
      <c r="T1823" s="9">
        <f t="shared" si="171"/>
        <v>40971.319062499999</v>
      </c>
      <c r="U1823">
        <f t="shared" si="172"/>
        <v>2012</v>
      </c>
      <c r="V1823" t="str">
        <f t="shared" si="173"/>
        <v>Jan</v>
      </c>
    </row>
    <row r="1824" spans="1:22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8">
        <f t="shared" si="168"/>
        <v>100</v>
      </c>
      <c r="P1824" s="12">
        <f t="shared" si="169"/>
        <v>282727.09090909088</v>
      </c>
      <c r="Q1824" t="s">
        <v>8325</v>
      </c>
      <c r="R1824" t="s">
        <v>8326</v>
      </c>
      <c r="S1824" s="9">
        <f t="shared" si="170"/>
        <v>41634.797013888885</v>
      </c>
      <c r="T1824" s="9">
        <f t="shared" si="171"/>
        <v>41670.792361111111</v>
      </c>
      <c r="U1824">
        <f t="shared" si="172"/>
        <v>2013</v>
      </c>
      <c r="V1824" t="str">
        <f t="shared" si="173"/>
        <v>Dec</v>
      </c>
    </row>
    <row r="1825" spans="1:22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8">
        <f t="shared" si="168"/>
        <v>116</v>
      </c>
      <c r="P1825" s="12">
        <f t="shared" si="169"/>
        <v>78545.454545454544</v>
      </c>
      <c r="Q1825" t="s">
        <v>8325</v>
      </c>
      <c r="R1825" t="s">
        <v>8326</v>
      </c>
      <c r="S1825" s="9">
        <f t="shared" si="170"/>
        <v>41176.684907407405</v>
      </c>
      <c r="T1825" s="9">
        <f t="shared" si="171"/>
        <v>41206.684907407405</v>
      </c>
      <c r="U1825">
        <f t="shared" si="172"/>
        <v>2012</v>
      </c>
      <c r="V1825" t="str">
        <f t="shared" si="173"/>
        <v>Sep</v>
      </c>
    </row>
    <row r="1826" spans="1:22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8">
        <f t="shared" si="168"/>
        <v>100</v>
      </c>
      <c r="P1826" s="12">
        <f t="shared" si="169"/>
        <v>43572.824999999997</v>
      </c>
      <c r="Q1826" t="s">
        <v>8325</v>
      </c>
      <c r="R1826" t="s">
        <v>8326</v>
      </c>
      <c r="S1826" s="9">
        <f t="shared" si="170"/>
        <v>41626.916284722225</v>
      </c>
      <c r="T1826" s="9">
        <f t="shared" si="171"/>
        <v>41647.088888888888</v>
      </c>
      <c r="U1826">
        <f t="shared" si="172"/>
        <v>2013</v>
      </c>
      <c r="V1826" t="str">
        <f t="shared" si="173"/>
        <v>Dec</v>
      </c>
    </row>
    <row r="1827" spans="1:22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8">
        <f t="shared" si="168"/>
        <v>105</v>
      </c>
      <c r="P1827" s="12">
        <f t="shared" si="169"/>
        <v>39744</v>
      </c>
      <c r="Q1827" t="s">
        <v>8325</v>
      </c>
      <c r="R1827" t="s">
        <v>8326</v>
      </c>
      <c r="S1827" s="9">
        <f t="shared" si="170"/>
        <v>41443.83452546296</v>
      </c>
      <c r="T1827" s="9">
        <f t="shared" si="171"/>
        <v>41466.83452546296</v>
      </c>
      <c r="U1827">
        <f t="shared" si="172"/>
        <v>2013</v>
      </c>
      <c r="V1827" t="str">
        <f t="shared" si="173"/>
        <v>Jun</v>
      </c>
    </row>
    <row r="1828" spans="1:22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8">
        <f t="shared" si="168"/>
        <v>101</v>
      </c>
      <c r="P1828" s="12">
        <f t="shared" si="169"/>
        <v>68210.526315789481</v>
      </c>
      <c r="Q1828" t="s">
        <v>8325</v>
      </c>
      <c r="R1828" t="s">
        <v>8326</v>
      </c>
      <c r="S1828" s="9">
        <f t="shared" si="170"/>
        <v>41657.923807870371</v>
      </c>
      <c r="T1828" s="9">
        <f t="shared" si="171"/>
        <v>41687.923807870371</v>
      </c>
      <c r="U1828">
        <f t="shared" si="172"/>
        <v>2014</v>
      </c>
      <c r="V1828" t="str">
        <f t="shared" si="173"/>
        <v>Jan</v>
      </c>
    </row>
    <row r="1829" spans="1:22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8">
        <f t="shared" si="168"/>
        <v>101</v>
      </c>
      <c r="P1829" s="12">
        <f t="shared" si="169"/>
        <v>45000</v>
      </c>
      <c r="Q1829" t="s">
        <v>8325</v>
      </c>
      <c r="R1829" t="s">
        <v>8326</v>
      </c>
      <c r="S1829" s="9">
        <f t="shared" si="170"/>
        <v>40555.325937499998</v>
      </c>
      <c r="T1829" s="9">
        <f t="shared" si="171"/>
        <v>40605.325937499998</v>
      </c>
      <c r="U1829">
        <f t="shared" si="172"/>
        <v>2011</v>
      </c>
      <c r="V1829" t="str">
        <f t="shared" si="173"/>
        <v>Jan</v>
      </c>
    </row>
    <row r="1830" spans="1:22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8">
        <f t="shared" si="168"/>
        <v>100</v>
      </c>
      <c r="P1830" s="12">
        <f t="shared" si="169"/>
        <v>57630.625</v>
      </c>
      <c r="Q1830" t="s">
        <v>8325</v>
      </c>
      <c r="R1830" t="s">
        <v>8326</v>
      </c>
      <c r="S1830" s="9">
        <f t="shared" si="170"/>
        <v>41736.899652777778</v>
      </c>
      <c r="T1830" s="9">
        <f t="shared" si="171"/>
        <v>41768.916666666664</v>
      </c>
      <c r="U1830">
        <f t="shared" si="172"/>
        <v>2014</v>
      </c>
      <c r="V1830" t="str">
        <f t="shared" si="173"/>
        <v>Apr</v>
      </c>
    </row>
    <row r="1831" spans="1:22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8">
        <f t="shared" si="168"/>
        <v>167</v>
      </c>
      <c r="P1831" s="12">
        <f t="shared" si="169"/>
        <v>127843.30303030302</v>
      </c>
      <c r="Q1831" t="s">
        <v>8325</v>
      </c>
      <c r="R1831" t="s">
        <v>8326</v>
      </c>
      <c r="S1831" s="9">
        <f t="shared" si="170"/>
        <v>40516.087627314817</v>
      </c>
      <c r="T1831" s="9">
        <f t="shared" si="171"/>
        <v>40564.916666666664</v>
      </c>
      <c r="U1831">
        <f t="shared" si="172"/>
        <v>2010</v>
      </c>
      <c r="V1831" t="str">
        <f t="shared" si="173"/>
        <v>Dec</v>
      </c>
    </row>
    <row r="1832" spans="1:22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8">
        <f t="shared" si="168"/>
        <v>102</v>
      </c>
      <c r="P1832" s="12">
        <f t="shared" si="169"/>
        <v>11469.026548672566</v>
      </c>
      <c r="Q1832" t="s">
        <v>8325</v>
      </c>
      <c r="R1832" t="s">
        <v>8326</v>
      </c>
      <c r="S1832" s="9">
        <f t="shared" si="170"/>
        <v>41664.684108796297</v>
      </c>
      <c r="T1832" s="9">
        <f t="shared" si="171"/>
        <v>41694.684108796297</v>
      </c>
      <c r="U1832">
        <f t="shared" si="172"/>
        <v>2014</v>
      </c>
      <c r="V1832" t="str">
        <f t="shared" si="173"/>
        <v>Jan</v>
      </c>
    </row>
    <row r="1833" spans="1:22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8">
        <f t="shared" si="168"/>
        <v>103</v>
      </c>
      <c r="P1833" s="12">
        <f t="shared" si="169"/>
        <v>92571.428571428565</v>
      </c>
      <c r="Q1833" t="s">
        <v>8325</v>
      </c>
      <c r="R1833" t="s">
        <v>8326</v>
      </c>
      <c r="S1833" s="9">
        <f t="shared" si="170"/>
        <v>41026.996099537035</v>
      </c>
      <c r="T1833" s="9">
        <f t="shared" si="171"/>
        <v>41041.996099537035</v>
      </c>
      <c r="U1833">
        <f t="shared" si="172"/>
        <v>2012</v>
      </c>
      <c r="V1833" t="str">
        <f t="shared" si="173"/>
        <v>Apr</v>
      </c>
    </row>
    <row r="1834" spans="1:22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8">
        <f t="shared" si="168"/>
        <v>143</v>
      </c>
      <c r="P1834" s="12">
        <f t="shared" si="169"/>
        <v>129600</v>
      </c>
      <c r="Q1834" t="s">
        <v>8325</v>
      </c>
      <c r="R1834" t="s">
        <v>8326</v>
      </c>
      <c r="S1834" s="9">
        <f t="shared" si="170"/>
        <v>40576.539664351854</v>
      </c>
      <c r="T1834" s="9">
        <f t="shared" si="171"/>
        <v>40606.539664351854</v>
      </c>
      <c r="U1834">
        <f t="shared" si="172"/>
        <v>2011</v>
      </c>
      <c r="V1834" t="str">
        <f t="shared" si="173"/>
        <v>Feb</v>
      </c>
    </row>
    <row r="1835" spans="1:22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8">
        <f t="shared" si="168"/>
        <v>263</v>
      </c>
      <c r="P1835" s="12">
        <f t="shared" si="169"/>
        <v>111589.48</v>
      </c>
      <c r="Q1835" t="s">
        <v>8325</v>
      </c>
      <c r="R1835" t="s">
        <v>8326</v>
      </c>
      <c r="S1835" s="9">
        <f t="shared" si="170"/>
        <v>41303.044016203705</v>
      </c>
      <c r="T1835" s="9">
        <f t="shared" si="171"/>
        <v>41335.332638888889</v>
      </c>
      <c r="U1835">
        <f t="shared" si="172"/>
        <v>2013</v>
      </c>
      <c r="V1835" t="str">
        <f t="shared" si="173"/>
        <v>Jan</v>
      </c>
    </row>
    <row r="1836" spans="1:22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8">
        <f t="shared" si="168"/>
        <v>118</v>
      </c>
      <c r="P1836" s="12">
        <f t="shared" si="169"/>
        <v>38400</v>
      </c>
      <c r="Q1836" t="s">
        <v>8325</v>
      </c>
      <c r="R1836" t="s">
        <v>8326</v>
      </c>
      <c r="S1836" s="9">
        <f t="shared" si="170"/>
        <v>41988.964062500003</v>
      </c>
      <c r="T1836" s="9">
        <f t="shared" si="171"/>
        <v>42028.964062500003</v>
      </c>
      <c r="U1836">
        <f t="shared" si="172"/>
        <v>2014</v>
      </c>
      <c r="V1836" t="str">
        <f t="shared" si="173"/>
        <v>Dec</v>
      </c>
    </row>
    <row r="1837" spans="1:22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8">
        <f t="shared" si="168"/>
        <v>104</v>
      </c>
      <c r="P1837" s="12">
        <f t="shared" si="169"/>
        <v>235309.09090909091</v>
      </c>
      <c r="Q1837" t="s">
        <v>8325</v>
      </c>
      <c r="R1837" t="s">
        <v>8326</v>
      </c>
      <c r="S1837" s="9">
        <f t="shared" si="170"/>
        <v>42430.702210648145</v>
      </c>
      <c r="T1837" s="9">
        <f t="shared" si="171"/>
        <v>42460.660543981481</v>
      </c>
      <c r="U1837">
        <f t="shared" si="172"/>
        <v>2016</v>
      </c>
      <c r="V1837" t="str">
        <f t="shared" si="173"/>
        <v>Mar</v>
      </c>
    </row>
    <row r="1838" spans="1:22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8">
        <f t="shared" si="168"/>
        <v>200</v>
      </c>
      <c r="P1838" s="12">
        <f t="shared" si="169"/>
        <v>26705.454545454544</v>
      </c>
      <c r="Q1838" t="s">
        <v>8325</v>
      </c>
      <c r="R1838" t="s">
        <v>8326</v>
      </c>
      <c r="S1838" s="9">
        <f t="shared" si="170"/>
        <v>41305.809363425928</v>
      </c>
      <c r="T1838" s="9">
        <f t="shared" si="171"/>
        <v>41322.809363425928</v>
      </c>
      <c r="U1838">
        <f t="shared" si="172"/>
        <v>2013</v>
      </c>
      <c r="V1838" t="str">
        <f t="shared" si="173"/>
        <v>Jan</v>
      </c>
    </row>
    <row r="1839" spans="1:22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8">
        <f t="shared" si="168"/>
        <v>307</v>
      </c>
      <c r="P1839" s="12">
        <f t="shared" si="169"/>
        <v>172680</v>
      </c>
      <c r="Q1839" t="s">
        <v>8325</v>
      </c>
      <c r="R1839" t="s">
        <v>8326</v>
      </c>
      <c r="S1839" s="9">
        <f t="shared" si="170"/>
        <v>40926.047858796301</v>
      </c>
      <c r="T1839" s="9">
        <f t="shared" si="171"/>
        <v>40986.006192129629</v>
      </c>
      <c r="U1839">
        <f t="shared" si="172"/>
        <v>2012</v>
      </c>
      <c r="V1839" t="str">
        <f t="shared" si="173"/>
        <v>Jan</v>
      </c>
    </row>
    <row r="1840" spans="1:22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8">
        <f t="shared" si="168"/>
        <v>100</v>
      </c>
      <c r="P1840" s="12">
        <f t="shared" si="169"/>
        <v>87444.392857142855</v>
      </c>
      <c r="Q1840" t="s">
        <v>8325</v>
      </c>
      <c r="R1840" t="s">
        <v>8326</v>
      </c>
      <c r="S1840" s="9">
        <f t="shared" si="170"/>
        <v>40788.786539351851</v>
      </c>
      <c r="T1840" s="9">
        <f t="shared" si="171"/>
        <v>40817.125</v>
      </c>
      <c r="U1840">
        <f t="shared" si="172"/>
        <v>2011</v>
      </c>
      <c r="V1840" t="str">
        <f t="shared" si="173"/>
        <v>Sep</v>
      </c>
    </row>
    <row r="1841" spans="1:22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8">
        <f t="shared" si="168"/>
        <v>205</v>
      </c>
      <c r="P1841" s="12">
        <f t="shared" si="169"/>
        <v>57600</v>
      </c>
      <c r="Q1841" t="s">
        <v>8325</v>
      </c>
      <c r="R1841" t="s">
        <v>8326</v>
      </c>
      <c r="S1841" s="9">
        <f t="shared" si="170"/>
        <v>42614.722013888888</v>
      </c>
      <c r="T1841" s="9">
        <f t="shared" si="171"/>
        <v>42644.722013888888</v>
      </c>
      <c r="U1841">
        <f t="shared" si="172"/>
        <v>2016</v>
      </c>
      <c r="V1841" t="str">
        <f t="shared" si="173"/>
        <v>Sep</v>
      </c>
    </row>
    <row r="1842" spans="1:22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8">
        <f t="shared" si="168"/>
        <v>109</v>
      </c>
      <c r="P1842" s="12">
        <f t="shared" si="169"/>
        <v>127017.69230769231</v>
      </c>
      <c r="Q1842" t="s">
        <v>8325</v>
      </c>
      <c r="R1842" t="s">
        <v>8326</v>
      </c>
      <c r="S1842" s="9">
        <f t="shared" si="170"/>
        <v>41382.096180555556</v>
      </c>
      <c r="T1842" s="9">
        <f t="shared" si="171"/>
        <v>41401.207638888889</v>
      </c>
      <c r="U1842">
        <f t="shared" si="172"/>
        <v>2013</v>
      </c>
      <c r="V1842" t="str">
        <f t="shared" si="173"/>
        <v>Apr</v>
      </c>
    </row>
    <row r="1843" spans="1:22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8">
        <f t="shared" si="168"/>
        <v>102</v>
      </c>
      <c r="P1843" s="12">
        <f t="shared" si="169"/>
        <v>72062.375</v>
      </c>
      <c r="Q1843" t="s">
        <v>8325</v>
      </c>
      <c r="R1843" t="s">
        <v>8326</v>
      </c>
      <c r="S1843" s="9">
        <f t="shared" si="170"/>
        <v>41745.84542824074</v>
      </c>
      <c r="T1843" s="9">
        <f t="shared" si="171"/>
        <v>41779.207638888889</v>
      </c>
      <c r="U1843">
        <f t="shared" si="172"/>
        <v>2014</v>
      </c>
      <c r="V1843" t="str">
        <f t="shared" si="173"/>
        <v>Apr</v>
      </c>
    </row>
    <row r="1844" spans="1:22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8">
        <f t="shared" si="168"/>
        <v>125</v>
      </c>
      <c r="P1844" s="12">
        <f t="shared" si="169"/>
        <v>138312.33333333334</v>
      </c>
      <c r="Q1844" t="s">
        <v>8325</v>
      </c>
      <c r="R1844" t="s">
        <v>8326</v>
      </c>
      <c r="S1844" s="9">
        <f t="shared" si="170"/>
        <v>42031.631724537037</v>
      </c>
      <c r="T1844" s="9">
        <f t="shared" si="171"/>
        <v>42065.249305555553</v>
      </c>
      <c r="U1844">
        <f t="shared" si="172"/>
        <v>2015</v>
      </c>
      <c r="V1844" t="str">
        <f t="shared" si="173"/>
        <v>Jan</v>
      </c>
    </row>
    <row r="1845" spans="1:22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8">
        <f t="shared" si="168"/>
        <v>124</v>
      </c>
      <c r="P1845" s="12">
        <f t="shared" si="169"/>
        <v>19343.283582089553</v>
      </c>
      <c r="Q1845" t="s">
        <v>8325</v>
      </c>
      <c r="R1845" t="s">
        <v>8326</v>
      </c>
      <c r="S1845" s="9">
        <f t="shared" si="170"/>
        <v>40564.994837962964</v>
      </c>
      <c r="T1845" s="9">
        <f t="shared" si="171"/>
        <v>40594.994837962964</v>
      </c>
      <c r="U1845">
        <f t="shared" si="172"/>
        <v>2011</v>
      </c>
      <c r="V1845" t="str">
        <f t="shared" si="173"/>
        <v>Jan</v>
      </c>
    </row>
    <row r="1846" spans="1:22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8">
        <f t="shared" si="168"/>
        <v>101</v>
      </c>
      <c r="P1846" s="12">
        <f t="shared" si="169"/>
        <v>164814.29999999999</v>
      </c>
      <c r="Q1846" t="s">
        <v>8325</v>
      </c>
      <c r="R1846" t="s">
        <v>8326</v>
      </c>
      <c r="S1846" s="9">
        <f t="shared" si="170"/>
        <v>40666.973541666666</v>
      </c>
      <c r="T1846" s="9">
        <f t="shared" si="171"/>
        <v>40705.125</v>
      </c>
      <c r="U1846">
        <f t="shared" si="172"/>
        <v>2011</v>
      </c>
      <c r="V1846" t="str">
        <f t="shared" si="173"/>
        <v>May</v>
      </c>
    </row>
    <row r="1847" spans="1:22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8">
        <f t="shared" si="168"/>
        <v>100</v>
      </c>
      <c r="P1847" s="12">
        <f t="shared" si="169"/>
        <v>67626.421052631573</v>
      </c>
      <c r="Q1847" t="s">
        <v>8325</v>
      </c>
      <c r="R1847" t="s">
        <v>8326</v>
      </c>
      <c r="S1847" s="9">
        <f t="shared" si="170"/>
        <v>42523.333310185189</v>
      </c>
      <c r="T1847" s="9">
        <f t="shared" si="171"/>
        <v>42538.204861111109</v>
      </c>
      <c r="U1847">
        <f t="shared" si="172"/>
        <v>2016</v>
      </c>
      <c r="V1847" t="str">
        <f t="shared" si="173"/>
        <v>Jun</v>
      </c>
    </row>
    <row r="1848" spans="1:22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8">
        <f t="shared" si="168"/>
        <v>138</v>
      </c>
      <c r="P1848" s="12">
        <f t="shared" si="169"/>
        <v>12401.913875598086</v>
      </c>
      <c r="Q1848" t="s">
        <v>8325</v>
      </c>
      <c r="R1848" t="s">
        <v>8326</v>
      </c>
      <c r="S1848" s="9">
        <f t="shared" si="170"/>
        <v>41228.650196759263</v>
      </c>
      <c r="T1848" s="9">
        <f t="shared" si="171"/>
        <v>41258.650196759263</v>
      </c>
      <c r="U1848">
        <f t="shared" si="172"/>
        <v>2012</v>
      </c>
      <c r="V1848" t="str">
        <f t="shared" si="173"/>
        <v>Nov</v>
      </c>
    </row>
    <row r="1849" spans="1:22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8">
        <f t="shared" si="168"/>
        <v>121</v>
      </c>
      <c r="P1849" s="12">
        <f t="shared" si="169"/>
        <v>47747.368421052633</v>
      </c>
      <c r="Q1849" t="s">
        <v>8325</v>
      </c>
      <c r="R1849" t="s">
        <v>8326</v>
      </c>
      <c r="S1849" s="9">
        <f t="shared" si="170"/>
        <v>42094.236481481479</v>
      </c>
      <c r="T1849" s="9">
        <f t="shared" si="171"/>
        <v>42115.236481481479</v>
      </c>
      <c r="U1849">
        <f t="shared" si="172"/>
        <v>2015</v>
      </c>
      <c r="V1849" t="str">
        <f t="shared" si="173"/>
        <v>Mar</v>
      </c>
    </row>
    <row r="1850" spans="1:22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8">
        <f t="shared" si="168"/>
        <v>107</v>
      </c>
      <c r="P1850" s="12">
        <f t="shared" si="169"/>
        <v>228610.5</v>
      </c>
      <c r="Q1850" t="s">
        <v>8325</v>
      </c>
      <c r="R1850" t="s">
        <v>8326</v>
      </c>
      <c r="S1850" s="9">
        <f t="shared" si="170"/>
        <v>40691.788055555553</v>
      </c>
      <c r="T1850" s="9">
        <f t="shared" si="171"/>
        <v>40755.290972222225</v>
      </c>
      <c r="U1850">
        <f t="shared" si="172"/>
        <v>2011</v>
      </c>
      <c r="V1850" t="str">
        <f t="shared" si="173"/>
        <v>May</v>
      </c>
    </row>
    <row r="1851" spans="1:22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8">
        <f t="shared" si="168"/>
        <v>100</v>
      </c>
      <c r="P1851" s="12">
        <f t="shared" si="169"/>
        <v>324000</v>
      </c>
      <c r="Q1851" t="s">
        <v>8325</v>
      </c>
      <c r="R1851" t="s">
        <v>8326</v>
      </c>
      <c r="S1851" s="9">
        <f t="shared" si="170"/>
        <v>41169.845590277779</v>
      </c>
      <c r="T1851" s="9">
        <f t="shared" si="171"/>
        <v>41199.845590277779</v>
      </c>
      <c r="U1851">
        <f t="shared" si="172"/>
        <v>2012</v>
      </c>
      <c r="V1851" t="str">
        <f t="shared" si="173"/>
        <v>Sep</v>
      </c>
    </row>
    <row r="1852" spans="1:22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8">
        <f t="shared" si="168"/>
        <v>102</v>
      </c>
      <c r="P1852" s="12">
        <f t="shared" si="169"/>
        <v>14480.446927374302</v>
      </c>
      <c r="Q1852" t="s">
        <v>8325</v>
      </c>
      <c r="R1852" t="s">
        <v>8326</v>
      </c>
      <c r="S1852" s="9">
        <f t="shared" si="170"/>
        <v>41800.959490740745</v>
      </c>
      <c r="T1852" s="9">
        <f t="shared" si="171"/>
        <v>41830.959490740745</v>
      </c>
      <c r="U1852">
        <f t="shared" si="172"/>
        <v>2014</v>
      </c>
      <c r="V1852" t="str">
        <f t="shared" si="173"/>
        <v>Jun</v>
      </c>
    </row>
    <row r="1853" spans="1:22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8">
        <f t="shared" si="168"/>
        <v>100</v>
      </c>
      <c r="P1853" s="12">
        <f t="shared" si="169"/>
        <v>66910.076923076922</v>
      </c>
      <c r="Q1853" t="s">
        <v>8325</v>
      </c>
      <c r="R1853" t="s">
        <v>8326</v>
      </c>
      <c r="S1853" s="9">
        <f t="shared" si="170"/>
        <v>41827.906689814816</v>
      </c>
      <c r="T1853" s="9">
        <f t="shared" si="171"/>
        <v>41848.041666666664</v>
      </c>
      <c r="U1853">
        <f t="shared" si="172"/>
        <v>2014</v>
      </c>
      <c r="V1853" t="str">
        <f t="shared" si="173"/>
        <v>Jul</v>
      </c>
    </row>
    <row r="1854" spans="1:22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8">
        <f t="shared" si="168"/>
        <v>117</v>
      </c>
      <c r="P1854" s="12">
        <f t="shared" si="169"/>
        <v>24553.801526717558</v>
      </c>
      <c r="Q1854" t="s">
        <v>8325</v>
      </c>
      <c r="R1854" t="s">
        <v>8326</v>
      </c>
      <c r="S1854" s="9">
        <f t="shared" si="170"/>
        <v>42081.77143518519</v>
      </c>
      <c r="T1854" s="9">
        <f t="shared" si="171"/>
        <v>42119</v>
      </c>
      <c r="U1854">
        <f t="shared" si="172"/>
        <v>2015</v>
      </c>
      <c r="V1854" t="str">
        <f t="shared" si="173"/>
        <v>Mar</v>
      </c>
    </row>
    <row r="1855" spans="1:22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8">
        <f t="shared" si="168"/>
        <v>102</v>
      </c>
      <c r="P1855" s="12">
        <f t="shared" si="169"/>
        <v>308828.57142857142</v>
      </c>
      <c r="Q1855" t="s">
        <v>8325</v>
      </c>
      <c r="R1855" t="s">
        <v>8326</v>
      </c>
      <c r="S1855" s="9">
        <f t="shared" si="170"/>
        <v>41177.060381944444</v>
      </c>
      <c r="T1855" s="9">
        <f t="shared" si="171"/>
        <v>41227.102048611108</v>
      </c>
      <c r="U1855">
        <f t="shared" si="172"/>
        <v>2012</v>
      </c>
      <c r="V1855" t="str">
        <f t="shared" si="173"/>
        <v>Sep</v>
      </c>
    </row>
    <row r="1856" spans="1:22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8">
        <f t="shared" si="168"/>
        <v>102</v>
      </c>
      <c r="P1856" s="12">
        <f t="shared" si="169"/>
        <v>14896.551724137931</v>
      </c>
      <c r="Q1856" t="s">
        <v>8325</v>
      </c>
      <c r="R1856" t="s">
        <v>8326</v>
      </c>
      <c r="S1856" s="9">
        <f t="shared" si="170"/>
        <v>41388.021261574075</v>
      </c>
      <c r="T1856" s="9">
        <f t="shared" si="171"/>
        <v>41418.021261574075</v>
      </c>
      <c r="U1856">
        <f t="shared" si="172"/>
        <v>2013</v>
      </c>
      <c r="V1856" t="str">
        <f t="shared" si="173"/>
        <v>Apr</v>
      </c>
    </row>
    <row r="1857" spans="1:22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8">
        <f t="shared" si="168"/>
        <v>154</v>
      </c>
      <c r="P1857" s="12">
        <f t="shared" si="169"/>
        <v>20356.020942408377</v>
      </c>
      <c r="Q1857" t="s">
        <v>8325</v>
      </c>
      <c r="R1857" t="s">
        <v>8326</v>
      </c>
      <c r="S1857" s="9">
        <f t="shared" si="170"/>
        <v>41600.538657407407</v>
      </c>
      <c r="T1857" s="9">
        <f t="shared" si="171"/>
        <v>41645.538657407407</v>
      </c>
      <c r="U1857">
        <f t="shared" si="172"/>
        <v>2013</v>
      </c>
      <c r="V1857" t="str">
        <f t="shared" si="173"/>
        <v>Nov</v>
      </c>
    </row>
    <row r="1858" spans="1:22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8">
        <f t="shared" si="168"/>
        <v>101</v>
      </c>
      <c r="P1858" s="12">
        <f t="shared" si="169"/>
        <v>47747.368421052633</v>
      </c>
      <c r="Q1858" t="s">
        <v>8325</v>
      </c>
      <c r="R1858" t="s">
        <v>8326</v>
      </c>
      <c r="S1858" s="9">
        <f t="shared" si="170"/>
        <v>41817.854999999996</v>
      </c>
      <c r="T1858" s="9">
        <f t="shared" si="171"/>
        <v>41838.854999999996</v>
      </c>
      <c r="U1858">
        <f t="shared" si="172"/>
        <v>2014</v>
      </c>
      <c r="V1858" t="str">
        <f t="shared" si="173"/>
        <v>Jun</v>
      </c>
    </row>
    <row r="1859" spans="1:22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8">
        <f t="shared" ref="O1859:O1922" si="174">ROUND((E1859/D1859)*100,0)</f>
        <v>100</v>
      </c>
      <c r="P1859" s="12">
        <f t="shared" ref="P1859:P1922" si="175">(I1859-J1859)/L1859</f>
        <v>117818.18181818182</v>
      </c>
      <c r="Q1859" t="s">
        <v>8325</v>
      </c>
      <c r="R1859" t="s">
        <v>8326</v>
      </c>
      <c r="S1859" s="9">
        <f t="shared" ref="S1859:S1922" si="176">(((J1859/60)/60)/24)+DATE(1970,1,1)</f>
        <v>41864.76866898148</v>
      </c>
      <c r="T1859" s="9">
        <f t="shared" ref="T1859:T1922" si="177">(((I1859/60)/60)/24) + DATE(1970,1,1)</f>
        <v>41894.76866898148</v>
      </c>
      <c r="U1859">
        <f t="shared" ref="U1859:U1922" si="178">YEAR(S1859)</f>
        <v>2014</v>
      </c>
      <c r="V1859" t="str">
        <f t="shared" ref="V1859:V1922" si="179">TEXT(MONTH(S1859)*29,"mmm")</f>
        <v>Aug</v>
      </c>
    </row>
    <row r="1860" spans="1:22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8">
        <f t="shared" si="174"/>
        <v>109</v>
      </c>
      <c r="P1860" s="12">
        <f t="shared" si="175"/>
        <v>34816.107382550334</v>
      </c>
      <c r="Q1860" t="s">
        <v>8325</v>
      </c>
      <c r="R1860" t="s">
        <v>8326</v>
      </c>
      <c r="S1860" s="9">
        <f t="shared" si="176"/>
        <v>40833.200474537036</v>
      </c>
      <c r="T1860" s="9">
        <f t="shared" si="177"/>
        <v>40893.242141203707</v>
      </c>
      <c r="U1860">
        <f t="shared" si="178"/>
        <v>2011</v>
      </c>
      <c r="V1860" t="str">
        <f t="shared" si="179"/>
        <v>Oct</v>
      </c>
    </row>
    <row r="1861" spans="1:22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8">
        <f t="shared" si="174"/>
        <v>132</v>
      </c>
      <c r="P1861" s="12">
        <f t="shared" si="175"/>
        <v>46285.714285714283</v>
      </c>
      <c r="Q1861" t="s">
        <v>8325</v>
      </c>
      <c r="R1861" t="s">
        <v>8326</v>
      </c>
      <c r="S1861" s="9">
        <f t="shared" si="176"/>
        <v>40778.770011574074</v>
      </c>
      <c r="T1861" s="9">
        <f t="shared" si="177"/>
        <v>40808.770011574074</v>
      </c>
      <c r="U1861">
        <f t="shared" si="178"/>
        <v>2011</v>
      </c>
      <c r="V1861" t="str">
        <f t="shared" si="179"/>
        <v>Aug</v>
      </c>
    </row>
    <row r="1862" spans="1:22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8">
        <f t="shared" si="174"/>
        <v>133</v>
      </c>
      <c r="P1862" s="12">
        <f t="shared" si="175"/>
        <v>95494.736842105267</v>
      </c>
      <c r="Q1862" t="s">
        <v>8325</v>
      </c>
      <c r="R1862" t="s">
        <v>8326</v>
      </c>
      <c r="S1862" s="9">
        <f t="shared" si="176"/>
        <v>41655.709305555552</v>
      </c>
      <c r="T1862" s="9">
        <f t="shared" si="177"/>
        <v>41676.709305555552</v>
      </c>
      <c r="U1862">
        <f t="shared" si="178"/>
        <v>2014</v>
      </c>
      <c r="V1862" t="str">
        <f t="shared" si="179"/>
        <v>Jan</v>
      </c>
    </row>
    <row r="1863" spans="1:22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8">
        <f t="shared" si="174"/>
        <v>0</v>
      </c>
      <c r="P1863" s="12" t="e">
        <f t="shared" si="175"/>
        <v>#DIV/0!</v>
      </c>
      <c r="Q1863" t="s">
        <v>8333</v>
      </c>
      <c r="R1863" t="s">
        <v>8335</v>
      </c>
      <c r="S1863" s="9">
        <f t="shared" si="176"/>
        <v>42000.300243055557</v>
      </c>
      <c r="T1863" s="9">
        <f t="shared" si="177"/>
        <v>42030.300243055557</v>
      </c>
      <c r="U1863">
        <f t="shared" si="178"/>
        <v>2014</v>
      </c>
      <c r="V1863" t="str">
        <f t="shared" si="179"/>
        <v>Dec</v>
      </c>
    </row>
    <row r="1864" spans="1:22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8">
        <f t="shared" si="174"/>
        <v>8</v>
      </c>
      <c r="P1864" s="12">
        <f t="shared" si="175"/>
        <v>252826.625</v>
      </c>
      <c r="Q1864" t="s">
        <v>8333</v>
      </c>
      <c r="R1864" t="s">
        <v>8335</v>
      </c>
      <c r="S1864" s="9">
        <f t="shared" si="176"/>
        <v>42755.492754629624</v>
      </c>
      <c r="T1864" s="9">
        <f t="shared" si="177"/>
        <v>42802.3125</v>
      </c>
      <c r="U1864">
        <f t="shared" si="178"/>
        <v>2017</v>
      </c>
      <c r="V1864" t="str">
        <f t="shared" si="179"/>
        <v>Jan</v>
      </c>
    </row>
    <row r="1865" spans="1:22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8">
        <f t="shared" si="174"/>
        <v>0</v>
      </c>
      <c r="P1865" s="12">
        <f t="shared" si="175"/>
        <v>1296000</v>
      </c>
      <c r="Q1865" t="s">
        <v>8333</v>
      </c>
      <c r="R1865" t="s">
        <v>8335</v>
      </c>
      <c r="S1865" s="9">
        <f t="shared" si="176"/>
        <v>41772.797280092593</v>
      </c>
      <c r="T1865" s="9">
        <f t="shared" si="177"/>
        <v>41802.797280092593</v>
      </c>
      <c r="U1865">
        <f t="shared" si="178"/>
        <v>2014</v>
      </c>
      <c r="V1865" t="str">
        <f t="shared" si="179"/>
        <v>May</v>
      </c>
    </row>
    <row r="1866" spans="1:22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8">
        <f t="shared" si="174"/>
        <v>43</v>
      </c>
      <c r="P1866" s="12">
        <f t="shared" si="175"/>
        <v>54000</v>
      </c>
      <c r="Q1866" t="s">
        <v>8333</v>
      </c>
      <c r="R1866" t="s">
        <v>8335</v>
      </c>
      <c r="S1866" s="9">
        <f t="shared" si="176"/>
        <v>41733.716435185182</v>
      </c>
      <c r="T1866" s="9">
        <f t="shared" si="177"/>
        <v>41763.716435185182</v>
      </c>
      <c r="U1866">
        <f t="shared" si="178"/>
        <v>2014</v>
      </c>
      <c r="V1866" t="str">
        <f t="shared" si="179"/>
        <v>Apr</v>
      </c>
    </row>
    <row r="1867" spans="1:22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8">
        <f t="shared" si="174"/>
        <v>0</v>
      </c>
      <c r="P1867" s="12">
        <f t="shared" si="175"/>
        <v>1513800</v>
      </c>
      <c r="Q1867" t="s">
        <v>8333</v>
      </c>
      <c r="R1867" t="s">
        <v>8335</v>
      </c>
      <c r="S1867" s="9">
        <f t="shared" si="176"/>
        <v>42645.367442129631</v>
      </c>
      <c r="T1867" s="9">
        <f t="shared" si="177"/>
        <v>42680.409108796302</v>
      </c>
      <c r="U1867">
        <f t="shared" si="178"/>
        <v>2016</v>
      </c>
      <c r="V1867" t="str">
        <f t="shared" si="179"/>
        <v>Oct</v>
      </c>
    </row>
    <row r="1868" spans="1:22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8">
        <f t="shared" si="174"/>
        <v>1</v>
      </c>
      <c r="P1868" s="12">
        <f t="shared" si="175"/>
        <v>2286151.5</v>
      </c>
      <c r="Q1868" t="s">
        <v>8333</v>
      </c>
      <c r="R1868" t="s">
        <v>8335</v>
      </c>
      <c r="S1868" s="9">
        <f t="shared" si="176"/>
        <v>42742.246493055558</v>
      </c>
      <c r="T1868" s="9">
        <f t="shared" si="177"/>
        <v>42795.166666666672</v>
      </c>
      <c r="U1868">
        <f t="shared" si="178"/>
        <v>2017</v>
      </c>
      <c r="V1868" t="str">
        <f t="shared" si="179"/>
        <v>Jan</v>
      </c>
    </row>
    <row r="1869" spans="1:22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8">
        <f t="shared" si="174"/>
        <v>0</v>
      </c>
      <c r="P1869" s="12">
        <f t="shared" si="175"/>
        <v>2592000</v>
      </c>
      <c r="Q1869" t="s">
        <v>8333</v>
      </c>
      <c r="R1869" t="s">
        <v>8335</v>
      </c>
      <c r="S1869" s="9">
        <f t="shared" si="176"/>
        <v>42649.924907407403</v>
      </c>
      <c r="T1869" s="9">
        <f t="shared" si="177"/>
        <v>42679.924907407403</v>
      </c>
      <c r="U1869">
        <f t="shared" si="178"/>
        <v>2016</v>
      </c>
      <c r="V1869" t="str">
        <f t="shared" si="179"/>
        <v>Oct</v>
      </c>
    </row>
    <row r="1870" spans="1:22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8">
        <f t="shared" si="174"/>
        <v>5</v>
      </c>
      <c r="P1870" s="12">
        <f t="shared" si="175"/>
        <v>124789.11764705883</v>
      </c>
      <c r="Q1870" t="s">
        <v>8333</v>
      </c>
      <c r="R1870" t="s">
        <v>8335</v>
      </c>
      <c r="S1870" s="9">
        <f t="shared" si="176"/>
        <v>42328.779224537036</v>
      </c>
      <c r="T1870" s="9">
        <f t="shared" si="177"/>
        <v>42353.332638888889</v>
      </c>
      <c r="U1870">
        <f t="shared" si="178"/>
        <v>2015</v>
      </c>
      <c r="V1870" t="str">
        <f t="shared" si="179"/>
        <v>Nov</v>
      </c>
    </row>
    <row r="1871" spans="1:22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8">
        <f t="shared" si="174"/>
        <v>0</v>
      </c>
      <c r="P1871" s="12" t="e">
        <f t="shared" si="175"/>
        <v>#DIV/0!</v>
      </c>
      <c r="Q1871" t="s">
        <v>8333</v>
      </c>
      <c r="R1871" t="s">
        <v>8335</v>
      </c>
      <c r="S1871" s="9">
        <f t="shared" si="176"/>
        <v>42709.002881944441</v>
      </c>
      <c r="T1871" s="9">
        <f t="shared" si="177"/>
        <v>42739.002881944441</v>
      </c>
      <c r="U1871">
        <f t="shared" si="178"/>
        <v>2016</v>
      </c>
      <c r="V1871" t="str">
        <f t="shared" si="179"/>
        <v>Dec</v>
      </c>
    </row>
    <row r="1872" spans="1:22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8">
        <f t="shared" si="174"/>
        <v>10</v>
      </c>
      <c r="P1872" s="12">
        <f t="shared" si="175"/>
        <v>226389.54545454544</v>
      </c>
      <c r="Q1872" t="s">
        <v>8333</v>
      </c>
      <c r="R1872" t="s">
        <v>8335</v>
      </c>
      <c r="S1872" s="9">
        <f t="shared" si="176"/>
        <v>42371.355729166666</v>
      </c>
      <c r="T1872" s="9">
        <f t="shared" si="177"/>
        <v>42400.178472222222</v>
      </c>
      <c r="U1872">
        <f t="shared" si="178"/>
        <v>2016</v>
      </c>
      <c r="V1872" t="str">
        <f t="shared" si="179"/>
        <v>Jan</v>
      </c>
    </row>
    <row r="1873" spans="1:22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8">
        <f t="shared" si="174"/>
        <v>72</v>
      </c>
      <c r="P1873" s="12">
        <f t="shared" si="175"/>
        <v>36416.84210526316</v>
      </c>
      <c r="Q1873" t="s">
        <v>8333</v>
      </c>
      <c r="R1873" t="s">
        <v>8335</v>
      </c>
      <c r="S1873" s="9">
        <f t="shared" si="176"/>
        <v>41923.783576388887</v>
      </c>
      <c r="T1873" s="9">
        <f t="shared" si="177"/>
        <v>41963.825243055559</v>
      </c>
      <c r="U1873">
        <f t="shared" si="178"/>
        <v>2014</v>
      </c>
      <c r="V1873" t="str">
        <f t="shared" si="179"/>
        <v>Oct</v>
      </c>
    </row>
    <row r="1874" spans="1:22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8">
        <f t="shared" si="174"/>
        <v>1</v>
      </c>
      <c r="P1874" s="12">
        <f t="shared" si="175"/>
        <v>199384.61538461538</v>
      </c>
      <c r="Q1874" t="s">
        <v>8333</v>
      </c>
      <c r="R1874" t="s">
        <v>8335</v>
      </c>
      <c r="S1874" s="9">
        <f t="shared" si="176"/>
        <v>42155.129652777774</v>
      </c>
      <c r="T1874" s="9">
        <f t="shared" si="177"/>
        <v>42185.129652777774</v>
      </c>
      <c r="U1874">
        <f t="shared" si="178"/>
        <v>2015</v>
      </c>
      <c r="V1874" t="str">
        <f t="shared" si="179"/>
        <v>May</v>
      </c>
    </row>
    <row r="1875" spans="1:22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8">
        <f t="shared" si="174"/>
        <v>0</v>
      </c>
      <c r="P1875" s="12">
        <f t="shared" si="175"/>
        <v>1256345</v>
      </c>
      <c r="Q1875" t="s">
        <v>8333</v>
      </c>
      <c r="R1875" t="s">
        <v>8335</v>
      </c>
      <c r="S1875" s="9">
        <f t="shared" si="176"/>
        <v>42164.615856481483</v>
      </c>
      <c r="T1875" s="9">
        <f t="shared" si="177"/>
        <v>42193.697916666672</v>
      </c>
      <c r="U1875">
        <f t="shared" si="178"/>
        <v>2015</v>
      </c>
      <c r="V1875" t="str">
        <f t="shared" si="179"/>
        <v>Jun</v>
      </c>
    </row>
    <row r="1876" spans="1:22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8">
        <f t="shared" si="174"/>
        <v>0</v>
      </c>
      <c r="P1876" s="12">
        <f t="shared" si="175"/>
        <v>864000</v>
      </c>
      <c r="Q1876" t="s">
        <v>8333</v>
      </c>
      <c r="R1876" t="s">
        <v>8335</v>
      </c>
      <c r="S1876" s="9">
        <f t="shared" si="176"/>
        <v>42529.969131944439</v>
      </c>
      <c r="T1876" s="9">
        <f t="shared" si="177"/>
        <v>42549.969131944439</v>
      </c>
      <c r="U1876">
        <f t="shared" si="178"/>
        <v>2016</v>
      </c>
      <c r="V1876" t="str">
        <f t="shared" si="179"/>
        <v>Jun</v>
      </c>
    </row>
    <row r="1877" spans="1:22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8">
        <f t="shared" si="174"/>
        <v>1</v>
      </c>
      <c r="P1877" s="12">
        <f t="shared" si="175"/>
        <v>1728000</v>
      </c>
      <c r="Q1877" t="s">
        <v>8333</v>
      </c>
      <c r="R1877" t="s">
        <v>8335</v>
      </c>
      <c r="S1877" s="9">
        <f t="shared" si="176"/>
        <v>42528.899398148147</v>
      </c>
      <c r="T1877" s="9">
        <f t="shared" si="177"/>
        <v>42588.899398148147</v>
      </c>
      <c r="U1877">
        <f t="shared" si="178"/>
        <v>2016</v>
      </c>
      <c r="V1877" t="str">
        <f t="shared" si="179"/>
        <v>Jun</v>
      </c>
    </row>
    <row r="1878" spans="1:22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8">
        <f t="shared" si="174"/>
        <v>0</v>
      </c>
      <c r="P1878" s="12" t="e">
        <f t="shared" si="175"/>
        <v>#DIV/0!</v>
      </c>
      <c r="Q1878" t="s">
        <v>8333</v>
      </c>
      <c r="R1878" t="s">
        <v>8335</v>
      </c>
      <c r="S1878" s="9">
        <f t="shared" si="176"/>
        <v>41776.284780092588</v>
      </c>
      <c r="T1878" s="9">
        <f t="shared" si="177"/>
        <v>41806.284780092588</v>
      </c>
      <c r="U1878">
        <f t="shared" si="178"/>
        <v>2014</v>
      </c>
      <c r="V1878" t="str">
        <f t="shared" si="179"/>
        <v>May</v>
      </c>
    </row>
    <row r="1879" spans="1:22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8">
        <f t="shared" si="174"/>
        <v>0</v>
      </c>
      <c r="P1879" s="12" t="e">
        <f t="shared" si="175"/>
        <v>#DIV/0!</v>
      </c>
      <c r="Q1879" t="s">
        <v>8333</v>
      </c>
      <c r="R1879" t="s">
        <v>8335</v>
      </c>
      <c r="S1879" s="9">
        <f t="shared" si="176"/>
        <v>42035.029224537036</v>
      </c>
      <c r="T1879" s="9">
        <f t="shared" si="177"/>
        <v>42064.029224537036</v>
      </c>
      <c r="U1879">
        <f t="shared" si="178"/>
        <v>2015</v>
      </c>
      <c r="V1879" t="str">
        <f t="shared" si="179"/>
        <v>Jan</v>
      </c>
    </row>
    <row r="1880" spans="1:22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8">
        <f t="shared" si="174"/>
        <v>0</v>
      </c>
      <c r="P1880" s="12" t="e">
        <f t="shared" si="175"/>
        <v>#DIV/0!</v>
      </c>
      <c r="Q1880" t="s">
        <v>8333</v>
      </c>
      <c r="R1880" t="s">
        <v>8335</v>
      </c>
      <c r="S1880" s="9">
        <f t="shared" si="176"/>
        <v>41773.008738425924</v>
      </c>
      <c r="T1880" s="9">
        <f t="shared" si="177"/>
        <v>41803.008738425924</v>
      </c>
      <c r="U1880">
        <f t="shared" si="178"/>
        <v>2014</v>
      </c>
      <c r="V1880" t="str">
        <f t="shared" si="179"/>
        <v>May</v>
      </c>
    </row>
    <row r="1881" spans="1:22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8">
        <f t="shared" si="174"/>
        <v>0</v>
      </c>
      <c r="P1881" s="12">
        <f t="shared" si="175"/>
        <v>1294200</v>
      </c>
      <c r="Q1881" t="s">
        <v>8333</v>
      </c>
      <c r="R1881" t="s">
        <v>8335</v>
      </c>
      <c r="S1881" s="9">
        <f t="shared" si="176"/>
        <v>42413.649641203709</v>
      </c>
      <c r="T1881" s="9">
        <f t="shared" si="177"/>
        <v>42443.607974537037</v>
      </c>
      <c r="U1881">
        <f t="shared" si="178"/>
        <v>2016</v>
      </c>
      <c r="V1881" t="str">
        <f t="shared" si="179"/>
        <v>Feb</v>
      </c>
    </row>
    <row r="1882" spans="1:22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8">
        <f t="shared" si="174"/>
        <v>20</v>
      </c>
      <c r="P1882" s="12">
        <f t="shared" si="175"/>
        <v>104250</v>
      </c>
      <c r="Q1882" t="s">
        <v>8333</v>
      </c>
      <c r="R1882" t="s">
        <v>8335</v>
      </c>
      <c r="S1882" s="9">
        <f t="shared" si="176"/>
        <v>42430.566898148143</v>
      </c>
      <c r="T1882" s="9">
        <f t="shared" si="177"/>
        <v>42459.525231481486</v>
      </c>
      <c r="U1882">
        <f t="shared" si="178"/>
        <v>2016</v>
      </c>
      <c r="V1882" t="str">
        <f t="shared" si="179"/>
        <v>Mar</v>
      </c>
    </row>
    <row r="1883" spans="1:22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8">
        <f t="shared" si="174"/>
        <v>173</v>
      </c>
      <c r="P1883" s="12">
        <f t="shared" si="175"/>
        <v>36977.142857142855</v>
      </c>
      <c r="Q1883" t="s">
        <v>8325</v>
      </c>
      <c r="R1883" t="s">
        <v>8329</v>
      </c>
      <c r="S1883" s="9">
        <f t="shared" si="176"/>
        <v>42043.152650462958</v>
      </c>
      <c r="T1883" s="9">
        <f t="shared" si="177"/>
        <v>42073.110983796301</v>
      </c>
      <c r="U1883">
        <f t="shared" si="178"/>
        <v>2015</v>
      </c>
      <c r="V1883" t="str">
        <f t="shared" si="179"/>
        <v>Feb</v>
      </c>
    </row>
    <row r="1884" spans="1:22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8">
        <f t="shared" si="174"/>
        <v>101</v>
      </c>
      <c r="P1884" s="12">
        <f t="shared" si="175"/>
        <v>35245.283950617282</v>
      </c>
      <c r="Q1884" t="s">
        <v>8325</v>
      </c>
      <c r="R1884" t="s">
        <v>8329</v>
      </c>
      <c r="S1884" s="9">
        <f t="shared" si="176"/>
        <v>41067.949212962965</v>
      </c>
      <c r="T1884" s="9">
        <f t="shared" si="177"/>
        <v>41100.991666666669</v>
      </c>
      <c r="U1884">
        <f t="shared" si="178"/>
        <v>2012</v>
      </c>
      <c r="V1884" t="str">
        <f t="shared" si="179"/>
        <v>Jun</v>
      </c>
    </row>
    <row r="1885" spans="1:22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8">
        <f t="shared" si="174"/>
        <v>105</v>
      </c>
      <c r="P1885" s="12">
        <f t="shared" si="175"/>
        <v>80887.5</v>
      </c>
      <c r="Q1885" t="s">
        <v>8325</v>
      </c>
      <c r="R1885" t="s">
        <v>8329</v>
      </c>
      <c r="S1885" s="9">
        <f t="shared" si="176"/>
        <v>40977.948009259257</v>
      </c>
      <c r="T1885" s="9">
        <f t="shared" si="177"/>
        <v>41007.906342592592</v>
      </c>
      <c r="U1885">
        <f t="shared" si="178"/>
        <v>2012</v>
      </c>
      <c r="V1885" t="str">
        <f t="shared" si="179"/>
        <v>Mar</v>
      </c>
    </row>
    <row r="1886" spans="1:22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8">
        <f t="shared" si="174"/>
        <v>135</v>
      </c>
      <c r="P1886" s="12">
        <f t="shared" si="175"/>
        <v>117310.19230769231</v>
      </c>
      <c r="Q1886" t="s">
        <v>8325</v>
      </c>
      <c r="R1886" t="s">
        <v>8329</v>
      </c>
      <c r="S1886" s="9">
        <f t="shared" si="176"/>
        <v>41205.198321759257</v>
      </c>
      <c r="T1886" s="9">
        <f t="shared" si="177"/>
        <v>41240.5</v>
      </c>
      <c r="U1886">
        <f t="shared" si="178"/>
        <v>2012</v>
      </c>
      <c r="V1886" t="str">
        <f t="shared" si="179"/>
        <v>Oct</v>
      </c>
    </row>
    <row r="1887" spans="1:22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8">
        <f t="shared" si="174"/>
        <v>116</v>
      </c>
      <c r="P1887" s="12">
        <f t="shared" si="175"/>
        <v>27008.476190476191</v>
      </c>
      <c r="Q1887" t="s">
        <v>8325</v>
      </c>
      <c r="R1887" t="s">
        <v>8329</v>
      </c>
      <c r="S1887" s="9">
        <f t="shared" si="176"/>
        <v>41099.093865740739</v>
      </c>
      <c r="T1887" s="9">
        <f t="shared" si="177"/>
        <v>41131.916666666664</v>
      </c>
      <c r="U1887">
        <f t="shared" si="178"/>
        <v>2012</v>
      </c>
      <c r="V1887" t="str">
        <f t="shared" si="179"/>
        <v>Jul</v>
      </c>
    </row>
    <row r="1888" spans="1:22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8">
        <f t="shared" si="174"/>
        <v>102</v>
      </c>
      <c r="P1888" s="12">
        <f t="shared" si="175"/>
        <v>89503.448275862072</v>
      </c>
      <c r="Q1888" t="s">
        <v>8325</v>
      </c>
      <c r="R1888" t="s">
        <v>8329</v>
      </c>
      <c r="S1888" s="9">
        <f t="shared" si="176"/>
        <v>41925.906689814816</v>
      </c>
      <c r="T1888" s="9">
        <f t="shared" si="177"/>
        <v>41955.94835648148</v>
      </c>
      <c r="U1888">
        <f t="shared" si="178"/>
        <v>2014</v>
      </c>
      <c r="V1888" t="str">
        <f t="shared" si="179"/>
        <v>Oct</v>
      </c>
    </row>
    <row r="1889" spans="1:22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8">
        <f t="shared" si="174"/>
        <v>111</v>
      </c>
      <c r="P1889" s="12">
        <f t="shared" si="175"/>
        <v>195433.5</v>
      </c>
      <c r="Q1889" t="s">
        <v>8325</v>
      </c>
      <c r="R1889" t="s">
        <v>8329</v>
      </c>
      <c r="S1889" s="9">
        <f t="shared" si="176"/>
        <v>42323.800138888888</v>
      </c>
      <c r="T1889" s="9">
        <f t="shared" si="177"/>
        <v>42341.895833333328</v>
      </c>
      <c r="U1889">
        <f t="shared" si="178"/>
        <v>2015</v>
      </c>
      <c r="V1889" t="str">
        <f t="shared" si="179"/>
        <v>Nov</v>
      </c>
    </row>
    <row r="1890" spans="1:22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8">
        <f t="shared" si="174"/>
        <v>166</v>
      </c>
      <c r="P1890" s="12">
        <f t="shared" si="175"/>
        <v>30063.011235955055</v>
      </c>
      <c r="Q1890" t="s">
        <v>8325</v>
      </c>
      <c r="R1890" t="s">
        <v>8329</v>
      </c>
      <c r="S1890" s="9">
        <f t="shared" si="176"/>
        <v>40299.239953703705</v>
      </c>
      <c r="T1890" s="9">
        <f t="shared" si="177"/>
        <v>40330.207638888889</v>
      </c>
      <c r="U1890">
        <f t="shared" si="178"/>
        <v>2010</v>
      </c>
      <c r="V1890" t="str">
        <f t="shared" si="179"/>
        <v>May</v>
      </c>
    </row>
    <row r="1891" spans="1:22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8">
        <f t="shared" si="174"/>
        <v>107</v>
      </c>
      <c r="P1891" s="12">
        <f t="shared" si="175"/>
        <v>88281.818181818177</v>
      </c>
      <c r="Q1891" t="s">
        <v>8325</v>
      </c>
      <c r="R1891" t="s">
        <v>8329</v>
      </c>
      <c r="S1891" s="9">
        <f t="shared" si="176"/>
        <v>41299.793356481481</v>
      </c>
      <c r="T1891" s="9">
        <f t="shared" si="177"/>
        <v>41344.751689814817</v>
      </c>
      <c r="U1891">
        <f t="shared" si="178"/>
        <v>2013</v>
      </c>
      <c r="V1891" t="str">
        <f t="shared" si="179"/>
        <v>Jan</v>
      </c>
    </row>
    <row r="1892" spans="1:22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8">
        <f t="shared" si="174"/>
        <v>145</v>
      </c>
      <c r="P1892" s="12">
        <f t="shared" si="175"/>
        <v>10536.585365853658</v>
      </c>
      <c r="Q1892" t="s">
        <v>8325</v>
      </c>
      <c r="R1892" t="s">
        <v>8329</v>
      </c>
      <c r="S1892" s="9">
        <f t="shared" si="176"/>
        <v>41228.786203703705</v>
      </c>
      <c r="T1892" s="9">
        <f t="shared" si="177"/>
        <v>41258.786203703705</v>
      </c>
      <c r="U1892">
        <f t="shared" si="178"/>
        <v>2012</v>
      </c>
      <c r="V1892" t="str">
        <f t="shared" si="179"/>
        <v>Nov</v>
      </c>
    </row>
    <row r="1893" spans="1:22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8">
        <f t="shared" si="174"/>
        <v>106</v>
      </c>
      <c r="P1893" s="12">
        <f t="shared" si="175"/>
        <v>32725.383333333335</v>
      </c>
      <c r="Q1893" t="s">
        <v>8325</v>
      </c>
      <c r="R1893" t="s">
        <v>8329</v>
      </c>
      <c r="S1893" s="9">
        <f t="shared" si="176"/>
        <v>40335.798078703701</v>
      </c>
      <c r="T1893" s="9">
        <f t="shared" si="177"/>
        <v>40381.25</v>
      </c>
      <c r="U1893">
        <f t="shared" si="178"/>
        <v>2010</v>
      </c>
      <c r="V1893" t="str">
        <f t="shared" si="179"/>
        <v>Jun</v>
      </c>
    </row>
    <row r="1894" spans="1:22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8">
        <f t="shared" si="174"/>
        <v>137</v>
      </c>
      <c r="P1894" s="12">
        <f t="shared" si="175"/>
        <v>99692.307692307688</v>
      </c>
      <c r="Q1894" t="s">
        <v>8325</v>
      </c>
      <c r="R1894" t="s">
        <v>8329</v>
      </c>
      <c r="S1894" s="9">
        <f t="shared" si="176"/>
        <v>40671.637511574074</v>
      </c>
      <c r="T1894" s="9">
        <f t="shared" si="177"/>
        <v>40701.637511574074</v>
      </c>
      <c r="U1894">
        <f t="shared" si="178"/>
        <v>2011</v>
      </c>
      <c r="V1894" t="str">
        <f t="shared" si="179"/>
        <v>May</v>
      </c>
    </row>
    <row r="1895" spans="1:22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8">
        <f t="shared" si="174"/>
        <v>104</v>
      </c>
      <c r="P1895" s="12">
        <f t="shared" si="175"/>
        <v>31150.111111111109</v>
      </c>
      <c r="Q1895" t="s">
        <v>8325</v>
      </c>
      <c r="R1895" t="s">
        <v>8329</v>
      </c>
      <c r="S1895" s="9">
        <f t="shared" si="176"/>
        <v>40632.94195601852</v>
      </c>
      <c r="T1895" s="9">
        <f t="shared" si="177"/>
        <v>40649.165972222225</v>
      </c>
      <c r="U1895">
        <f t="shared" si="178"/>
        <v>2011</v>
      </c>
      <c r="V1895" t="str">
        <f t="shared" si="179"/>
        <v>Mar</v>
      </c>
    </row>
    <row r="1896" spans="1:22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8">
        <f t="shared" si="174"/>
        <v>115</v>
      </c>
      <c r="P1896" s="12">
        <f t="shared" si="175"/>
        <v>133920</v>
      </c>
      <c r="Q1896" t="s">
        <v>8325</v>
      </c>
      <c r="R1896" t="s">
        <v>8329</v>
      </c>
      <c r="S1896" s="9">
        <f t="shared" si="176"/>
        <v>40920.904895833337</v>
      </c>
      <c r="T1896" s="9">
        <f t="shared" si="177"/>
        <v>40951.904895833337</v>
      </c>
      <c r="U1896">
        <f t="shared" si="178"/>
        <v>2012</v>
      </c>
      <c r="V1896" t="str">
        <f t="shared" si="179"/>
        <v>Jan</v>
      </c>
    </row>
    <row r="1897" spans="1:22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8">
        <f t="shared" si="174"/>
        <v>102</v>
      </c>
      <c r="P1897" s="12">
        <f t="shared" si="175"/>
        <v>55148.936170212764</v>
      </c>
      <c r="Q1897" t="s">
        <v>8325</v>
      </c>
      <c r="R1897" t="s">
        <v>8329</v>
      </c>
      <c r="S1897" s="9">
        <f t="shared" si="176"/>
        <v>42267.746782407412</v>
      </c>
      <c r="T1897" s="9">
        <f t="shared" si="177"/>
        <v>42297.746782407412</v>
      </c>
      <c r="U1897">
        <f t="shared" si="178"/>
        <v>2015</v>
      </c>
      <c r="V1897" t="str">
        <f t="shared" si="179"/>
        <v>Sep</v>
      </c>
    </row>
    <row r="1898" spans="1:22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8">
        <f t="shared" si="174"/>
        <v>124</v>
      </c>
      <c r="P1898" s="12">
        <f t="shared" si="175"/>
        <v>199384.61538461538</v>
      </c>
      <c r="Q1898" t="s">
        <v>8325</v>
      </c>
      <c r="R1898" t="s">
        <v>8329</v>
      </c>
      <c r="S1898" s="9">
        <f t="shared" si="176"/>
        <v>40981.710243055553</v>
      </c>
      <c r="T1898" s="9">
        <f t="shared" si="177"/>
        <v>41011.710243055553</v>
      </c>
      <c r="U1898">
        <f t="shared" si="178"/>
        <v>2012</v>
      </c>
      <c r="V1898" t="str">
        <f t="shared" si="179"/>
        <v>Mar</v>
      </c>
    </row>
    <row r="1899" spans="1:22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8">
        <f t="shared" si="174"/>
        <v>102</v>
      </c>
      <c r="P1899" s="12">
        <f t="shared" si="175"/>
        <v>10524.557377049181</v>
      </c>
      <c r="Q1899" t="s">
        <v>8325</v>
      </c>
      <c r="R1899" t="s">
        <v>8329</v>
      </c>
      <c r="S1899" s="9">
        <f t="shared" si="176"/>
        <v>41680.583402777782</v>
      </c>
      <c r="T1899" s="9">
        <f t="shared" si="177"/>
        <v>41702.875</v>
      </c>
      <c r="U1899">
        <f t="shared" si="178"/>
        <v>2014</v>
      </c>
      <c r="V1899" t="str">
        <f t="shared" si="179"/>
        <v>Feb</v>
      </c>
    </row>
    <row r="1900" spans="1:22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8">
        <f t="shared" si="174"/>
        <v>145</v>
      </c>
      <c r="P1900" s="12">
        <f t="shared" si="175"/>
        <v>146291.76190476189</v>
      </c>
      <c r="Q1900" t="s">
        <v>8325</v>
      </c>
      <c r="R1900" t="s">
        <v>8329</v>
      </c>
      <c r="S1900" s="9">
        <f t="shared" si="176"/>
        <v>42366.192974537036</v>
      </c>
      <c r="T1900" s="9">
        <f t="shared" si="177"/>
        <v>42401.75</v>
      </c>
      <c r="U1900">
        <f t="shared" si="178"/>
        <v>2015</v>
      </c>
      <c r="V1900" t="str">
        <f t="shared" si="179"/>
        <v>Dec</v>
      </c>
    </row>
    <row r="1901" spans="1:22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8">
        <f t="shared" si="174"/>
        <v>133</v>
      </c>
      <c r="P1901" s="12">
        <f t="shared" si="175"/>
        <v>61628.571428571428</v>
      </c>
      <c r="Q1901" t="s">
        <v>8325</v>
      </c>
      <c r="R1901" t="s">
        <v>8329</v>
      </c>
      <c r="S1901" s="9">
        <f t="shared" si="176"/>
        <v>42058.941736111112</v>
      </c>
      <c r="T1901" s="9">
        <f t="shared" si="177"/>
        <v>42088.90006944444</v>
      </c>
      <c r="U1901">
        <f t="shared" si="178"/>
        <v>2015</v>
      </c>
      <c r="V1901" t="str">
        <f t="shared" si="179"/>
        <v>Feb</v>
      </c>
    </row>
    <row r="1902" spans="1:22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8">
        <f t="shared" si="174"/>
        <v>109</v>
      </c>
      <c r="P1902" s="12">
        <f t="shared" si="175"/>
        <v>44070.537037037036</v>
      </c>
      <c r="Q1902" t="s">
        <v>8325</v>
      </c>
      <c r="R1902" t="s">
        <v>8329</v>
      </c>
      <c r="S1902" s="9">
        <f t="shared" si="176"/>
        <v>41160.871886574074</v>
      </c>
      <c r="T1902" s="9">
        <f t="shared" si="177"/>
        <v>41188.415972222225</v>
      </c>
      <c r="U1902">
        <f t="shared" si="178"/>
        <v>2012</v>
      </c>
      <c r="V1902" t="str">
        <f t="shared" si="179"/>
        <v>Sep</v>
      </c>
    </row>
    <row r="1903" spans="1:22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8">
        <f t="shared" si="174"/>
        <v>3</v>
      </c>
      <c r="P1903" s="12">
        <f t="shared" si="175"/>
        <v>103674.84</v>
      </c>
      <c r="Q1903" t="s">
        <v>8319</v>
      </c>
      <c r="R1903" t="s">
        <v>8348</v>
      </c>
      <c r="S1903" s="9">
        <f t="shared" si="176"/>
        <v>42116.54315972222</v>
      </c>
      <c r="T1903" s="9">
        <f t="shared" si="177"/>
        <v>42146.541666666672</v>
      </c>
      <c r="U1903">
        <f t="shared" si="178"/>
        <v>2015</v>
      </c>
      <c r="V1903" t="str">
        <f t="shared" si="179"/>
        <v>Apr</v>
      </c>
    </row>
    <row r="1904" spans="1:22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8">
        <f t="shared" si="174"/>
        <v>1</v>
      </c>
      <c r="P1904" s="12">
        <f t="shared" si="175"/>
        <v>864000</v>
      </c>
      <c r="Q1904" t="s">
        <v>8319</v>
      </c>
      <c r="R1904" t="s">
        <v>8348</v>
      </c>
      <c r="S1904" s="9">
        <f t="shared" si="176"/>
        <v>42037.789895833332</v>
      </c>
      <c r="T1904" s="9">
        <f t="shared" si="177"/>
        <v>42067.789895833332</v>
      </c>
      <c r="U1904">
        <f t="shared" si="178"/>
        <v>2015</v>
      </c>
      <c r="V1904" t="str">
        <f t="shared" si="179"/>
        <v>Feb</v>
      </c>
    </row>
    <row r="1905" spans="1:22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8">
        <f t="shared" si="174"/>
        <v>47</v>
      </c>
      <c r="P1905" s="12">
        <f t="shared" si="175"/>
        <v>126439.0243902439</v>
      </c>
      <c r="Q1905" t="s">
        <v>8319</v>
      </c>
      <c r="R1905" t="s">
        <v>8348</v>
      </c>
      <c r="S1905" s="9">
        <f t="shared" si="176"/>
        <v>42702.770729166667</v>
      </c>
      <c r="T1905" s="9">
        <f t="shared" si="177"/>
        <v>42762.770729166667</v>
      </c>
      <c r="U1905">
        <f t="shared" si="178"/>
        <v>2016</v>
      </c>
      <c r="V1905" t="str">
        <f t="shared" si="179"/>
        <v>Nov</v>
      </c>
    </row>
    <row r="1906" spans="1:22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8">
        <f t="shared" si="174"/>
        <v>0</v>
      </c>
      <c r="P1906" s="12">
        <f t="shared" si="175"/>
        <v>1944000</v>
      </c>
      <c r="Q1906" t="s">
        <v>8319</v>
      </c>
      <c r="R1906" t="s">
        <v>8348</v>
      </c>
      <c r="S1906" s="9">
        <f t="shared" si="176"/>
        <v>42326.685428240744</v>
      </c>
      <c r="T1906" s="9">
        <f t="shared" si="177"/>
        <v>42371.685428240744</v>
      </c>
      <c r="U1906">
        <f t="shared" si="178"/>
        <v>2015</v>
      </c>
      <c r="V1906" t="str">
        <f t="shared" si="179"/>
        <v>Nov</v>
      </c>
    </row>
    <row r="1907" spans="1:22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8">
        <f t="shared" si="174"/>
        <v>0</v>
      </c>
      <c r="P1907" s="12">
        <f t="shared" si="175"/>
        <v>648000</v>
      </c>
      <c r="Q1907" t="s">
        <v>8319</v>
      </c>
      <c r="R1907" t="s">
        <v>8348</v>
      </c>
      <c r="S1907" s="9">
        <f t="shared" si="176"/>
        <v>41859.925856481481</v>
      </c>
      <c r="T1907" s="9">
        <f t="shared" si="177"/>
        <v>41889.925856481481</v>
      </c>
      <c r="U1907">
        <f t="shared" si="178"/>
        <v>2014</v>
      </c>
      <c r="V1907" t="str">
        <f t="shared" si="179"/>
        <v>Aug</v>
      </c>
    </row>
    <row r="1908" spans="1:22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8">
        <f t="shared" si="174"/>
        <v>43</v>
      </c>
      <c r="P1908" s="12">
        <f t="shared" si="175"/>
        <v>26181.81818181818</v>
      </c>
      <c r="Q1908" t="s">
        <v>8319</v>
      </c>
      <c r="R1908" t="s">
        <v>8348</v>
      </c>
      <c r="S1908" s="9">
        <f t="shared" si="176"/>
        <v>42514.671099537038</v>
      </c>
      <c r="T1908" s="9">
        <f t="shared" si="177"/>
        <v>42544.671099537038</v>
      </c>
      <c r="U1908">
        <f t="shared" si="178"/>
        <v>2016</v>
      </c>
      <c r="V1908" t="str">
        <f t="shared" si="179"/>
        <v>May</v>
      </c>
    </row>
    <row r="1909" spans="1:22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8">
        <f t="shared" si="174"/>
        <v>0</v>
      </c>
      <c r="P1909" s="12">
        <f t="shared" si="175"/>
        <v>324000</v>
      </c>
      <c r="Q1909" t="s">
        <v>8319</v>
      </c>
      <c r="R1909" t="s">
        <v>8348</v>
      </c>
      <c r="S1909" s="9">
        <f t="shared" si="176"/>
        <v>41767.587094907409</v>
      </c>
      <c r="T1909" s="9">
        <f t="shared" si="177"/>
        <v>41782.587094907409</v>
      </c>
      <c r="U1909">
        <f t="shared" si="178"/>
        <v>2014</v>
      </c>
      <c r="V1909" t="str">
        <f t="shared" si="179"/>
        <v>May</v>
      </c>
    </row>
    <row r="1910" spans="1:22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8">
        <f t="shared" si="174"/>
        <v>2</v>
      </c>
      <c r="P1910" s="12">
        <f t="shared" si="175"/>
        <v>648000</v>
      </c>
      <c r="Q1910" t="s">
        <v>8319</v>
      </c>
      <c r="R1910" t="s">
        <v>8348</v>
      </c>
      <c r="S1910" s="9">
        <f t="shared" si="176"/>
        <v>42703.917824074073</v>
      </c>
      <c r="T1910" s="9">
        <f t="shared" si="177"/>
        <v>42733.917824074073</v>
      </c>
      <c r="U1910">
        <f t="shared" si="178"/>
        <v>2016</v>
      </c>
      <c r="V1910" t="str">
        <f t="shared" si="179"/>
        <v>Nov</v>
      </c>
    </row>
    <row r="1911" spans="1:22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8">
        <f t="shared" si="174"/>
        <v>14</v>
      </c>
      <c r="P1911" s="12">
        <f t="shared" si="175"/>
        <v>68210.526315789481</v>
      </c>
      <c r="Q1911" t="s">
        <v>8319</v>
      </c>
      <c r="R1911" t="s">
        <v>8348</v>
      </c>
      <c r="S1911" s="9">
        <f t="shared" si="176"/>
        <v>41905.429155092592</v>
      </c>
      <c r="T1911" s="9">
        <f t="shared" si="177"/>
        <v>41935.429155092592</v>
      </c>
      <c r="U1911">
        <f t="shared" si="178"/>
        <v>2014</v>
      </c>
      <c r="V1911" t="str">
        <f t="shared" si="179"/>
        <v>Sep</v>
      </c>
    </row>
    <row r="1912" spans="1:22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8">
        <f t="shared" si="174"/>
        <v>39</v>
      </c>
      <c r="P1912" s="12">
        <f t="shared" si="175"/>
        <v>13334.326315789474</v>
      </c>
      <c r="Q1912" t="s">
        <v>8319</v>
      </c>
      <c r="R1912" t="s">
        <v>8348</v>
      </c>
      <c r="S1912" s="9">
        <f t="shared" si="176"/>
        <v>42264.963159722218</v>
      </c>
      <c r="T1912" s="9">
        <f t="shared" si="177"/>
        <v>42308.947916666672</v>
      </c>
      <c r="U1912">
        <f t="shared" si="178"/>
        <v>2015</v>
      </c>
      <c r="V1912" t="str">
        <f t="shared" si="179"/>
        <v>Sep</v>
      </c>
    </row>
    <row r="1913" spans="1:22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8">
        <f t="shared" si="174"/>
        <v>0</v>
      </c>
      <c r="P1913" s="12">
        <f t="shared" si="175"/>
        <v>2592000</v>
      </c>
      <c r="Q1913" t="s">
        <v>8319</v>
      </c>
      <c r="R1913" t="s">
        <v>8348</v>
      </c>
      <c r="S1913" s="9">
        <f t="shared" si="176"/>
        <v>41830.033958333333</v>
      </c>
      <c r="T1913" s="9">
        <f t="shared" si="177"/>
        <v>41860.033958333333</v>
      </c>
      <c r="U1913">
        <f t="shared" si="178"/>
        <v>2014</v>
      </c>
      <c r="V1913" t="str">
        <f t="shared" si="179"/>
        <v>Jul</v>
      </c>
    </row>
    <row r="1914" spans="1:22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8">
        <f t="shared" si="174"/>
        <v>59</v>
      </c>
      <c r="P1914" s="12">
        <f t="shared" si="175"/>
        <v>61714.285714285717</v>
      </c>
      <c r="Q1914" t="s">
        <v>8319</v>
      </c>
      <c r="R1914" t="s">
        <v>8348</v>
      </c>
      <c r="S1914" s="9">
        <f t="shared" si="176"/>
        <v>42129.226388888885</v>
      </c>
      <c r="T1914" s="9">
        <f t="shared" si="177"/>
        <v>42159.226388888885</v>
      </c>
      <c r="U1914">
        <f t="shared" si="178"/>
        <v>2015</v>
      </c>
      <c r="V1914" t="str">
        <f t="shared" si="179"/>
        <v>May</v>
      </c>
    </row>
    <row r="1915" spans="1:22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8">
        <f t="shared" si="174"/>
        <v>1</v>
      </c>
      <c r="P1915" s="12">
        <f t="shared" si="175"/>
        <v>99692.307692307688</v>
      </c>
      <c r="Q1915" t="s">
        <v>8319</v>
      </c>
      <c r="R1915" t="s">
        <v>8348</v>
      </c>
      <c r="S1915" s="9">
        <f t="shared" si="176"/>
        <v>41890.511319444442</v>
      </c>
      <c r="T1915" s="9">
        <f t="shared" si="177"/>
        <v>41920.511319444442</v>
      </c>
      <c r="U1915">
        <f t="shared" si="178"/>
        <v>2014</v>
      </c>
      <c r="V1915" t="str">
        <f t="shared" si="179"/>
        <v>Sep</v>
      </c>
    </row>
    <row r="1916" spans="1:22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8">
        <f t="shared" si="174"/>
        <v>9</v>
      </c>
      <c r="P1916" s="12">
        <f t="shared" si="175"/>
        <v>647633.5</v>
      </c>
      <c r="Q1916" t="s">
        <v>8319</v>
      </c>
      <c r="R1916" t="s">
        <v>8348</v>
      </c>
      <c r="S1916" s="9">
        <f t="shared" si="176"/>
        <v>41929.174456018518</v>
      </c>
      <c r="T1916" s="9">
        <f t="shared" si="177"/>
        <v>41944.165972222225</v>
      </c>
      <c r="U1916">
        <f t="shared" si="178"/>
        <v>2014</v>
      </c>
      <c r="V1916" t="str">
        <f t="shared" si="179"/>
        <v>Oct</v>
      </c>
    </row>
    <row r="1917" spans="1:22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8">
        <f t="shared" si="174"/>
        <v>2</v>
      </c>
      <c r="P1917" s="12">
        <f t="shared" si="175"/>
        <v>432000</v>
      </c>
      <c r="Q1917" t="s">
        <v>8319</v>
      </c>
      <c r="R1917" t="s">
        <v>8348</v>
      </c>
      <c r="S1917" s="9">
        <f t="shared" si="176"/>
        <v>41864.04886574074</v>
      </c>
      <c r="T1917" s="9">
        <f t="shared" si="177"/>
        <v>41884.04886574074</v>
      </c>
      <c r="U1917">
        <f t="shared" si="178"/>
        <v>2014</v>
      </c>
      <c r="V1917" t="str">
        <f t="shared" si="179"/>
        <v>Aug</v>
      </c>
    </row>
    <row r="1918" spans="1:22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8">
        <f t="shared" si="174"/>
        <v>1</v>
      </c>
      <c r="P1918" s="12">
        <f t="shared" si="175"/>
        <v>360600</v>
      </c>
      <c r="Q1918" t="s">
        <v>8319</v>
      </c>
      <c r="R1918" t="s">
        <v>8348</v>
      </c>
      <c r="S1918" s="9">
        <f t="shared" si="176"/>
        <v>42656.717303240745</v>
      </c>
      <c r="T1918" s="9">
        <f t="shared" si="177"/>
        <v>42681.758969907409</v>
      </c>
      <c r="U1918">
        <f t="shared" si="178"/>
        <v>2016</v>
      </c>
      <c r="V1918" t="str">
        <f t="shared" si="179"/>
        <v>Oct</v>
      </c>
    </row>
    <row r="1919" spans="1:22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8">
        <f t="shared" si="174"/>
        <v>53</v>
      </c>
      <c r="P1919" s="12">
        <f t="shared" si="175"/>
        <v>37028.571428571428</v>
      </c>
      <c r="Q1919" t="s">
        <v>8319</v>
      </c>
      <c r="R1919" t="s">
        <v>8348</v>
      </c>
      <c r="S1919" s="9">
        <f t="shared" si="176"/>
        <v>42746.270057870366</v>
      </c>
      <c r="T1919" s="9">
        <f t="shared" si="177"/>
        <v>42776.270057870366</v>
      </c>
      <c r="U1919">
        <f t="shared" si="178"/>
        <v>2017</v>
      </c>
      <c r="V1919" t="str">
        <f t="shared" si="179"/>
        <v>Jan</v>
      </c>
    </row>
    <row r="1920" spans="1:22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8">
        <f t="shared" si="174"/>
        <v>1</v>
      </c>
      <c r="P1920" s="12">
        <f t="shared" si="175"/>
        <v>336000</v>
      </c>
      <c r="Q1920" t="s">
        <v>8319</v>
      </c>
      <c r="R1920" t="s">
        <v>8348</v>
      </c>
      <c r="S1920" s="9">
        <f t="shared" si="176"/>
        <v>41828.789942129632</v>
      </c>
      <c r="T1920" s="9">
        <f t="shared" si="177"/>
        <v>41863.789942129632</v>
      </c>
      <c r="U1920">
        <f t="shared" si="178"/>
        <v>2014</v>
      </c>
      <c r="V1920" t="str">
        <f t="shared" si="179"/>
        <v>Jul</v>
      </c>
    </row>
    <row r="1921" spans="1:22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8">
        <f t="shared" si="174"/>
        <v>47</v>
      </c>
      <c r="P1921" s="12">
        <f t="shared" si="175"/>
        <v>324000</v>
      </c>
      <c r="Q1921" t="s">
        <v>8319</v>
      </c>
      <c r="R1921" t="s">
        <v>8348</v>
      </c>
      <c r="S1921" s="9">
        <f t="shared" si="176"/>
        <v>42113.875567129624</v>
      </c>
      <c r="T1921" s="9">
        <f t="shared" si="177"/>
        <v>42143.875567129624</v>
      </c>
      <c r="U1921">
        <f t="shared" si="178"/>
        <v>2015</v>
      </c>
      <c r="V1921" t="str">
        <f t="shared" si="179"/>
        <v>Apr</v>
      </c>
    </row>
    <row r="1922" spans="1:22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8">
        <f t="shared" si="174"/>
        <v>43</v>
      </c>
      <c r="P1922" s="12">
        <f t="shared" si="175"/>
        <v>23107.990476190476</v>
      </c>
      <c r="Q1922" t="s">
        <v>8319</v>
      </c>
      <c r="R1922" t="s">
        <v>8348</v>
      </c>
      <c r="S1922" s="9">
        <f t="shared" si="176"/>
        <v>42270.875706018516</v>
      </c>
      <c r="T1922" s="9">
        <f t="shared" si="177"/>
        <v>42298.958333333328</v>
      </c>
      <c r="U1922">
        <f t="shared" si="178"/>
        <v>2015</v>
      </c>
      <c r="V1922" t="str">
        <f t="shared" si="179"/>
        <v>Sep</v>
      </c>
    </row>
    <row r="1923" spans="1:22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8">
        <f t="shared" ref="O1923:O1986" si="180">ROUND((E1923/D1923)*100,0)</f>
        <v>137</v>
      </c>
      <c r="P1923" s="12">
        <f t="shared" ref="P1923:P1986" si="181">(I1923-J1923)/L1923</f>
        <v>68210.526315789481</v>
      </c>
      <c r="Q1923" t="s">
        <v>8325</v>
      </c>
      <c r="R1923" t="s">
        <v>8329</v>
      </c>
      <c r="S1923" s="9">
        <f t="shared" ref="S1923:S1986" si="182">(((J1923/60)/60)/24)+DATE(1970,1,1)</f>
        <v>41074.221562500003</v>
      </c>
      <c r="T1923" s="9">
        <f t="shared" ref="T1923:T1986" si="183">(((I1923/60)/60)/24) + DATE(1970,1,1)</f>
        <v>41104.221562500003</v>
      </c>
      <c r="U1923">
        <f t="shared" ref="U1923:U1986" si="184">YEAR(S1923)</f>
        <v>2012</v>
      </c>
      <c r="V1923" t="str">
        <f t="shared" ref="V1923:V1986" si="185">TEXT(MONTH(S1923)*29,"mmm")</f>
        <v>Jun</v>
      </c>
    </row>
    <row r="1924" spans="1:22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8">
        <f t="shared" si="180"/>
        <v>116</v>
      </c>
      <c r="P1924" s="12">
        <f t="shared" si="181"/>
        <v>40500</v>
      </c>
      <c r="Q1924" t="s">
        <v>8325</v>
      </c>
      <c r="R1924" t="s">
        <v>8329</v>
      </c>
      <c r="S1924" s="9">
        <f t="shared" si="182"/>
        <v>41590.255868055552</v>
      </c>
      <c r="T1924" s="9">
        <f t="shared" si="183"/>
        <v>41620.255868055552</v>
      </c>
      <c r="U1924">
        <f t="shared" si="184"/>
        <v>2013</v>
      </c>
      <c r="V1924" t="str">
        <f t="shared" si="185"/>
        <v>Nov</v>
      </c>
    </row>
    <row r="1925" spans="1:22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8">
        <f t="shared" si="180"/>
        <v>241</v>
      </c>
      <c r="P1925" s="12">
        <f t="shared" si="181"/>
        <v>268231.38461538462</v>
      </c>
      <c r="Q1925" t="s">
        <v>8325</v>
      </c>
      <c r="R1925" t="s">
        <v>8329</v>
      </c>
      <c r="S1925" s="9">
        <f t="shared" si="182"/>
        <v>40772.848749999997</v>
      </c>
      <c r="T1925" s="9">
        <f t="shared" si="183"/>
        <v>40813.207638888889</v>
      </c>
      <c r="U1925">
        <f t="shared" si="184"/>
        <v>2011</v>
      </c>
      <c r="V1925" t="str">
        <f t="shared" si="185"/>
        <v>Aug</v>
      </c>
    </row>
    <row r="1926" spans="1:22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8">
        <f t="shared" si="180"/>
        <v>114</v>
      </c>
      <c r="P1926" s="12">
        <f t="shared" si="181"/>
        <v>73449.242424242431</v>
      </c>
      <c r="Q1926" t="s">
        <v>8325</v>
      </c>
      <c r="R1926" t="s">
        <v>8329</v>
      </c>
      <c r="S1926" s="9">
        <f t="shared" si="182"/>
        <v>41626.761053240742</v>
      </c>
      <c r="T1926" s="9">
        <f t="shared" si="183"/>
        <v>41654.814583333333</v>
      </c>
      <c r="U1926">
        <f t="shared" si="184"/>
        <v>2013</v>
      </c>
      <c r="V1926" t="str">
        <f t="shared" si="185"/>
        <v>Dec</v>
      </c>
    </row>
    <row r="1927" spans="1:22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8">
        <f t="shared" si="180"/>
        <v>110</v>
      </c>
      <c r="P1927" s="12">
        <f t="shared" si="181"/>
        <v>36717.538461538461</v>
      </c>
      <c r="Q1927" t="s">
        <v>8325</v>
      </c>
      <c r="R1927" t="s">
        <v>8329</v>
      </c>
      <c r="S1927" s="9">
        <f t="shared" si="182"/>
        <v>41535.90148148148</v>
      </c>
      <c r="T1927" s="9">
        <f t="shared" si="183"/>
        <v>41558</v>
      </c>
      <c r="U1927">
        <f t="shared" si="184"/>
        <v>2013</v>
      </c>
      <c r="V1927" t="str">
        <f t="shared" si="185"/>
        <v>Sep</v>
      </c>
    </row>
    <row r="1928" spans="1:22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8">
        <f t="shared" si="180"/>
        <v>195</v>
      </c>
      <c r="P1928" s="12">
        <f t="shared" si="181"/>
        <v>21853.308411214952</v>
      </c>
      <c r="Q1928" t="s">
        <v>8325</v>
      </c>
      <c r="R1928" t="s">
        <v>8329</v>
      </c>
      <c r="S1928" s="9">
        <f t="shared" si="182"/>
        <v>40456.954351851848</v>
      </c>
      <c r="T1928" s="9">
        <f t="shared" si="183"/>
        <v>40484.018055555556</v>
      </c>
      <c r="U1928">
        <f t="shared" si="184"/>
        <v>2010</v>
      </c>
      <c r="V1928" t="str">
        <f t="shared" si="185"/>
        <v>Oct</v>
      </c>
    </row>
    <row r="1929" spans="1:22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8">
        <f t="shared" si="180"/>
        <v>103</v>
      </c>
      <c r="P1929" s="12">
        <f t="shared" si="181"/>
        <v>120536.45454545454</v>
      </c>
      <c r="Q1929" t="s">
        <v>8325</v>
      </c>
      <c r="R1929" t="s">
        <v>8329</v>
      </c>
      <c r="S1929" s="9">
        <f t="shared" si="182"/>
        <v>40960.861562500002</v>
      </c>
      <c r="T1929" s="9">
        <f t="shared" si="183"/>
        <v>40976.207638888889</v>
      </c>
      <c r="U1929">
        <f t="shared" si="184"/>
        <v>2012</v>
      </c>
      <c r="V1929" t="str">
        <f t="shared" si="185"/>
        <v>Feb</v>
      </c>
    </row>
    <row r="1930" spans="1:22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8">
        <f t="shared" si="180"/>
        <v>103</v>
      </c>
      <c r="P1930" s="12">
        <f t="shared" si="181"/>
        <v>76235.294117647063</v>
      </c>
      <c r="Q1930" t="s">
        <v>8325</v>
      </c>
      <c r="R1930" t="s">
        <v>8329</v>
      </c>
      <c r="S1930" s="9">
        <f t="shared" si="182"/>
        <v>41371.648078703707</v>
      </c>
      <c r="T1930" s="9">
        <f t="shared" si="183"/>
        <v>41401.648078703707</v>
      </c>
      <c r="U1930">
        <f t="shared" si="184"/>
        <v>2013</v>
      </c>
      <c r="V1930" t="str">
        <f t="shared" si="185"/>
        <v>Apr</v>
      </c>
    </row>
    <row r="1931" spans="1:22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8">
        <f t="shared" si="180"/>
        <v>100</v>
      </c>
      <c r="P1931" s="12">
        <f t="shared" si="181"/>
        <v>48384</v>
      </c>
      <c r="Q1931" t="s">
        <v>8325</v>
      </c>
      <c r="R1931" t="s">
        <v>8329</v>
      </c>
      <c r="S1931" s="9">
        <f t="shared" si="182"/>
        <v>40687.021597222221</v>
      </c>
      <c r="T1931" s="9">
        <f t="shared" si="183"/>
        <v>40729.021597222221</v>
      </c>
      <c r="U1931">
        <f t="shared" si="184"/>
        <v>2011</v>
      </c>
      <c r="V1931" t="str">
        <f t="shared" si="185"/>
        <v>May</v>
      </c>
    </row>
    <row r="1932" spans="1:22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8">
        <f t="shared" si="180"/>
        <v>127</v>
      </c>
      <c r="P1932" s="12">
        <f t="shared" si="181"/>
        <v>199384.61538461538</v>
      </c>
      <c r="Q1932" t="s">
        <v>8325</v>
      </c>
      <c r="R1932" t="s">
        <v>8329</v>
      </c>
      <c r="S1932" s="9">
        <f t="shared" si="182"/>
        <v>41402.558819444443</v>
      </c>
      <c r="T1932" s="9">
        <f t="shared" si="183"/>
        <v>41462.558819444443</v>
      </c>
      <c r="U1932">
        <f t="shared" si="184"/>
        <v>2013</v>
      </c>
      <c r="V1932" t="str">
        <f t="shared" si="185"/>
        <v>May</v>
      </c>
    </row>
    <row r="1933" spans="1:22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8">
        <f t="shared" si="180"/>
        <v>121</v>
      </c>
      <c r="P1933" s="12">
        <f t="shared" si="181"/>
        <v>22901.82</v>
      </c>
      <c r="Q1933" t="s">
        <v>8325</v>
      </c>
      <c r="R1933" t="s">
        <v>8329</v>
      </c>
      <c r="S1933" s="9">
        <f t="shared" si="182"/>
        <v>41037.892465277779</v>
      </c>
      <c r="T1933" s="9">
        <f t="shared" si="183"/>
        <v>41051.145833333336</v>
      </c>
      <c r="U1933">
        <f t="shared" si="184"/>
        <v>2012</v>
      </c>
      <c r="V1933" t="str">
        <f t="shared" si="185"/>
        <v>May</v>
      </c>
    </row>
    <row r="1934" spans="1:22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8">
        <f t="shared" si="180"/>
        <v>107</v>
      </c>
      <c r="P1934" s="12">
        <f t="shared" si="181"/>
        <v>22680</v>
      </c>
      <c r="Q1934" t="s">
        <v>8325</v>
      </c>
      <c r="R1934" t="s">
        <v>8329</v>
      </c>
      <c r="S1934" s="9">
        <f t="shared" si="182"/>
        <v>40911.809872685182</v>
      </c>
      <c r="T1934" s="9">
        <f t="shared" si="183"/>
        <v>40932.809872685182</v>
      </c>
      <c r="U1934">
        <f t="shared" si="184"/>
        <v>2012</v>
      </c>
      <c r="V1934" t="str">
        <f t="shared" si="185"/>
        <v>Jan</v>
      </c>
    </row>
    <row r="1935" spans="1:22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8">
        <f t="shared" si="180"/>
        <v>172</v>
      </c>
      <c r="P1935" s="12">
        <f t="shared" si="181"/>
        <v>23563.636363636364</v>
      </c>
      <c r="Q1935" t="s">
        <v>8325</v>
      </c>
      <c r="R1935" t="s">
        <v>8329</v>
      </c>
      <c r="S1935" s="9">
        <f t="shared" si="182"/>
        <v>41879.130868055552</v>
      </c>
      <c r="T1935" s="9">
        <f t="shared" si="183"/>
        <v>41909.130868055552</v>
      </c>
      <c r="U1935">
        <f t="shared" si="184"/>
        <v>2014</v>
      </c>
      <c r="V1935" t="str">
        <f t="shared" si="185"/>
        <v>Aug</v>
      </c>
    </row>
    <row r="1936" spans="1:22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8">
        <f t="shared" si="180"/>
        <v>124</v>
      </c>
      <c r="P1936" s="12">
        <f t="shared" si="181"/>
        <v>40777.64935064935</v>
      </c>
      <c r="Q1936" t="s">
        <v>8325</v>
      </c>
      <c r="R1936" t="s">
        <v>8329</v>
      </c>
      <c r="S1936" s="9">
        <f t="shared" si="182"/>
        <v>40865.867141203707</v>
      </c>
      <c r="T1936" s="9">
        <f t="shared" si="183"/>
        <v>40902.208333333336</v>
      </c>
      <c r="U1936">
        <f t="shared" si="184"/>
        <v>2011</v>
      </c>
      <c r="V1936" t="str">
        <f t="shared" si="185"/>
        <v>Nov</v>
      </c>
    </row>
    <row r="1937" spans="1:22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8">
        <f t="shared" si="180"/>
        <v>108</v>
      </c>
      <c r="P1937" s="12">
        <f t="shared" si="181"/>
        <v>64411.38</v>
      </c>
      <c r="Q1937" t="s">
        <v>8325</v>
      </c>
      <c r="R1937" t="s">
        <v>8329</v>
      </c>
      <c r="S1937" s="9">
        <f t="shared" si="182"/>
        <v>41773.932534722226</v>
      </c>
      <c r="T1937" s="9">
        <f t="shared" si="183"/>
        <v>41811.207638888889</v>
      </c>
      <c r="U1937">
        <f t="shared" si="184"/>
        <v>2014</v>
      </c>
      <c r="V1937" t="str">
        <f t="shared" si="185"/>
        <v>May</v>
      </c>
    </row>
    <row r="1938" spans="1:22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8">
        <f t="shared" si="180"/>
        <v>117</v>
      </c>
      <c r="P1938" s="12">
        <f t="shared" si="181"/>
        <v>18090.137931034482</v>
      </c>
      <c r="Q1938" t="s">
        <v>8325</v>
      </c>
      <c r="R1938" t="s">
        <v>8329</v>
      </c>
      <c r="S1938" s="9">
        <f t="shared" si="182"/>
        <v>40852.889699074076</v>
      </c>
      <c r="T1938" s="9">
        <f t="shared" si="183"/>
        <v>40883.249305555553</v>
      </c>
      <c r="U1938">
        <f t="shared" si="184"/>
        <v>2011</v>
      </c>
      <c r="V1938" t="str">
        <f t="shared" si="185"/>
        <v>Nov</v>
      </c>
    </row>
    <row r="1939" spans="1:22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8">
        <f t="shared" si="180"/>
        <v>187</v>
      </c>
      <c r="P1939" s="12">
        <f t="shared" si="181"/>
        <v>47808.931034482761</v>
      </c>
      <c r="Q1939" t="s">
        <v>8325</v>
      </c>
      <c r="R1939" t="s">
        <v>8329</v>
      </c>
      <c r="S1939" s="9">
        <f t="shared" si="182"/>
        <v>41059.118993055556</v>
      </c>
      <c r="T1939" s="9">
        <f t="shared" si="183"/>
        <v>41075.165972222225</v>
      </c>
      <c r="U1939">
        <f t="shared" si="184"/>
        <v>2012</v>
      </c>
      <c r="V1939" t="str">
        <f t="shared" si="185"/>
        <v>May</v>
      </c>
    </row>
    <row r="1940" spans="1:22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8">
        <f t="shared" si="180"/>
        <v>116</v>
      </c>
      <c r="P1940" s="12">
        <f t="shared" si="181"/>
        <v>23455.86842105263</v>
      </c>
      <c r="Q1940" t="s">
        <v>8325</v>
      </c>
      <c r="R1940" t="s">
        <v>8329</v>
      </c>
      <c r="S1940" s="9">
        <f t="shared" si="182"/>
        <v>41426.259618055556</v>
      </c>
      <c r="T1940" s="9">
        <f t="shared" si="183"/>
        <v>41457.208333333336</v>
      </c>
      <c r="U1940">
        <f t="shared" si="184"/>
        <v>2013</v>
      </c>
      <c r="V1940" t="str">
        <f t="shared" si="185"/>
        <v>Jun</v>
      </c>
    </row>
    <row r="1941" spans="1:22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8">
        <f t="shared" si="180"/>
        <v>111</v>
      </c>
      <c r="P1941" s="12">
        <f t="shared" si="181"/>
        <v>26962.5</v>
      </c>
      <c r="Q1941" t="s">
        <v>8325</v>
      </c>
      <c r="R1941" t="s">
        <v>8329</v>
      </c>
      <c r="S1941" s="9">
        <f t="shared" si="182"/>
        <v>41313.985046296293</v>
      </c>
      <c r="T1941" s="9">
        <f t="shared" si="183"/>
        <v>41343.943379629629</v>
      </c>
      <c r="U1941">
        <f t="shared" si="184"/>
        <v>2013</v>
      </c>
      <c r="V1941" t="str">
        <f t="shared" si="185"/>
        <v>Feb</v>
      </c>
    </row>
    <row r="1942" spans="1:22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8">
        <f t="shared" si="180"/>
        <v>171</v>
      </c>
      <c r="P1942" s="12">
        <f t="shared" si="181"/>
        <v>107745.3870967742</v>
      </c>
      <c r="Q1942" t="s">
        <v>8325</v>
      </c>
      <c r="R1942" t="s">
        <v>8329</v>
      </c>
      <c r="S1942" s="9">
        <f t="shared" si="182"/>
        <v>40670.507326388892</v>
      </c>
      <c r="T1942" s="9">
        <f t="shared" si="183"/>
        <v>40709.165972222225</v>
      </c>
      <c r="U1942">
        <f t="shared" si="184"/>
        <v>2011</v>
      </c>
      <c r="V1942" t="str">
        <f t="shared" si="185"/>
        <v>May</v>
      </c>
    </row>
    <row r="1943" spans="1:22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8">
        <f t="shared" si="180"/>
        <v>126</v>
      </c>
      <c r="P1943" s="12">
        <f t="shared" si="181"/>
        <v>530.82121646528776</v>
      </c>
      <c r="Q1943" t="s">
        <v>8319</v>
      </c>
      <c r="R1943" t="s">
        <v>8349</v>
      </c>
      <c r="S1943" s="9">
        <f t="shared" si="182"/>
        <v>41744.290868055556</v>
      </c>
      <c r="T1943" s="9">
        <f t="shared" si="183"/>
        <v>41774.290868055556</v>
      </c>
      <c r="U1943">
        <f t="shared" si="184"/>
        <v>2014</v>
      </c>
      <c r="V1943" t="str">
        <f t="shared" si="185"/>
        <v>Apr</v>
      </c>
    </row>
    <row r="1944" spans="1:22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8">
        <f t="shared" si="180"/>
        <v>138</v>
      </c>
      <c r="P1944" s="12">
        <f t="shared" si="181"/>
        <v>81852.631578947374</v>
      </c>
      <c r="Q1944" t="s">
        <v>8319</v>
      </c>
      <c r="R1944" t="s">
        <v>8349</v>
      </c>
      <c r="S1944" s="9">
        <f t="shared" si="182"/>
        <v>40638.828009259261</v>
      </c>
      <c r="T1944" s="9">
        <f t="shared" si="183"/>
        <v>40728.828009259261</v>
      </c>
      <c r="U1944">
        <f t="shared" si="184"/>
        <v>2011</v>
      </c>
      <c r="V1944" t="str">
        <f t="shared" si="185"/>
        <v>Apr</v>
      </c>
    </row>
    <row r="1945" spans="1:22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8">
        <f t="shared" si="180"/>
        <v>1705</v>
      </c>
      <c r="P1945" s="12">
        <f t="shared" si="181"/>
        <v>1569.0072639225182</v>
      </c>
      <c r="Q1945" t="s">
        <v>8319</v>
      </c>
      <c r="R1945" t="s">
        <v>8349</v>
      </c>
      <c r="S1945" s="9">
        <f t="shared" si="182"/>
        <v>42548.269861111112</v>
      </c>
      <c r="T1945" s="9">
        <f t="shared" si="183"/>
        <v>42593.269861111112</v>
      </c>
      <c r="U1945">
        <f t="shared" si="184"/>
        <v>2016</v>
      </c>
      <c r="V1945" t="str">
        <f t="shared" si="185"/>
        <v>Jun</v>
      </c>
    </row>
    <row r="1946" spans="1:22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8">
        <f t="shared" si="180"/>
        <v>788</v>
      </c>
      <c r="P1946" s="12">
        <f t="shared" si="181"/>
        <v>1448.8541084404696</v>
      </c>
      <c r="Q1946" t="s">
        <v>8319</v>
      </c>
      <c r="R1946" t="s">
        <v>8349</v>
      </c>
      <c r="S1946" s="9">
        <f t="shared" si="182"/>
        <v>41730.584374999999</v>
      </c>
      <c r="T1946" s="9">
        <f t="shared" si="183"/>
        <v>41760.584374999999</v>
      </c>
      <c r="U1946">
        <f t="shared" si="184"/>
        <v>2014</v>
      </c>
      <c r="V1946" t="str">
        <f t="shared" si="185"/>
        <v>Apr</v>
      </c>
    </row>
    <row r="1947" spans="1:22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8">
        <f t="shared" si="180"/>
        <v>348</v>
      </c>
      <c r="P1947" s="12">
        <f t="shared" si="181"/>
        <v>5082.3529411764703</v>
      </c>
      <c r="Q1947" t="s">
        <v>8319</v>
      </c>
      <c r="R1947" t="s">
        <v>8349</v>
      </c>
      <c r="S1947" s="9">
        <f t="shared" si="182"/>
        <v>42157.251828703709</v>
      </c>
      <c r="T1947" s="9">
        <f t="shared" si="183"/>
        <v>42197.251828703709</v>
      </c>
      <c r="U1947">
        <f t="shared" si="184"/>
        <v>2015</v>
      </c>
      <c r="V1947" t="str">
        <f t="shared" si="185"/>
        <v>Jun</v>
      </c>
    </row>
    <row r="1948" spans="1:22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8">
        <f t="shared" si="180"/>
        <v>150</v>
      </c>
      <c r="P1948" s="12">
        <f t="shared" si="181"/>
        <v>74005.71428571429</v>
      </c>
      <c r="Q1948" t="s">
        <v>8319</v>
      </c>
      <c r="R1948" t="s">
        <v>8349</v>
      </c>
      <c r="S1948" s="9">
        <f t="shared" si="182"/>
        <v>41689.150011574071</v>
      </c>
      <c r="T1948" s="9">
        <f t="shared" si="183"/>
        <v>41749.108344907407</v>
      </c>
      <c r="U1948">
        <f t="shared" si="184"/>
        <v>2014</v>
      </c>
      <c r="V1948" t="str">
        <f t="shared" si="185"/>
        <v>Feb</v>
      </c>
    </row>
    <row r="1949" spans="1:22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8">
        <f t="shared" si="180"/>
        <v>101</v>
      </c>
      <c r="P1949" s="12">
        <f t="shared" si="181"/>
        <v>140235.65217391305</v>
      </c>
      <c r="Q1949" t="s">
        <v>8319</v>
      </c>
      <c r="R1949" t="s">
        <v>8349</v>
      </c>
      <c r="S1949" s="9">
        <f t="shared" si="182"/>
        <v>40102.918055555558</v>
      </c>
      <c r="T1949" s="9">
        <f t="shared" si="183"/>
        <v>40140.249305555553</v>
      </c>
      <c r="U1949">
        <f t="shared" si="184"/>
        <v>2009</v>
      </c>
      <c r="V1949" t="str">
        <f t="shared" si="185"/>
        <v>Oct</v>
      </c>
    </row>
    <row r="1950" spans="1:22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8">
        <f t="shared" si="180"/>
        <v>800</v>
      </c>
      <c r="P1950" s="12">
        <f t="shared" si="181"/>
        <v>1101.2275618374558</v>
      </c>
      <c r="Q1950" t="s">
        <v>8319</v>
      </c>
      <c r="R1950" t="s">
        <v>8349</v>
      </c>
      <c r="S1950" s="9">
        <f t="shared" si="182"/>
        <v>42473.604270833333</v>
      </c>
      <c r="T1950" s="9">
        <f t="shared" si="183"/>
        <v>42527.709722222222</v>
      </c>
      <c r="U1950">
        <f t="shared" si="184"/>
        <v>2016</v>
      </c>
      <c r="V1950" t="str">
        <f t="shared" si="185"/>
        <v>Apr</v>
      </c>
    </row>
    <row r="1951" spans="1:22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8">
        <f t="shared" si="180"/>
        <v>106</v>
      </c>
      <c r="P1951" s="12">
        <f t="shared" si="181"/>
        <v>2748.6744432661717</v>
      </c>
      <c r="Q1951" t="s">
        <v>8319</v>
      </c>
      <c r="R1951" t="s">
        <v>8349</v>
      </c>
      <c r="S1951" s="9">
        <f t="shared" si="182"/>
        <v>41800.423043981478</v>
      </c>
      <c r="T1951" s="9">
        <f t="shared" si="183"/>
        <v>41830.423043981478</v>
      </c>
      <c r="U1951">
        <f t="shared" si="184"/>
        <v>2014</v>
      </c>
      <c r="V1951" t="str">
        <f t="shared" si="185"/>
        <v>Jun</v>
      </c>
    </row>
    <row r="1952" spans="1:22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8">
        <f t="shared" si="180"/>
        <v>201</v>
      </c>
      <c r="P1952" s="12">
        <f t="shared" si="181"/>
        <v>1427.7185501066099</v>
      </c>
      <c r="Q1952" t="s">
        <v>8319</v>
      </c>
      <c r="R1952" t="s">
        <v>8349</v>
      </c>
      <c r="S1952" s="9">
        <f t="shared" si="182"/>
        <v>40624.181400462963</v>
      </c>
      <c r="T1952" s="9">
        <f t="shared" si="183"/>
        <v>40655.181400462963</v>
      </c>
      <c r="U1952">
        <f t="shared" si="184"/>
        <v>2011</v>
      </c>
      <c r="V1952" t="str">
        <f t="shared" si="185"/>
        <v>Mar</v>
      </c>
    </row>
    <row r="1953" spans="1:22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8">
        <f t="shared" si="180"/>
        <v>212</v>
      </c>
      <c r="P1953" s="12">
        <f t="shared" si="181"/>
        <v>3112.2302158273383</v>
      </c>
      <c r="Q1953" t="s">
        <v>8319</v>
      </c>
      <c r="R1953" t="s">
        <v>8349</v>
      </c>
      <c r="S1953" s="9">
        <f t="shared" si="182"/>
        <v>42651.420567129629</v>
      </c>
      <c r="T1953" s="9">
        <f t="shared" si="183"/>
        <v>42681.462233796294</v>
      </c>
      <c r="U1953">
        <f t="shared" si="184"/>
        <v>2016</v>
      </c>
      <c r="V1953" t="str">
        <f t="shared" si="185"/>
        <v>Oct</v>
      </c>
    </row>
    <row r="1954" spans="1:22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8">
        <f t="shared" si="180"/>
        <v>198</v>
      </c>
      <c r="P1954" s="12">
        <f t="shared" si="181"/>
        <v>4687.3900293255128</v>
      </c>
      <c r="Q1954" t="s">
        <v>8319</v>
      </c>
      <c r="R1954" t="s">
        <v>8349</v>
      </c>
      <c r="S1954" s="9">
        <f t="shared" si="182"/>
        <v>41526.60665509259</v>
      </c>
      <c r="T1954" s="9">
        <f t="shared" si="183"/>
        <v>41563.60665509259</v>
      </c>
      <c r="U1954">
        <f t="shared" si="184"/>
        <v>2013</v>
      </c>
      <c r="V1954" t="str">
        <f t="shared" si="185"/>
        <v>Sep</v>
      </c>
    </row>
    <row r="1955" spans="1:22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8">
        <f t="shared" si="180"/>
        <v>226</v>
      </c>
      <c r="P1955" s="12">
        <f t="shared" si="181"/>
        <v>17000.918367346938</v>
      </c>
      <c r="Q1955" t="s">
        <v>8319</v>
      </c>
      <c r="R1955" t="s">
        <v>8349</v>
      </c>
      <c r="S1955" s="9">
        <f t="shared" si="182"/>
        <v>40941.199826388889</v>
      </c>
      <c r="T1955" s="9">
        <f t="shared" si="183"/>
        <v>40970.125</v>
      </c>
      <c r="U1955">
        <f t="shared" si="184"/>
        <v>2012</v>
      </c>
      <c r="V1955" t="str">
        <f t="shared" si="185"/>
        <v>Feb</v>
      </c>
    </row>
    <row r="1956" spans="1:22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8">
        <f t="shared" si="180"/>
        <v>699</v>
      </c>
      <c r="P1956" s="12">
        <f t="shared" si="181"/>
        <v>9707.5277108433729</v>
      </c>
      <c r="Q1956" t="s">
        <v>8319</v>
      </c>
      <c r="R1956" t="s">
        <v>8349</v>
      </c>
      <c r="S1956" s="9">
        <f t="shared" si="182"/>
        <v>42394.580740740741</v>
      </c>
      <c r="T1956" s="9">
        <f t="shared" si="183"/>
        <v>42441.208333333328</v>
      </c>
      <c r="U1956">
        <f t="shared" si="184"/>
        <v>2016</v>
      </c>
      <c r="V1956" t="str">
        <f t="shared" si="185"/>
        <v>Jan</v>
      </c>
    </row>
    <row r="1957" spans="1:22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8">
        <f t="shared" si="180"/>
        <v>399</v>
      </c>
      <c r="P1957" s="12">
        <f t="shared" si="181"/>
        <v>9688.6862068965511</v>
      </c>
      <c r="Q1957" t="s">
        <v>8319</v>
      </c>
      <c r="R1957" t="s">
        <v>8349</v>
      </c>
      <c r="S1957" s="9">
        <f t="shared" si="182"/>
        <v>41020.271770833337</v>
      </c>
      <c r="T1957" s="9">
        <f t="shared" si="183"/>
        <v>41052.791666666664</v>
      </c>
      <c r="U1957">
        <f t="shared" si="184"/>
        <v>2012</v>
      </c>
      <c r="V1957" t="str">
        <f t="shared" si="185"/>
        <v>Apr</v>
      </c>
    </row>
    <row r="1958" spans="1:22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8">
        <f t="shared" si="180"/>
        <v>294</v>
      </c>
      <c r="P1958" s="12">
        <f t="shared" si="181"/>
        <v>10642.191780821919</v>
      </c>
      <c r="Q1958" t="s">
        <v>8319</v>
      </c>
      <c r="R1958" t="s">
        <v>8349</v>
      </c>
      <c r="S1958" s="9">
        <f t="shared" si="182"/>
        <v>42067.923668981486</v>
      </c>
      <c r="T1958" s="9">
        <f t="shared" si="183"/>
        <v>42112.882002314815</v>
      </c>
      <c r="U1958">
        <f t="shared" si="184"/>
        <v>2015</v>
      </c>
      <c r="V1958" t="str">
        <f t="shared" si="185"/>
        <v>Mar</v>
      </c>
    </row>
    <row r="1959" spans="1:22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8">
        <f t="shared" si="180"/>
        <v>168</v>
      </c>
      <c r="P1959" s="12">
        <f t="shared" si="181"/>
        <v>3927.2727272727275</v>
      </c>
      <c r="Q1959" t="s">
        <v>8319</v>
      </c>
      <c r="R1959" t="s">
        <v>8349</v>
      </c>
      <c r="S1959" s="9">
        <f t="shared" si="182"/>
        <v>41179.098530092589</v>
      </c>
      <c r="T1959" s="9">
        <f t="shared" si="183"/>
        <v>41209.098530092589</v>
      </c>
      <c r="U1959">
        <f t="shared" si="184"/>
        <v>2012</v>
      </c>
      <c r="V1959" t="str">
        <f t="shared" si="185"/>
        <v>Sep</v>
      </c>
    </row>
    <row r="1960" spans="1:22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8">
        <f t="shared" si="180"/>
        <v>1436</v>
      </c>
      <c r="P1960" s="12">
        <f t="shared" si="181"/>
        <v>1908.8495575221239</v>
      </c>
      <c r="Q1960" t="s">
        <v>8319</v>
      </c>
      <c r="R1960" t="s">
        <v>8349</v>
      </c>
      <c r="S1960" s="9">
        <f t="shared" si="182"/>
        <v>41326.987974537034</v>
      </c>
      <c r="T1960" s="9">
        <f t="shared" si="183"/>
        <v>41356.94630787037</v>
      </c>
      <c r="U1960">
        <f t="shared" si="184"/>
        <v>2013</v>
      </c>
      <c r="V1960" t="str">
        <f t="shared" si="185"/>
        <v>Feb</v>
      </c>
    </row>
    <row r="1961" spans="1:22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8">
        <f t="shared" si="180"/>
        <v>157</v>
      </c>
      <c r="P1961" s="12">
        <f t="shared" si="181"/>
        <v>8386.1792452830196</v>
      </c>
      <c r="Q1961" t="s">
        <v>8319</v>
      </c>
      <c r="R1961" t="s">
        <v>8349</v>
      </c>
      <c r="S1961" s="9">
        <f t="shared" si="182"/>
        <v>41871.845601851855</v>
      </c>
      <c r="T1961" s="9">
        <f t="shared" si="183"/>
        <v>41913</v>
      </c>
      <c r="U1961">
        <f t="shared" si="184"/>
        <v>2014</v>
      </c>
      <c r="V1961" t="str">
        <f t="shared" si="185"/>
        <v>Aug</v>
      </c>
    </row>
    <row r="1962" spans="1:22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8">
        <f t="shared" si="180"/>
        <v>118</v>
      </c>
      <c r="P1962" s="12">
        <f t="shared" si="181"/>
        <v>78545.454545454544</v>
      </c>
      <c r="Q1962" t="s">
        <v>8319</v>
      </c>
      <c r="R1962" t="s">
        <v>8349</v>
      </c>
      <c r="S1962" s="9">
        <f t="shared" si="182"/>
        <v>41964.362743055557</v>
      </c>
      <c r="T1962" s="9">
        <f t="shared" si="183"/>
        <v>41994.362743055557</v>
      </c>
      <c r="U1962">
        <f t="shared" si="184"/>
        <v>2014</v>
      </c>
      <c r="V1962" t="str">
        <f t="shared" si="185"/>
        <v>Nov</v>
      </c>
    </row>
    <row r="1963" spans="1:22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8">
        <f t="shared" si="180"/>
        <v>1105</v>
      </c>
      <c r="P1963" s="12">
        <f t="shared" si="181"/>
        <v>2114.8334353949786</v>
      </c>
      <c r="Q1963" t="s">
        <v>8319</v>
      </c>
      <c r="R1963" t="s">
        <v>8349</v>
      </c>
      <c r="S1963" s="9">
        <f t="shared" si="182"/>
        <v>41148.194641203707</v>
      </c>
      <c r="T1963" s="9">
        <f t="shared" si="183"/>
        <v>41188.165972222225</v>
      </c>
      <c r="U1963">
        <f t="shared" si="184"/>
        <v>2012</v>
      </c>
      <c r="V1963" t="str">
        <f t="shared" si="185"/>
        <v>Aug</v>
      </c>
    </row>
    <row r="1964" spans="1:22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8">
        <f t="shared" si="180"/>
        <v>193</v>
      </c>
      <c r="P1964" s="12">
        <f t="shared" si="181"/>
        <v>8470.5882352941171</v>
      </c>
      <c r="Q1964" t="s">
        <v>8319</v>
      </c>
      <c r="R1964" t="s">
        <v>8349</v>
      </c>
      <c r="S1964" s="9">
        <f t="shared" si="182"/>
        <v>41742.780509259261</v>
      </c>
      <c r="T1964" s="9">
        <f t="shared" si="183"/>
        <v>41772.780509259261</v>
      </c>
      <c r="U1964">
        <f t="shared" si="184"/>
        <v>2014</v>
      </c>
      <c r="V1964" t="str">
        <f t="shared" si="185"/>
        <v>Apr</v>
      </c>
    </row>
    <row r="1965" spans="1:22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8">
        <f t="shared" si="180"/>
        <v>127</v>
      </c>
      <c r="P1965" s="12">
        <f t="shared" si="181"/>
        <v>14751.219512195123</v>
      </c>
      <c r="Q1965" t="s">
        <v>8319</v>
      </c>
      <c r="R1965" t="s">
        <v>8349</v>
      </c>
      <c r="S1965" s="9">
        <f t="shared" si="182"/>
        <v>41863.429791666669</v>
      </c>
      <c r="T1965" s="9">
        <f t="shared" si="183"/>
        <v>41898.429791666669</v>
      </c>
      <c r="U1965">
        <f t="shared" si="184"/>
        <v>2014</v>
      </c>
      <c r="V1965" t="str">
        <f t="shared" si="185"/>
        <v>Aug</v>
      </c>
    </row>
    <row r="1966" spans="1:22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8">
        <f t="shared" si="180"/>
        <v>260</v>
      </c>
      <c r="P1966" s="12">
        <f t="shared" si="181"/>
        <v>2023.4192037470725</v>
      </c>
      <c r="Q1966" t="s">
        <v>8319</v>
      </c>
      <c r="R1966" t="s">
        <v>8349</v>
      </c>
      <c r="S1966" s="9">
        <f t="shared" si="182"/>
        <v>42452.272824074069</v>
      </c>
      <c r="T1966" s="9">
        <f t="shared" si="183"/>
        <v>42482.272824074069</v>
      </c>
      <c r="U1966">
        <f t="shared" si="184"/>
        <v>2016</v>
      </c>
      <c r="V1966" t="str">
        <f t="shared" si="185"/>
        <v>Mar</v>
      </c>
    </row>
    <row r="1967" spans="1:22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8">
        <f t="shared" si="180"/>
        <v>262</v>
      </c>
      <c r="P1967" s="12">
        <f t="shared" si="181"/>
        <v>18414.466019417476</v>
      </c>
      <c r="Q1967" t="s">
        <v>8319</v>
      </c>
      <c r="R1967" t="s">
        <v>8349</v>
      </c>
      <c r="S1967" s="9">
        <f t="shared" si="182"/>
        <v>40898.089236111111</v>
      </c>
      <c r="T1967" s="9">
        <f t="shared" si="183"/>
        <v>40920.041666666664</v>
      </c>
      <c r="U1967">
        <f t="shared" si="184"/>
        <v>2011</v>
      </c>
      <c r="V1967" t="str">
        <f t="shared" si="185"/>
        <v>Dec</v>
      </c>
    </row>
    <row r="1968" spans="1:22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8">
        <f t="shared" si="180"/>
        <v>207</v>
      </c>
      <c r="P1968" s="12">
        <f t="shared" si="181"/>
        <v>1713.1526768010574</v>
      </c>
      <c r="Q1968" t="s">
        <v>8319</v>
      </c>
      <c r="R1968" t="s">
        <v>8349</v>
      </c>
      <c r="S1968" s="9">
        <f t="shared" si="182"/>
        <v>41835.540486111109</v>
      </c>
      <c r="T1968" s="9">
        <f t="shared" si="183"/>
        <v>41865.540486111109</v>
      </c>
      <c r="U1968">
        <f t="shared" si="184"/>
        <v>2014</v>
      </c>
      <c r="V1968" t="str">
        <f t="shared" si="185"/>
        <v>Jul</v>
      </c>
    </row>
    <row r="1969" spans="1:22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8">
        <f t="shared" si="180"/>
        <v>370</v>
      </c>
      <c r="P1969" s="12">
        <f t="shared" si="181"/>
        <v>6400</v>
      </c>
      <c r="Q1969" t="s">
        <v>8319</v>
      </c>
      <c r="R1969" t="s">
        <v>8349</v>
      </c>
      <c r="S1969" s="9">
        <f t="shared" si="182"/>
        <v>41730.663530092592</v>
      </c>
      <c r="T1969" s="9">
        <f t="shared" si="183"/>
        <v>41760.663530092592</v>
      </c>
      <c r="U1969">
        <f t="shared" si="184"/>
        <v>2014</v>
      </c>
      <c r="V1969" t="str">
        <f t="shared" si="185"/>
        <v>Apr</v>
      </c>
    </row>
    <row r="1970" spans="1:22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8">
        <f t="shared" si="180"/>
        <v>285</v>
      </c>
      <c r="P1970" s="12">
        <f t="shared" si="181"/>
        <v>5258.8235294117649</v>
      </c>
      <c r="Q1970" t="s">
        <v>8319</v>
      </c>
      <c r="R1970" t="s">
        <v>8349</v>
      </c>
      <c r="S1970" s="9">
        <f t="shared" si="182"/>
        <v>42676.586979166663</v>
      </c>
      <c r="T1970" s="9">
        <f t="shared" si="183"/>
        <v>42707.628645833334</v>
      </c>
      <c r="U1970">
        <f t="shared" si="184"/>
        <v>2016</v>
      </c>
      <c r="V1970" t="str">
        <f t="shared" si="185"/>
        <v>Nov</v>
      </c>
    </row>
    <row r="1971" spans="1:22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8">
        <f t="shared" si="180"/>
        <v>579</v>
      </c>
      <c r="P1971" s="12">
        <f t="shared" si="181"/>
        <v>1373.6089030206676</v>
      </c>
      <c r="Q1971" t="s">
        <v>8319</v>
      </c>
      <c r="R1971" t="s">
        <v>8349</v>
      </c>
      <c r="S1971" s="9">
        <f t="shared" si="182"/>
        <v>42557.792453703703</v>
      </c>
      <c r="T1971" s="9">
        <f t="shared" si="183"/>
        <v>42587.792453703703</v>
      </c>
      <c r="U1971">
        <f t="shared" si="184"/>
        <v>2016</v>
      </c>
      <c r="V1971" t="str">
        <f t="shared" si="185"/>
        <v>Jul</v>
      </c>
    </row>
    <row r="1972" spans="1:22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8">
        <f t="shared" si="180"/>
        <v>1132</v>
      </c>
      <c r="P1972" s="12">
        <f t="shared" si="181"/>
        <v>7390.014265335235</v>
      </c>
      <c r="Q1972" t="s">
        <v>8319</v>
      </c>
      <c r="R1972" t="s">
        <v>8349</v>
      </c>
      <c r="S1972" s="9">
        <f t="shared" si="182"/>
        <v>41324.193298611113</v>
      </c>
      <c r="T1972" s="9">
        <f t="shared" si="183"/>
        <v>41384.151631944449</v>
      </c>
      <c r="U1972">
        <f t="shared" si="184"/>
        <v>2013</v>
      </c>
      <c r="V1972" t="str">
        <f t="shared" si="185"/>
        <v>Feb</v>
      </c>
    </row>
    <row r="1973" spans="1:22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8">
        <f t="shared" si="180"/>
        <v>263</v>
      </c>
      <c r="P1973" s="12">
        <f t="shared" si="181"/>
        <v>708.24203986538964</v>
      </c>
      <c r="Q1973" t="s">
        <v>8319</v>
      </c>
      <c r="R1973" t="s">
        <v>8349</v>
      </c>
      <c r="S1973" s="9">
        <f t="shared" si="182"/>
        <v>41561.500706018516</v>
      </c>
      <c r="T1973" s="9">
        <f t="shared" si="183"/>
        <v>41593.166666666664</v>
      </c>
      <c r="U1973">
        <f t="shared" si="184"/>
        <v>2013</v>
      </c>
      <c r="V1973" t="str">
        <f t="shared" si="185"/>
        <v>Oct</v>
      </c>
    </row>
    <row r="1974" spans="1:22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8">
        <f t="shared" si="180"/>
        <v>674</v>
      </c>
      <c r="P1974" s="12">
        <f t="shared" si="181"/>
        <v>10905.882352941177</v>
      </c>
      <c r="Q1974" t="s">
        <v>8319</v>
      </c>
      <c r="R1974" t="s">
        <v>8349</v>
      </c>
      <c r="S1974" s="9">
        <f t="shared" si="182"/>
        <v>41201.012083333335</v>
      </c>
      <c r="T1974" s="9">
        <f t="shared" si="183"/>
        <v>41231.053749999999</v>
      </c>
      <c r="U1974">
        <f t="shared" si="184"/>
        <v>2012</v>
      </c>
      <c r="V1974" t="str">
        <f t="shared" si="185"/>
        <v>Oct</v>
      </c>
    </row>
    <row r="1975" spans="1:22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8">
        <f t="shared" si="180"/>
        <v>257</v>
      </c>
      <c r="P1975" s="12">
        <f t="shared" si="181"/>
        <v>1624.7372013651877</v>
      </c>
      <c r="Q1975" t="s">
        <v>8319</v>
      </c>
      <c r="R1975" t="s">
        <v>8349</v>
      </c>
      <c r="S1975" s="9">
        <f t="shared" si="182"/>
        <v>42549.722962962958</v>
      </c>
      <c r="T1975" s="9">
        <f t="shared" si="183"/>
        <v>42588.291666666672</v>
      </c>
      <c r="U1975">
        <f t="shared" si="184"/>
        <v>2016</v>
      </c>
      <c r="V1975" t="str">
        <f t="shared" si="185"/>
        <v>Jun</v>
      </c>
    </row>
    <row r="1976" spans="1:22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8">
        <f t="shared" si="180"/>
        <v>375</v>
      </c>
      <c r="P1976" s="12">
        <f t="shared" si="181"/>
        <v>12895.522388059702</v>
      </c>
      <c r="Q1976" t="s">
        <v>8319</v>
      </c>
      <c r="R1976" t="s">
        <v>8349</v>
      </c>
      <c r="S1976" s="9">
        <f t="shared" si="182"/>
        <v>41445.334131944444</v>
      </c>
      <c r="T1976" s="9">
        <f t="shared" si="183"/>
        <v>41505.334131944444</v>
      </c>
      <c r="U1976">
        <f t="shared" si="184"/>
        <v>2013</v>
      </c>
      <c r="V1976" t="str">
        <f t="shared" si="185"/>
        <v>Jun</v>
      </c>
    </row>
    <row r="1977" spans="1:22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8">
        <f t="shared" si="180"/>
        <v>209</v>
      </c>
      <c r="P1977" s="12">
        <f t="shared" si="181"/>
        <v>10245.05928853755</v>
      </c>
      <c r="Q1977" t="s">
        <v>8319</v>
      </c>
      <c r="R1977" t="s">
        <v>8349</v>
      </c>
      <c r="S1977" s="9">
        <f t="shared" si="182"/>
        <v>41313.755219907405</v>
      </c>
      <c r="T1977" s="9">
        <f t="shared" si="183"/>
        <v>41343.755219907405</v>
      </c>
      <c r="U1977">
        <f t="shared" si="184"/>
        <v>2013</v>
      </c>
      <c r="V1977" t="str">
        <f t="shared" si="185"/>
        <v>Feb</v>
      </c>
    </row>
    <row r="1978" spans="1:22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8">
        <f t="shared" si="180"/>
        <v>347</v>
      </c>
      <c r="P1978" s="12">
        <f t="shared" si="181"/>
        <v>5479.9154334038058</v>
      </c>
      <c r="Q1978" t="s">
        <v>8319</v>
      </c>
      <c r="R1978" t="s">
        <v>8349</v>
      </c>
      <c r="S1978" s="9">
        <f t="shared" si="182"/>
        <v>41438.899594907409</v>
      </c>
      <c r="T1978" s="9">
        <f t="shared" si="183"/>
        <v>41468.899594907409</v>
      </c>
      <c r="U1978">
        <f t="shared" si="184"/>
        <v>2013</v>
      </c>
      <c r="V1978" t="str">
        <f t="shared" si="185"/>
        <v>Jun</v>
      </c>
    </row>
    <row r="1979" spans="1:22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8">
        <f t="shared" si="180"/>
        <v>402</v>
      </c>
      <c r="P1979" s="12">
        <f t="shared" si="181"/>
        <v>4853.1059683313033</v>
      </c>
      <c r="Q1979" t="s">
        <v>8319</v>
      </c>
      <c r="R1979" t="s">
        <v>8349</v>
      </c>
      <c r="S1979" s="9">
        <f t="shared" si="182"/>
        <v>42311.216898148152</v>
      </c>
      <c r="T1979" s="9">
        <f t="shared" si="183"/>
        <v>42357.332638888889</v>
      </c>
      <c r="U1979">
        <f t="shared" si="184"/>
        <v>2015</v>
      </c>
      <c r="V1979" t="str">
        <f t="shared" si="185"/>
        <v>Nov</v>
      </c>
    </row>
    <row r="1980" spans="1:22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8">
        <f t="shared" si="180"/>
        <v>1027</v>
      </c>
      <c r="P1980" s="12">
        <f t="shared" si="181"/>
        <v>7363.1649484536083</v>
      </c>
      <c r="Q1980" t="s">
        <v>8319</v>
      </c>
      <c r="R1980" t="s">
        <v>8349</v>
      </c>
      <c r="S1980" s="9">
        <f t="shared" si="182"/>
        <v>41039.225601851853</v>
      </c>
      <c r="T1980" s="9">
        <f t="shared" si="183"/>
        <v>41072.291666666664</v>
      </c>
      <c r="U1980">
        <f t="shared" si="184"/>
        <v>2012</v>
      </c>
      <c r="V1980" t="str">
        <f t="shared" si="185"/>
        <v>May</v>
      </c>
    </row>
    <row r="1981" spans="1:22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8">
        <f t="shared" si="180"/>
        <v>115</v>
      </c>
      <c r="P1981" s="12">
        <f t="shared" si="181"/>
        <v>3905.2816728167281</v>
      </c>
      <c r="Q1981" t="s">
        <v>8319</v>
      </c>
      <c r="R1981" t="s">
        <v>8349</v>
      </c>
      <c r="S1981" s="9">
        <f t="shared" si="182"/>
        <v>42290.460023148145</v>
      </c>
      <c r="T1981" s="9">
        <f t="shared" si="183"/>
        <v>42327.207638888889</v>
      </c>
      <c r="U1981">
        <f t="shared" si="184"/>
        <v>2015</v>
      </c>
      <c r="V1981" t="str">
        <f t="shared" si="185"/>
        <v>Oct</v>
      </c>
    </row>
    <row r="1982" spans="1:22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8">
        <f t="shared" si="180"/>
        <v>355</v>
      </c>
      <c r="P1982" s="12">
        <f t="shared" si="181"/>
        <v>1775.012853470437</v>
      </c>
      <c r="Q1982" t="s">
        <v>8319</v>
      </c>
      <c r="R1982" t="s">
        <v>8349</v>
      </c>
      <c r="S1982" s="9">
        <f t="shared" si="182"/>
        <v>42423.542384259257</v>
      </c>
      <c r="T1982" s="9">
        <f t="shared" si="183"/>
        <v>42463.500717592593</v>
      </c>
      <c r="U1982">
        <f t="shared" si="184"/>
        <v>2016</v>
      </c>
      <c r="V1982" t="str">
        <f t="shared" si="185"/>
        <v>Feb</v>
      </c>
    </row>
    <row r="1983" spans="1:22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8">
        <f t="shared" si="180"/>
        <v>5</v>
      </c>
      <c r="P1983" s="12">
        <f t="shared" si="181"/>
        <v>216000</v>
      </c>
      <c r="Q1983" t="s">
        <v>8338</v>
      </c>
      <c r="R1983" t="s">
        <v>8350</v>
      </c>
      <c r="S1983" s="9">
        <f t="shared" si="182"/>
        <v>41799.725289351853</v>
      </c>
      <c r="T1983" s="9">
        <f t="shared" si="183"/>
        <v>41829.725289351853</v>
      </c>
      <c r="U1983">
        <f t="shared" si="184"/>
        <v>2014</v>
      </c>
      <c r="V1983" t="str">
        <f t="shared" si="185"/>
        <v>Jun</v>
      </c>
    </row>
    <row r="1984" spans="1:22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8">
        <f t="shared" si="180"/>
        <v>0</v>
      </c>
      <c r="P1984" s="12" t="e">
        <f t="shared" si="181"/>
        <v>#DIV/0!</v>
      </c>
      <c r="Q1984" t="s">
        <v>8338</v>
      </c>
      <c r="R1984" t="s">
        <v>8350</v>
      </c>
      <c r="S1984" s="9">
        <f t="shared" si="182"/>
        <v>42678.586655092593</v>
      </c>
      <c r="T1984" s="9">
        <f t="shared" si="183"/>
        <v>42708.628321759257</v>
      </c>
      <c r="U1984">
        <f t="shared" si="184"/>
        <v>2016</v>
      </c>
      <c r="V1984" t="str">
        <f t="shared" si="185"/>
        <v>Nov</v>
      </c>
    </row>
    <row r="1985" spans="1:22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8">
        <f t="shared" si="180"/>
        <v>4</v>
      </c>
      <c r="P1985" s="12">
        <f t="shared" si="181"/>
        <v>120311.375</v>
      </c>
      <c r="Q1985" t="s">
        <v>8338</v>
      </c>
      <c r="R1985" t="s">
        <v>8350</v>
      </c>
      <c r="S1985" s="9">
        <f t="shared" si="182"/>
        <v>42593.011782407411</v>
      </c>
      <c r="T1985" s="9">
        <f t="shared" si="183"/>
        <v>42615.291666666672</v>
      </c>
      <c r="U1985">
        <f t="shared" si="184"/>
        <v>2016</v>
      </c>
      <c r="V1985" t="str">
        <f t="shared" si="185"/>
        <v>Aug</v>
      </c>
    </row>
    <row r="1986" spans="1:22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8">
        <f t="shared" si="180"/>
        <v>21</v>
      </c>
      <c r="P1986" s="12">
        <f t="shared" si="181"/>
        <v>741085.71428571432</v>
      </c>
      <c r="Q1986" t="s">
        <v>8338</v>
      </c>
      <c r="R1986" t="s">
        <v>8350</v>
      </c>
      <c r="S1986" s="9">
        <f t="shared" si="182"/>
        <v>41913.790289351848</v>
      </c>
      <c r="T1986" s="9">
        <f t="shared" si="183"/>
        <v>41973.831956018519</v>
      </c>
      <c r="U1986">
        <f t="shared" si="184"/>
        <v>2014</v>
      </c>
      <c r="V1986" t="str">
        <f t="shared" si="185"/>
        <v>Oct</v>
      </c>
    </row>
    <row r="1987" spans="1:22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8">
        <f t="shared" ref="O1987:O2050" si="186">ROUND((E1987/D1987)*100,0)</f>
        <v>3</v>
      </c>
      <c r="P1987" s="12">
        <f t="shared" ref="P1987:P2050" si="187">(I1987-J1987)/L1987</f>
        <v>632007.25</v>
      </c>
      <c r="Q1987" t="s">
        <v>8338</v>
      </c>
      <c r="R1987" t="s">
        <v>8350</v>
      </c>
      <c r="S1987" s="9">
        <f t="shared" ref="S1987:S2050" si="188">(((J1987/60)/60)/24)+DATE(1970,1,1)</f>
        <v>42555.698738425926</v>
      </c>
      <c r="T1987" s="9">
        <f t="shared" ref="T1987:T2050" si="189">(((I1987/60)/60)/24) + DATE(1970,1,1)</f>
        <v>42584.958333333328</v>
      </c>
      <c r="U1987">
        <f t="shared" ref="U1987:U2050" si="190">YEAR(S1987)</f>
        <v>2016</v>
      </c>
      <c r="V1987" t="str">
        <f t="shared" ref="V1987:V2050" si="191">TEXT(MONTH(S1987)*29,"mmm")</f>
        <v>Jul</v>
      </c>
    </row>
    <row r="1988" spans="1:22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8">
        <f t="shared" si="186"/>
        <v>0</v>
      </c>
      <c r="P1988" s="12">
        <f t="shared" si="187"/>
        <v>2588400</v>
      </c>
      <c r="Q1988" t="s">
        <v>8338</v>
      </c>
      <c r="R1988" t="s">
        <v>8350</v>
      </c>
      <c r="S1988" s="9">
        <f t="shared" si="188"/>
        <v>42413.433831018512</v>
      </c>
      <c r="T1988" s="9">
        <f t="shared" si="189"/>
        <v>42443.392164351855</v>
      </c>
      <c r="U1988">
        <f t="shared" si="190"/>
        <v>2016</v>
      </c>
      <c r="V1988" t="str">
        <f t="shared" si="191"/>
        <v>Feb</v>
      </c>
    </row>
    <row r="1989" spans="1:22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8">
        <f t="shared" si="186"/>
        <v>42</v>
      </c>
      <c r="P1989" s="12">
        <f t="shared" si="187"/>
        <v>92571.428571428565</v>
      </c>
      <c r="Q1989" t="s">
        <v>8338</v>
      </c>
      <c r="R1989" t="s">
        <v>8350</v>
      </c>
      <c r="S1989" s="9">
        <f t="shared" si="188"/>
        <v>42034.639768518522</v>
      </c>
      <c r="T1989" s="9">
        <f t="shared" si="189"/>
        <v>42064.639768518522</v>
      </c>
      <c r="U1989">
        <f t="shared" si="190"/>
        <v>2015</v>
      </c>
      <c r="V1989" t="str">
        <f t="shared" si="191"/>
        <v>Jan</v>
      </c>
    </row>
    <row r="1990" spans="1:22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8">
        <f t="shared" si="186"/>
        <v>0</v>
      </c>
      <c r="P1990" s="12">
        <f t="shared" si="187"/>
        <v>2592000</v>
      </c>
      <c r="Q1990" t="s">
        <v>8338</v>
      </c>
      <c r="R1990" t="s">
        <v>8350</v>
      </c>
      <c r="S1990" s="9">
        <f t="shared" si="188"/>
        <v>42206.763217592597</v>
      </c>
      <c r="T1990" s="9">
        <f t="shared" si="189"/>
        <v>42236.763217592597</v>
      </c>
      <c r="U1990">
        <f t="shared" si="190"/>
        <v>2015</v>
      </c>
      <c r="V1990" t="str">
        <f t="shared" si="191"/>
        <v>Jul</v>
      </c>
    </row>
    <row r="1991" spans="1:22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8">
        <f t="shared" si="186"/>
        <v>1</v>
      </c>
      <c r="P1991" s="12">
        <f t="shared" si="187"/>
        <v>2592000</v>
      </c>
      <c r="Q1991" t="s">
        <v>8338</v>
      </c>
      <c r="R1991" t="s">
        <v>8350</v>
      </c>
      <c r="S1991" s="9">
        <f t="shared" si="188"/>
        <v>42685.680648148147</v>
      </c>
      <c r="T1991" s="9">
        <f t="shared" si="189"/>
        <v>42715.680648148147</v>
      </c>
      <c r="U1991">
        <f t="shared" si="190"/>
        <v>2016</v>
      </c>
      <c r="V1991" t="str">
        <f t="shared" si="191"/>
        <v>Nov</v>
      </c>
    </row>
    <row r="1992" spans="1:22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8">
        <f t="shared" si="186"/>
        <v>17</v>
      </c>
      <c r="P1992" s="12">
        <f t="shared" si="187"/>
        <v>259200</v>
      </c>
      <c r="Q1992" t="s">
        <v>8338</v>
      </c>
      <c r="R1992" t="s">
        <v>8350</v>
      </c>
      <c r="S1992" s="9">
        <f t="shared" si="188"/>
        <v>42398.195972222224</v>
      </c>
      <c r="T1992" s="9">
        <f t="shared" si="189"/>
        <v>42413.195972222224</v>
      </c>
      <c r="U1992">
        <f t="shared" si="190"/>
        <v>2016</v>
      </c>
      <c r="V1992" t="str">
        <f t="shared" si="191"/>
        <v>Jan</v>
      </c>
    </row>
    <row r="1993" spans="1:22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8">
        <f t="shared" si="186"/>
        <v>7</v>
      </c>
      <c r="P1993" s="12">
        <f t="shared" si="187"/>
        <v>604800</v>
      </c>
      <c r="Q1993" t="s">
        <v>8338</v>
      </c>
      <c r="R1993" t="s">
        <v>8350</v>
      </c>
      <c r="S1993" s="9">
        <f t="shared" si="188"/>
        <v>42167.89335648148</v>
      </c>
      <c r="T1993" s="9">
        <f t="shared" si="189"/>
        <v>42188.89335648148</v>
      </c>
      <c r="U1993">
        <f t="shared" si="190"/>
        <v>2015</v>
      </c>
      <c r="V1993" t="str">
        <f t="shared" si="191"/>
        <v>Jun</v>
      </c>
    </row>
    <row r="1994" spans="1:22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8">
        <f t="shared" si="186"/>
        <v>0</v>
      </c>
      <c r="P1994" s="12">
        <f t="shared" si="187"/>
        <v>1296000</v>
      </c>
      <c r="Q1994" t="s">
        <v>8338</v>
      </c>
      <c r="R1994" t="s">
        <v>8350</v>
      </c>
      <c r="S1994" s="9">
        <f t="shared" si="188"/>
        <v>42023.143414351856</v>
      </c>
      <c r="T1994" s="9">
        <f t="shared" si="189"/>
        <v>42053.143414351856</v>
      </c>
      <c r="U1994">
        <f t="shared" si="190"/>
        <v>2015</v>
      </c>
      <c r="V1994" t="str">
        <f t="shared" si="191"/>
        <v>Jan</v>
      </c>
    </row>
    <row r="1995" spans="1:22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8">
        <f t="shared" si="186"/>
        <v>0</v>
      </c>
      <c r="P1995" s="12" t="e">
        <f t="shared" si="187"/>
        <v>#DIV/0!</v>
      </c>
      <c r="Q1995" t="s">
        <v>8338</v>
      </c>
      <c r="R1995" t="s">
        <v>8350</v>
      </c>
      <c r="S1995" s="9">
        <f t="shared" si="188"/>
        <v>42329.58839120371</v>
      </c>
      <c r="T1995" s="9">
        <f t="shared" si="189"/>
        <v>42359.58839120371</v>
      </c>
      <c r="U1995">
        <f t="shared" si="190"/>
        <v>2015</v>
      </c>
      <c r="V1995" t="str">
        <f t="shared" si="191"/>
        <v>Nov</v>
      </c>
    </row>
    <row r="1996" spans="1:22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8">
        <f t="shared" si="186"/>
        <v>0</v>
      </c>
      <c r="P1996" s="12" t="e">
        <f t="shared" si="187"/>
        <v>#DIV/0!</v>
      </c>
      <c r="Q1996" t="s">
        <v>8338</v>
      </c>
      <c r="R1996" t="s">
        <v>8350</v>
      </c>
      <c r="S1996" s="9">
        <f t="shared" si="188"/>
        <v>42651.006273148145</v>
      </c>
      <c r="T1996" s="9">
        <f t="shared" si="189"/>
        <v>42711.047939814816</v>
      </c>
      <c r="U1996">
        <f t="shared" si="190"/>
        <v>2016</v>
      </c>
      <c r="V1996" t="str">
        <f t="shared" si="191"/>
        <v>Oct</v>
      </c>
    </row>
    <row r="1997" spans="1:22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8">
        <f t="shared" si="186"/>
        <v>8</v>
      </c>
      <c r="P1997" s="12">
        <f t="shared" si="187"/>
        <v>576000</v>
      </c>
      <c r="Q1997" t="s">
        <v>8338</v>
      </c>
      <c r="R1997" t="s">
        <v>8350</v>
      </c>
      <c r="S1997" s="9">
        <f t="shared" si="188"/>
        <v>42181.902037037042</v>
      </c>
      <c r="T1997" s="9">
        <f t="shared" si="189"/>
        <v>42201.902037037042</v>
      </c>
      <c r="U1997">
        <f t="shared" si="190"/>
        <v>2015</v>
      </c>
      <c r="V1997" t="str">
        <f t="shared" si="191"/>
        <v>Jun</v>
      </c>
    </row>
    <row r="1998" spans="1:22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8">
        <f t="shared" si="186"/>
        <v>0</v>
      </c>
      <c r="P1998" s="12" t="e">
        <f t="shared" si="187"/>
        <v>#DIV/0!</v>
      </c>
      <c r="Q1998" t="s">
        <v>8338</v>
      </c>
      <c r="R1998" t="s">
        <v>8350</v>
      </c>
      <c r="S1998" s="9">
        <f t="shared" si="188"/>
        <v>41800.819571759261</v>
      </c>
      <c r="T1998" s="9">
        <f t="shared" si="189"/>
        <v>41830.819571759261</v>
      </c>
      <c r="U1998">
        <f t="shared" si="190"/>
        <v>2014</v>
      </c>
      <c r="V1998" t="str">
        <f t="shared" si="191"/>
        <v>Jun</v>
      </c>
    </row>
    <row r="1999" spans="1:22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8">
        <f t="shared" si="186"/>
        <v>0</v>
      </c>
      <c r="P1999" s="12" t="e">
        <f t="shared" si="187"/>
        <v>#DIV/0!</v>
      </c>
      <c r="Q1999" t="s">
        <v>8338</v>
      </c>
      <c r="R1999" t="s">
        <v>8350</v>
      </c>
      <c r="S1999" s="9">
        <f t="shared" si="188"/>
        <v>41847.930694444447</v>
      </c>
      <c r="T1999" s="9">
        <f t="shared" si="189"/>
        <v>41877.930694444447</v>
      </c>
      <c r="U1999">
        <f t="shared" si="190"/>
        <v>2014</v>
      </c>
      <c r="V1999" t="str">
        <f t="shared" si="191"/>
        <v>Jul</v>
      </c>
    </row>
    <row r="2000" spans="1:22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8">
        <f t="shared" si="186"/>
        <v>26</v>
      </c>
      <c r="P2000" s="12">
        <f t="shared" si="187"/>
        <v>1296000</v>
      </c>
      <c r="Q2000" t="s">
        <v>8338</v>
      </c>
      <c r="R2000" t="s">
        <v>8350</v>
      </c>
      <c r="S2000" s="9">
        <f t="shared" si="188"/>
        <v>41807.118495370371</v>
      </c>
      <c r="T2000" s="9">
        <f t="shared" si="189"/>
        <v>41852.118495370371</v>
      </c>
      <c r="U2000">
        <f t="shared" si="190"/>
        <v>2014</v>
      </c>
      <c r="V2000" t="str">
        <f t="shared" si="191"/>
        <v>Jun</v>
      </c>
    </row>
    <row r="2001" spans="1:22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8">
        <f t="shared" si="186"/>
        <v>1</v>
      </c>
      <c r="P2001" s="12">
        <f t="shared" si="187"/>
        <v>370800</v>
      </c>
      <c r="Q2001" t="s">
        <v>8338</v>
      </c>
      <c r="R2001" t="s">
        <v>8350</v>
      </c>
      <c r="S2001" s="9">
        <f t="shared" si="188"/>
        <v>41926.482731481483</v>
      </c>
      <c r="T2001" s="9">
        <f t="shared" si="189"/>
        <v>41956.524398148147</v>
      </c>
      <c r="U2001">
        <f t="shared" si="190"/>
        <v>2014</v>
      </c>
      <c r="V2001" t="str">
        <f t="shared" si="191"/>
        <v>Oct</v>
      </c>
    </row>
    <row r="2002" spans="1:22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8">
        <f t="shared" si="186"/>
        <v>13</v>
      </c>
      <c r="P2002" s="12">
        <f t="shared" si="187"/>
        <v>103680</v>
      </c>
      <c r="Q2002" t="s">
        <v>8338</v>
      </c>
      <c r="R2002" t="s">
        <v>8350</v>
      </c>
      <c r="S2002" s="9">
        <f t="shared" si="188"/>
        <v>42345.951539351852</v>
      </c>
      <c r="T2002" s="9">
        <f t="shared" si="189"/>
        <v>42375.951539351852</v>
      </c>
      <c r="U2002">
        <f t="shared" si="190"/>
        <v>2015</v>
      </c>
      <c r="V2002" t="str">
        <f t="shared" si="191"/>
        <v>Dec</v>
      </c>
    </row>
    <row r="2003" spans="1:22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8">
        <f t="shared" si="186"/>
        <v>382</v>
      </c>
      <c r="P2003" s="12">
        <f t="shared" si="187"/>
        <v>1669.0800244349421</v>
      </c>
      <c r="Q2003" t="s">
        <v>8319</v>
      </c>
      <c r="R2003" t="s">
        <v>8349</v>
      </c>
      <c r="S2003" s="9">
        <f t="shared" si="188"/>
        <v>42136.209675925929</v>
      </c>
      <c r="T2003" s="9">
        <f t="shared" si="189"/>
        <v>42167.833333333328</v>
      </c>
      <c r="U2003">
        <f t="shared" si="190"/>
        <v>2015</v>
      </c>
      <c r="V2003" t="str">
        <f t="shared" si="191"/>
        <v>May</v>
      </c>
    </row>
    <row r="2004" spans="1:22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8">
        <f t="shared" si="186"/>
        <v>217</v>
      </c>
      <c r="P2004" s="12">
        <f t="shared" si="187"/>
        <v>1885.090909090909</v>
      </c>
      <c r="Q2004" t="s">
        <v>8319</v>
      </c>
      <c r="R2004" t="s">
        <v>8349</v>
      </c>
      <c r="S2004" s="9">
        <f t="shared" si="188"/>
        <v>42728.71230324074</v>
      </c>
      <c r="T2004" s="9">
        <f t="shared" si="189"/>
        <v>42758.71230324074</v>
      </c>
      <c r="U2004">
        <f t="shared" si="190"/>
        <v>2016</v>
      </c>
      <c r="V2004" t="str">
        <f t="shared" si="191"/>
        <v>Dec</v>
      </c>
    </row>
    <row r="2005" spans="1:22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8">
        <f t="shared" si="186"/>
        <v>312</v>
      </c>
      <c r="P2005" s="12">
        <f t="shared" si="187"/>
        <v>75385.176470588238</v>
      </c>
      <c r="Q2005" t="s">
        <v>8319</v>
      </c>
      <c r="R2005" t="s">
        <v>8349</v>
      </c>
      <c r="S2005" s="9">
        <f t="shared" si="188"/>
        <v>40347.125601851854</v>
      </c>
      <c r="T2005" s="9">
        <f t="shared" si="189"/>
        <v>40361.958333333336</v>
      </c>
      <c r="U2005">
        <f t="shared" si="190"/>
        <v>2010</v>
      </c>
      <c r="V2005" t="str">
        <f t="shared" si="191"/>
        <v>Jun</v>
      </c>
    </row>
    <row r="2006" spans="1:22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8">
        <f t="shared" si="186"/>
        <v>234</v>
      </c>
      <c r="P2006" s="12">
        <f t="shared" si="187"/>
        <v>7322.0338983050851</v>
      </c>
      <c r="Q2006" t="s">
        <v>8319</v>
      </c>
      <c r="R2006" t="s">
        <v>8349</v>
      </c>
      <c r="S2006" s="9">
        <f t="shared" si="188"/>
        <v>41800.604895833334</v>
      </c>
      <c r="T2006" s="9">
        <f t="shared" si="189"/>
        <v>41830.604895833334</v>
      </c>
      <c r="U2006">
        <f t="shared" si="190"/>
        <v>2014</v>
      </c>
      <c r="V2006" t="str">
        <f t="shared" si="191"/>
        <v>Jun</v>
      </c>
    </row>
    <row r="2007" spans="1:22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8">
        <f t="shared" si="186"/>
        <v>124</v>
      </c>
      <c r="P2007" s="12">
        <f t="shared" si="187"/>
        <v>12373.413612565446</v>
      </c>
      <c r="Q2007" t="s">
        <v>8319</v>
      </c>
      <c r="R2007" t="s">
        <v>8349</v>
      </c>
      <c r="S2007" s="9">
        <f t="shared" si="188"/>
        <v>41535.812708333331</v>
      </c>
      <c r="T2007" s="9">
        <f t="shared" si="189"/>
        <v>41563.165972222225</v>
      </c>
      <c r="U2007">
        <f t="shared" si="190"/>
        <v>2013</v>
      </c>
      <c r="V2007" t="str">
        <f t="shared" si="191"/>
        <v>Sep</v>
      </c>
    </row>
    <row r="2008" spans="1:22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8">
        <f t="shared" si="186"/>
        <v>248</v>
      </c>
      <c r="P2008" s="12">
        <f t="shared" si="187"/>
        <v>9992.0792079207913</v>
      </c>
      <c r="Q2008" t="s">
        <v>8319</v>
      </c>
      <c r="R2008" t="s">
        <v>8349</v>
      </c>
      <c r="S2008" s="9">
        <f t="shared" si="188"/>
        <v>41941.500520833331</v>
      </c>
      <c r="T2008" s="9">
        <f t="shared" si="189"/>
        <v>41976.542187500003</v>
      </c>
      <c r="U2008">
        <f t="shared" si="190"/>
        <v>2014</v>
      </c>
      <c r="V2008" t="str">
        <f t="shared" si="191"/>
        <v>Oct</v>
      </c>
    </row>
    <row r="2009" spans="1:22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8">
        <f t="shared" si="186"/>
        <v>116</v>
      </c>
      <c r="P2009" s="12">
        <f t="shared" si="187"/>
        <v>41830.759124087592</v>
      </c>
      <c r="Q2009" t="s">
        <v>8319</v>
      </c>
      <c r="R2009" t="s">
        <v>8349</v>
      </c>
      <c r="S2009" s="9">
        <f t="shared" si="188"/>
        <v>40347.837800925925</v>
      </c>
      <c r="T2009" s="9">
        <f t="shared" si="189"/>
        <v>40414.166666666664</v>
      </c>
      <c r="U2009">
        <f t="shared" si="190"/>
        <v>2010</v>
      </c>
      <c r="V2009" t="str">
        <f t="shared" si="191"/>
        <v>Jun</v>
      </c>
    </row>
    <row r="2010" spans="1:22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8">
        <f t="shared" si="186"/>
        <v>117</v>
      </c>
      <c r="P2010" s="12">
        <f t="shared" si="187"/>
        <v>92721.951219512193</v>
      </c>
      <c r="Q2010" t="s">
        <v>8319</v>
      </c>
      <c r="R2010" t="s">
        <v>8349</v>
      </c>
      <c r="S2010" s="9">
        <f t="shared" si="188"/>
        <v>40761.604421296295</v>
      </c>
      <c r="T2010" s="9">
        <f t="shared" si="189"/>
        <v>40805.604421296295</v>
      </c>
      <c r="U2010">
        <f t="shared" si="190"/>
        <v>2011</v>
      </c>
      <c r="V2010" t="str">
        <f t="shared" si="191"/>
        <v>Aug</v>
      </c>
    </row>
    <row r="2011" spans="1:22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8">
        <f t="shared" si="186"/>
        <v>305</v>
      </c>
      <c r="P2011" s="12">
        <f t="shared" si="187"/>
        <v>7824.1206030150752</v>
      </c>
      <c r="Q2011" t="s">
        <v>8319</v>
      </c>
      <c r="R2011" t="s">
        <v>8349</v>
      </c>
      <c r="S2011" s="9">
        <f t="shared" si="188"/>
        <v>42661.323414351849</v>
      </c>
      <c r="T2011" s="9">
        <f t="shared" si="189"/>
        <v>42697.365081018521</v>
      </c>
      <c r="U2011">
        <f t="shared" si="190"/>
        <v>2016</v>
      </c>
      <c r="V2011" t="str">
        <f t="shared" si="191"/>
        <v>Oct</v>
      </c>
    </row>
    <row r="2012" spans="1:22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8">
        <f t="shared" si="186"/>
        <v>320</v>
      </c>
      <c r="P2012" s="12">
        <f t="shared" si="187"/>
        <v>1492.2279792746115</v>
      </c>
      <c r="Q2012" t="s">
        <v>8319</v>
      </c>
      <c r="R2012" t="s">
        <v>8349</v>
      </c>
      <c r="S2012" s="9">
        <f t="shared" si="188"/>
        <v>42570.996423611112</v>
      </c>
      <c r="T2012" s="9">
        <f t="shared" si="189"/>
        <v>42600.996423611112</v>
      </c>
      <c r="U2012">
        <f t="shared" si="190"/>
        <v>2016</v>
      </c>
      <c r="V2012" t="str">
        <f t="shared" si="191"/>
        <v>Jul</v>
      </c>
    </row>
    <row r="2013" spans="1:22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8">
        <f t="shared" si="186"/>
        <v>820</v>
      </c>
      <c r="P2013" s="12">
        <f t="shared" si="187"/>
        <v>2989.7291452111226</v>
      </c>
      <c r="Q2013" t="s">
        <v>8319</v>
      </c>
      <c r="R2013" t="s">
        <v>8349</v>
      </c>
      <c r="S2013" s="9">
        <f t="shared" si="188"/>
        <v>42347.358483796299</v>
      </c>
      <c r="T2013" s="9">
        <f t="shared" si="189"/>
        <v>42380.958333333328</v>
      </c>
      <c r="U2013">
        <f t="shared" si="190"/>
        <v>2015</v>
      </c>
      <c r="V2013" t="str">
        <f t="shared" si="191"/>
        <v>Dec</v>
      </c>
    </row>
    <row r="2014" spans="1:22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8">
        <f t="shared" si="186"/>
        <v>235</v>
      </c>
      <c r="P2014" s="12">
        <f t="shared" si="187"/>
        <v>14163.934426229509</v>
      </c>
      <c r="Q2014" t="s">
        <v>8319</v>
      </c>
      <c r="R2014" t="s">
        <v>8349</v>
      </c>
      <c r="S2014" s="9">
        <f t="shared" si="188"/>
        <v>42010.822233796294</v>
      </c>
      <c r="T2014" s="9">
        <f t="shared" si="189"/>
        <v>42040.822233796294</v>
      </c>
      <c r="U2014">
        <f t="shared" si="190"/>
        <v>2015</v>
      </c>
      <c r="V2014" t="str">
        <f t="shared" si="191"/>
        <v>Jan</v>
      </c>
    </row>
    <row r="2015" spans="1:22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8">
        <f t="shared" si="186"/>
        <v>495</v>
      </c>
      <c r="P2015" s="12">
        <f t="shared" si="187"/>
        <v>1136.3437088996054</v>
      </c>
      <c r="Q2015" t="s">
        <v>8319</v>
      </c>
      <c r="R2015" t="s">
        <v>8349</v>
      </c>
      <c r="S2015" s="9">
        <f t="shared" si="188"/>
        <v>42499.960810185185</v>
      </c>
      <c r="T2015" s="9">
        <f t="shared" si="189"/>
        <v>42559.960810185185</v>
      </c>
      <c r="U2015">
        <f t="shared" si="190"/>
        <v>2016</v>
      </c>
      <c r="V2015" t="str">
        <f t="shared" si="191"/>
        <v>May</v>
      </c>
    </row>
    <row r="2016" spans="1:22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8">
        <f t="shared" si="186"/>
        <v>7814</v>
      </c>
      <c r="P2016" s="12">
        <f t="shared" si="187"/>
        <v>110.89692708923914</v>
      </c>
      <c r="Q2016" t="s">
        <v>8319</v>
      </c>
      <c r="R2016" t="s">
        <v>8349</v>
      </c>
      <c r="S2016" s="9">
        <f t="shared" si="188"/>
        <v>41324.214571759258</v>
      </c>
      <c r="T2016" s="9">
        <f t="shared" si="189"/>
        <v>41358.172905092593</v>
      </c>
      <c r="U2016">
        <f t="shared" si="190"/>
        <v>2013</v>
      </c>
      <c r="V2016" t="str">
        <f t="shared" si="191"/>
        <v>Feb</v>
      </c>
    </row>
    <row r="2017" spans="1:22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8">
        <f t="shared" si="186"/>
        <v>113</v>
      </c>
      <c r="P2017" s="12">
        <f t="shared" si="187"/>
        <v>16000</v>
      </c>
      <c r="Q2017" t="s">
        <v>8319</v>
      </c>
      <c r="R2017" t="s">
        <v>8349</v>
      </c>
      <c r="S2017" s="9">
        <f t="shared" si="188"/>
        <v>40765.876886574071</v>
      </c>
      <c r="T2017" s="9">
        <f t="shared" si="189"/>
        <v>40795.876886574071</v>
      </c>
      <c r="U2017">
        <f t="shared" si="190"/>
        <v>2011</v>
      </c>
      <c r="V2017" t="str">
        <f t="shared" si="191"/>
        <v>Aug</v>
      </c>
    </row>
    <row r="2018" spans="1:22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8">
        <f t="shared" si="186"/>
        <v>922</v>
      </c>
      <c r="P2018" s="12">
        <f t="shared" si="187"/>
        <v>5411.2734864300628</v>
      </c>
      <c r="Q2018" t="s">
        <v>8319</v>
      </c>
      <c r="R2018" t="s">
        <v>8349</v>
      </c>
      <c r="S2018" s="9">
        <f t="shared" si="188"/>
        <v>41312.88077546296</v>
      </c>
      <c r="T2018" s="9">
        <f t="shared" si="189"/>
        <v>41342.88077546296</v>
      </c>
      <c r="U2018">
        <f t="shared" si="190"/>
        <v>2013</v>
      </c>
      <c r="V2018" t="str">
        <f t="shared" si="191"/>
        <v>Feb</v>
      </c>
    </row>
    <row r="2019" spans="1:22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8">
        <f t="shared" si="186"/>
        <v>125</v>
      </c>
      <c r="P2019" s="12">
        <f t="shared" si="187"/>
        <v>6309.4953051643197</v>
      </c>
      <c r="Q2019" t="s">
        <v>8319</v>
      </c>
      <c r="R2019" t="s">
        <v>8349</v>
      </c>
      <c r="S2019" s="9">
        <f t="shared" si="188"/>
        <v>40961.057349537034</v>
      </c>
      <c r="T2019" s="9">
        <f t="shared" si="189"/>
        <v>40992.166666666664</v>
      </c>
      <c r="U2019">
        <f t="shared" si="190"/>
        <v>2012</v>
      </c>
      <c r="V2019" t="str">
        <f t="shared" si="191"/>
        <v>Feb</v>
      </c>
    </row>
    <row r="2020" spans="1:22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8">
        <f t="shared" si="186"/>
        <v>102</v>
      </c>
      <c r="P2020" s="12">
        <f t="shared" si="187"/>
        <v>5760</v>
      </c>
      <c r="Q2020" t="s">
        <v>8319</v>
      </c>
      <c r="R2020" t="s">
        <v>8349</v>
      </c>
      <c r="S2020" s="9">
        <f t="shared" si="188"/>
        <v>42199.365844907406</v>
      </c>
      <c r="T2020" s="9">
        <f t="shared" si="189"/>
        <v>42229.365844907406</v>
      </c>
      <c r="U2020">
        <f t="shared" si="190"/>
        <v>2015</v>
      </c>
      <c r="V2020" t="str">
        <f t="shared" si="191"/>
        <v>Jul</v>
      </c>
    </row>
    <row r="2021" spans="1:22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8">
        <f t="shared" si="186"/>
        <v>485</v>
      </c>
      <c r="P2021" s="12">
        <f t="shared" si="187"/>
        <v>1456.1797752808989</v>
      </c>
      <c r="Q2021" t="s">
        <v>8319</v>
      </c>
      <c r="R2021" t="s">
        <v>8349</v>
      </c>
      <c r="S2021" s="9">
        <f t="shared" si="188"/>
        <v>42605.70857638889</v>
      </c>
      <c r="T2021" s="9">
        <f t="shared" si="189"/>
        <v>42635.70857638889</v>
      </c>
      <c r="U2021">
        <f t="shared" si="190"/>
        <v>2016</v>
      </c>
      <c r="V2021" t="str">
        <f t="shared" si="191"/>
        <v>Aug</v>
      </c>
    </row>
    <row r="2022" spans="1:22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8">
        <f t="shared" si="186"/>
        <v>192</v>
      </c>
      <c r="P2022" s="12">
        <f t="shared" si="187"/>
        <v>26106.688524590165</v>
      </c>
      <c r="Q2022" t="s">
        <v>8319</v>
      </c>
      <c r="R2022" t="s">
        <v>8349</v>
      </c>
      <c r="S2022" s="9">
        <f t="shared" si="188"/>
        <v>41737.097499999996</v>
      </c>
      <c r="T2022" s="9">
        <f t="shared" si="189"/>
        <v>41773.961111111108</v>
      </c>
      <c r="U2022">
        <f t="shared" si="190"/>
        <v>2014</v>
      </c>
      <c r="V2022" t="str">
        <f t="shared" si="191"/>
        <v>Apr</v>
      </c>
    </row>
    <row r="2023" spans="1:22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8">
        <f t="shared" si="186"/>
        <v>281</v>
      </c>
      <c r="P2023" s="12">
        <f t="shared" si="187"/>
        <v>40926.315789473687</v>
      </c>
      <c r="Q2023" t="s">
        <v>8319</v>
      </c>
      <c r="R2023" t="s">
        <v>8349</v>
      </c>
      <c r="S2023" s="9">
        <f t="shared" si="188"/>
        <v>41861.070567129631</v>
      </c>
      <c r="T2023" s="9">
        <f t="shared" si="189"/>
        <v>41906.070567129631</v>
      </c>
      <c r="U2023">
        <f t="shared" si="190"/>
        <v>2014</v>
      </c>
      <c r="V2023" t="str">
        <f t="shared" si="191"/>
        <v>Aug</v>
      </c>
    </row>
    <row r="2024" spans="1:22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8">
        <f t="shared" si="186"/>
        <v>125</v>
      </c>
      <c r="P2024" s="12">
        <f t="shared" si="187"/>
        <v>7975.3846153846152</v>
      </c>
      <c r="Q2024" t="s">
        <v>8319</v>
      </c>
      <c r="R2024" t="s">
        <v>8349</v>
      </c>
      <c r="S2024" s="9">
        <f t="shared" si="188"/>
        <v>42502.569120370375</v>
      </c>
      <c r="T2024" s="9">
        <f t="shared" si="189"/>
        <v>42532.569120370375</v>
      </c>
      <c r="U2024">
        <f t="shared" si="190"/>
        <v>2016</v>
      </c>
      <c r="V2024" t="str">
        <f t="shared" si="191"/>
        <v>May</v>
      </c>
    </row>
    <row r="2025" spans="1:22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8">
        <f t="shared" si="186"/>
        <v>161</v>
      </c>
      <c r="P2025" s="12">
        <f t="shared" si="187"/>
        <v>7342.7762039660056</v>
      </c>
      <c r="Q2025" t="s">
        <v>8319</v>
      </c>
      <c r="R2025" t="s">
        <v>8349</v>
      </c>
      <c r="S2025" s="9">
        <f t="shared" si="188"/>
        <v>42136.420752314814</v>
      </c>
      <c r="T2025" s="9">
        <f t="shared" si="189"/>
        <v>42166.420752314814</v>
      </c>
      <c r="U2025">
        <f t="shared" si="190"/>
        <v>2015</v>
      </c>
      <c r="V2025" t="str">
        <f t="shared" si="191"/>
        <v>May</v>
      </c>
    </row>
    <row r="2026" spans="1:22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8">
        <f t="shared" si="186"/>
        <v>585</v>
      </c>
      <c r="P2026" s="12">
        <f t="shared" si="187"/>
        <v>28107.200000000001</v>
      </c>
      <c r="Q2026" t="s">
        <v>8319</v>
      </c>
      <c r="R2026" t="s">
        <v>8349</v>
      </c>
      <c r="S2026" s="9">
        <f t="shared" si="188"/>
        <v>41099.966944444444</v>
      </c>
      <c r="T2026" s="9">
        <f t="shared" si="189"/>
        <v>41134.125</v>
      </c>
      <c r="U2026">
        <f t="shared" si="190"/>
        <v>2012</v>
      </c>
      <c r="V2026" t="str">
        <f t="shared" si="191"/>
        <v>Jul</v>
      </c>
    </row>
    <row r="2027" spans="1:22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8">
        <f t="shared" si="186"/>
        <v>201</v>
      </c>
      <c r="P2027" s="12">
        <f t="shared" si="187"/>
        <v>3555.5555555555557</v>
      </c>
      <c r="Q2027" t="s">
        <v>8319</v>
      </c>
      <c r="R2027" t="s">
        <v>8349</v>
      </c>
      <c r="S2027" s="9">
        <f t="shared" si="188"/>
        <v>42136.184560185182</v>
      </c>
      <c r="T2027" s="9">
        <f t="shared" si="189"/>
        <v>42166.184560185182</v>
      </c>
      <c r="U2027">
        <f t="shared" si="190"/>
        <v>2015</v>
      </c>
      <c r="V2027" t="str">
        <f t="shared" si="191"/>
        <v>May</v>
      </c>
    </row>
    <row r="2028" spans="1:22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8">
        <f t="shared" si="186"/>
        <v>133</v>
      </c>
      <c r="P2028" s="12">
        <f t="shared" si="187"/>
        <v>8645.7158590308372</v>
      </c>
      <c r="Q2028" t="s">
        <v>8319</v>
      </c>
      <c r="R2028" t="s">
        <v>8349</v>
      </c>
      <c r="S2028" s="9">
        <f t="shared" si="188"/>
        <v>41704.735937500001</v>
      </c>
      <c r="T2028" s="9">
        <f t="shared" si="189"/>
        <v>41750.165972222225</v>
      </c>
      <c r="U2028">
        <f t="shared" si="190"/>
        <v>2014</v>
      </c>
      <c r="V2028" t="str">
        <f t="shared" si="191"/>
        <v>Mar</v>
      </c>
    </row>
    <row r="2029" spans="1:22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8">
        <f t="shared" si="186"/>
        <v>120</v>
      </c>
      <c r="P2029" s="12">
        <f t="shared" si="187"/>
        <v>7206.679035250464</v>
      </c>
      <c r="Q2029" t="s">
        <v>8319</v>
      </c>
      <c r="R2029" t="s">
        <v>8349</v>
      </c>
      <c r="S2029" s="9">
        <f t="shared" si="188"/>
        <v>42048.813877314817</v>
      </c>
      <c r="T2029" s="9">
        <f t="shared" si="189"/>
        <v>42093.772210648152</v>
      </c>
      <c r="U2029">
        <f t="shared" si="190"/>
        <v>2015</v>
      </c>
      <c r="V2029" t="str">
        <f t="shared" si="191"/>
        <v>Feb</v>
      </c>
    </row>
    <row r="2030" spans="1:22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8">
        <f t="shared" si="186"/>
        <v>126</v>
      </c>
      <c r="P2030" s="12">
        <f t="shared" si="187"/>
        <v>40459.417721518985</v>
      </c>
      <c r="Q2030" t="s">
        <v>8319</v>
      </c>
      <c r="R2030" t="s">
        <v>8349</v>
      </c>
      <c r="S2030" s="9">
        <f t="shared" si="188"/>
        <v>40215.919050925928</v>
      </c>
      <c r="T2030" s="9">
        <f t="shared" si="189"/>
        <v>40252.913194444445</v>
      </c>
      <c r="U2030">
        <f t="shared" si="190"/>
        <v>2010</v>
      </c>
      <c r="V2030" t="str">
        <f t="shared" si="191"/>
        <v>Feb</v>
      </c>
    </row>
    <row r="2031" spans="1:22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8">
        <f t="shared" si="186"/>
        <v>361</v>
      </c>
      <c r="P2031" s="12">
        <f t="shared" si="187"/>
        <v>27574.468085106382</v>
      </c>
      <c r="Q2031" t="s">
        <v>8319</v>
      </c>
      <c r="R2031" t="s">
        <v>8349</v>
      </c>
      <c r="S2031" s="9">
        <f t="shared" si="188"/>
        <v>41848.021770833337</v>
      </c>
      <c r="T2031" s="9">
        <f t="shared" si="189"/>
        <v>41878.021770833337</v>
      </c>
      <c r="U2031">
        <f t="shared" si="190"/>
        <v>2014</v>
      </c>
      <c r="V2031" t="str">
        <f t="shared" si="191"/>
        <v>Jul</v>
      </c>
    </row>
    <row r="2032" spans="1:22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8">
        <f t="shared" si="186"/>
        <v>226</v>
      </c>
      <c r="P2032" s="12">
        <f t="shared" si="187"/>
        <v>4147.2</v>
      </c>
      <c r="Q2032" t="s">
        <v>8319</v>
      </c>
      <c r="R2032" t="s">
        <v>8349</v>
      </c>
      <c r="S2032" s="9">
        <f t="shared" si="188"/>
        <v>41212.996481481481</v>
      </c>
      <c r="T2032" s="9">
        <f t="shared" si="189"/>
        <v>41242.996481481481</v>
      </c>
      <c r="U2032">
        <f t="shared" si="190"/>
        <v>2012</v>
      </c>
      <c r="V2032" t="str">
        <f t="shared" si="191"/>
        <v>Oct</v>
      </c>
    </row>
    <row r="2033" spans="1:22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8">
        <f t="shared" si="186"/>
        <v>120</v>
      </c>
      <c r="P2033" s="12">
        <f t="shared" si="187"/>
        <v>6414.0688976377951</v>
      </c>
      <c r="Q2033" t="s">
        <v>8319</v>
      </c>
      <c r="R2033" t="s">
        <v>8349</v>
      </c>
      <c r="S2033" s="9">
        <f t="shared" si="188"/>
        <v>41975.329317129625</v>
      </c>
      <c r="T2033" s="9">
        <f t="shared" si="189"/>
        <v>42013.041666666672</v>
      </c>
      <c r="U2033">
        <f t="shared" si="190"/>
        <v>2014</v>
      </c>
      <c r="V2033" t="str">
        <f t="shared" si="191"/>
        <v>Dec</v>
      </c>
    </row>
    <row r="2034" spans="1:22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8">
        <f t="shared" si="186"/>
        <v>304</v>
      </c>
      <c r="P2034" s="12">
        <f t="shared" si="187"/>
        <v>4823.2128060263658</v>
      </c>
      <c r="Q2034" t="s">
        <v>8319</v>
      </c>
      <c r="R2034" t="s">
        <v>8349</v>
      </c>
      <c r="S2034" s="9">
        <f t="shared" si="188"/>
        <v>42689.565671296295</v>
      </c>
      <c r="T2034" s="9">
        <f t="shared" si="189"/>
        <v>42719.208333333328</v>
      </c>
      <c r="U2034">
        <f t="shared" si="190"/>
        <v>2016</v>
      </c>
      <c r="V2034" t="str">
        <f t="shared" si="191"/>
        <v>Nov</v>
      </c>
    </row>
    <row r="2035" spans="1:22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8">
        <f t="shared" si="186"/>
        <v>179</v>
      </c>
      <c r="P2035" s="12">
        <f t="shared" si="187"/>
        <v>16405.063291139242</v>
      </c>
      <c r="Q2035" t="s">
        <v>8319</v>
      </c>
      <c r="R2035" t="s">
        <v>8349</v>
      </c>
      <c r="S2035" s="9">
        <f t="shared" si="188"/>
        <v>41725.082384259258</v>
      </c>
      <c r="T2035" s="9">
        <f t="shared" si="189"/>
        <v>41755.082384259258</v>
      </c>
      <c r="U2035">
        <f t="shared" si="190"/>
        <v>2014</v>
      </c>
      <c r="V2035" t="str">
        <f t="shared" si="191"/>
        <v>Mar</v>
      </c>
    </row>
    <row r="2036" spans="1:22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8">
        <f t="shared" si="186"/>
        <v>387</v>
      </c>
      <c r="P2036" s="12">
        <f t="shared" si="187"/>
        <v>9381.5885826771646</v>
      </c>
      <c r="Q2036" t="s">
        <v>8319</v>
      </c>
      <c r="R2036" t="s">
        <v>8349</v>
      </c>
      <c r="S2036" s="9">
        <f t="shared" si="188"/>
        <v>42076.130011574074</v>
      </c>
      <c r="T2036" s="9">
        <f t="shared" si="189"/>
        <v>42131.290277777778</v>
      </c>
      <c r="U2036">
        <f t="shared" si="190"/>
        <v>2015</v>
      </c>
      <c r="V2036" t="str">
        <f t="shared" si="191"/>
        <v>Mar</v>
      </c>
    </row>
    <row r="2037" spans="1:22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8">
        <f t="shared" si="186"/>
        <v>211</v>
      </c>
      <c r="P2037" s="12">
        <f t="shared" si="187"/>
        <v>6093.1568322981366</v>
      </c>
      <c r="Q2037" t="s">
        <v>8319</v>
      </c>
      <c r="R2037" t="s">
        <v>8349</v>
      </c>
      <c r="S2037" s="9">
        <f t="shared" si="188"/>
        <v>42311.625081018516</v>
      </c>
      <c r="T2037" s="9">
        <f t="shared" si="189"/>
        <v>42357.041666666672</v>
      </c>
      <c r="U2037">
        <f t="shared" si="190"/>
        <v>2015</v>
      </c>
      <c r="V2037" t="str">
        <f t="shared" si="191"/>
        <v>Nov</v>
      </c>
    </row>
    <row r="2038" spans="1:22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8">
        <f t="shared" si="186"/>
        <v>132</v>
      </c>
      <c r="P2038" s="12">
        <f t="shared" si="187"/>
        <v>3056.6037735849059</v>
      </c>
      <c r="Q2038" t="s">
        <v>8319</v>
      </c>
      <c r="R2038" t="s">
        <v>8349</v>
      </c>
      <c r="S2038" s="9">
        <f t="shared" si="188"/>
        <v>41738.864803240744</v>
      </c>
      <c r="T2038" s="9">
        <f t="shared" si="189"/>
        <v>41768.864803240744</v>
      </c>
      <c r="U2038">
        <f t="shared" si="190"/>
        <v>2014</v>
      </c>
      <c r="V2038" t="str">
        <f t="shared" si="191"/>
        <v>Apr</v>
      </c>
    </row>
    <row r="2039" spans="1:22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8">
        <f t="shared" si="186"/>
        <v>300</v>
      </c>
      <c r="P2039" s="12">
        <f t="shared" si="187"/>
        <v>12092.307692307691</v>
      </c>
      <c r="Q2039" t="s">
        <v>8319</v>
      </c>
      <c r="R2039" t="s">
        <v>8349</v>
      </c>
      <c r="S2039" s="9">
        <f t="shared" si="188"/>
        <v>41578.210104166668</v>
      </c>
      <c r="T2039" s="9">
        <f t="shared" si="189"/>
        <v>41638.251770833333</v>
      </c>
      <c r="U2039">
        <f t="shared" si="190"/>
        <v>2013</v>
      </c>
      <c r="V2039" t="str">
        <f t="shared" si="191"/>
        <v>Oct</v>
      </c>
    </row>
    <row r="2040" spans="1:22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8">
        <f t="shared" si="186"/>
        <v>421</v>
      </c>
      <c r="P2040" s="12">
        <f t="shared" si="187"/>
        <v>13755.779411764706</v>
      </c>
      <c r="Q2040" t="s">
        <v>8319</v>
      </c>
      <c r="R2040" t="s">
        <v>8349</v>
      </c>
      <c r="S2040" s="9">
        <f t="shared" si="188"/>
        <v>41424.27107638889</v>
      </c>
      <c r="T2040" s="9">
        <f t="shared" si="189"/>
        <v>41456.75</v>
      </c>
      <c r="U2040">
        <f t="shared" si="190"/>
        <v>2013</v>
      </c>
      <c r="V2040" t="str">
        <f t="shared" si="191"/>
        <v>May</v>
      </c>
    </row>
    <row r="2041" spans="1:22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8">
        <f t="shared" si="186"/>
        <v>136</v>
      </c>
      <c r="P2041" s="12">
        <f t="shared" si="187"/>
        <v>6786.31926121372</v>
      </c>
      <c r="Q2041" t="s">
        <v>8319</v>
      </c>
      <c r="R2041" t="s">
        <v>8349</v>
      </c>
      <c r="S2041" s="9">
        <f t="shared" si="188"/>
        <v>42675.438946759255</v>
      </c>
      <c r="T2041" s="9">
        <f t="shared" si="189"/>
        <v>42705.207638888889</v>
      </c>
      <c r="U2041">
        <f t="shared" si="190"/>
        <v>2016</v>
      </c>
      <c r="V2041" t="str">
        <f t="shared" si="191"/>
        <v>Nov</v>
      </c>
    </row>
    <row r="2042" spans="1:22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8">
        <f t="shared" si="186"/>
        <v>248</v>
      </c>
      <c r="P2042" s="12">
        <f t="shared" si="187"/>
        <v>4795.5719557195571</v>
      </c>
      <c r="Q2042" t="s">
        <v>8319</v>
      </c>
      <c r="R2042" t="s">
        <v>8349</v>
      </c>
      <c r="S2042" s="9">
        <f t="shared" si="188"/>
        <v>41578.927118055559</v>
      </c>
      <c r="T2042" s="9">
        <f t="shared" si="189"/>
        <v>41593.968784722223</v>
      </c>
      <c r="U2042">
        <f t="shared" si="190"/>
        <v>2013</v>
      </c>
      <c r="V2042" t="str">
        <f t="shared" si="191"/>
        <v>Oct</v>
      </c>
    </row>
    <row r="2043" spans="1:22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8">
        <f t="shared" si="186"/>
        <v>182</v>
      </c>
      <c r="P2043" s="12">
        <f t="shared" si="187"/>
        <v>21630</v>
      </c>
      <c r="Q2043" t="s">
        <v>8319</v>
      </c>
      <c r="R2043" t="s">
        <v>8349</v>
      </c>
      <c r="S2043" s="9">
        <f t="shared" si="188"/>
        <v>42654.525775462964</v>
      </c>
      <c r="T2043" s="9">
        <f t="shared" si="189"/>
        <v>42684.567442129628</v>
      </c>
      <c r="U2043">
        <f t="shared" si="190"/>
        <v>2016</v>
      </c>
      <c r="V2043" t="str">
        <f t="shared" si="191"/>
        <v>Oct</v>
      </c>
    </row>
    <row r="2044" spans="1:22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8">
        <f t="shared" si="186"/>
        <v>124</v>
      </c>
      <c r="P2044" s="12">
        <f t="shared" si="187"/>
        <v>37028.571428571428</v>
      </c>
      <c r="Q2044" t="s">
        <v>8319</v>
      </c>
      <c r="R2044" t="s">
        <v>8349</v>
      </c>
      <c r="S2044" s="9">
        <f t="shared" si="188"/>
        <v>42331.708032407405</v>
      </c>
      <c r="T2044" s="9">
        <f t="shared" si="189"/>
        <v>42391.708032407405</v>
      </c>
      <c r="U2044">
        <f t="shared" si="190"/>
        <v>2015</v>
      </c>
      <c r="V2044" t="str">
        <f t="shared" si="191"/>
        <v>Nov</v>
      </c>
    </row>
    <row r="2045" spans="1:22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8">
        <f t="shared" si="186"/>
        <v>506</v>
      </c>
      <c r="P2045" s="12">
        <f t="shared" si="187"/>
        <v>24187.891191709845</v>
      </c>
      <c r="Q2045" t="s">
        <v>8319</v>
      </c>
      <c r="R2045" t="s">
        <v>8349</v>
      </c>
      <c r="S2045" s="9">
        <f t="shared" si="188"/>
        <v>42661.176817129628</v>
      </c>
      <c r="T2045" s="9">
        <f t="shared" si="189"/>
        <v>42715.207638888889</v>
      </c>
      <c r="U2045">
        <f t="shared" si="190"/>
        <v>2016</v>
      </c>
      <c r="V2045" t="str">
        <f t="shared" si="191"/>
        <v>Oct</v>
      </c>
    </row>
    <row r="2046" spans="1:22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8">
        <f t="shared" si="186"/>
        <v>108</v>
      </c>
      <c r="P2046" s="12">
        <f t="shared" si="187"/>
        <v>14400</v>
      </c>
      <c r="Q2046" t="s">
        <v>8319</v>
      </c>
      <c r="R2046" t="s">
        <v>8349</v>
      </c>
      <c r="S2046" s="9">
        <f t="shared" si="188"/>
        <v>42138.684189814812</v>
      </c>
      <c r="T2046" s="9">
        <f t="shared" si="189"/>
        <v>42168.684189814812</v>
      </c>
      <c r="U2046">
        <f t="shared" si="190"/>
        <v>2015</v>
      </c>
      <c r="V2046" t="str">
        <f t="shared" si="191"/>
        <v>May</v>
      </c>
    </row>
    <row r="2047" spans="1:22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8">
        <f t="shared" si="186"/>
        <v>819</v>
      </c>
      <c r="P2047" s="12">
        <f t="shared" si="187"/>
        <v>9855.513307984791</v>
      </c>
      <c r="Q2047" t="s">
        <v>8319</v>
      </c>
      <c r="R2047" t="s">
        <v>8349</v>
      </c>
      <c r="S2047" s="9">
        <f t="shared" si="188"/>
        <v>41069.088506944441</v>
      </c>
      <c r="T2047" s="9">
        <f t="shared" si="189"/>
        <v>41099.088506944441</v>
      </c>
      <c r="U2047">
        <f t="shared" si="190"/>
        <v>2012</v>
      </c>
      <c r="V2047" t="str">
        <f t="shared" si="191"/>
        <v>Jun</v>
      </c>
    </row>
    <row r="2048" spans="1:22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8">
        <f t="shared" si="186"/>
        <v>121</v>
      </c>
      <c r="P2048" s="12">
        <f t="shared" si="187"/>
        <v>11944.700460829494</v>
      </c>
      <c r="Q2048" t="s">
        <v>8319</v>
      </c>
      <c r="R2048" t="s">
        <v>8349</v>
      </c>
      <c r="S2048" s="9">
        <f t="shared" si="188"/>
        <v>41387.171805555554</v>
      </c>
      <c r="T2048" s="9">
        <f t="shared" si="189"/>
        <v>41417.171805555554</v>
      </c>
      <c r="U2048">
        <f t="shared" si="190"/>
        <v>2013</v>
      </c>
      <c r="V2048" t="str">
        <f t="shared" si="191"/>
        <v>Apr</v>
      </c>
    </row>
    <row r="2049" spans="1:22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8">
        <f t="shared" si="186"/>
        <v>103</v>
      </c>
      <c r="P2049" s="12">
        <f t="shared" si="187"/>
        <v>5674.7855530474044</v>
      </c>
      <c r="Q2049" t="s">
        <v>8319</v>
      </c>
      <c r="R2049" t="s">
        <v>8349</v>
      </c>
      <c r="S2049" s="9">
        <f t="shared" si="188"/>
        <v>42081.903587962966</v>
      </c>
      <c r="T2049" s="9">
        <f t="shared" si="189"/>
        <v>42111</v>
      </c>
      <c r="U2049">
        <f t="shared" si="190"/>
        <v>2015</v>
      </c>
      <c r="V2049" t="str">
        <f t="shared" si="191"/>
        <v>Mar</v>
      </c>
    </row>
    <row r="2050" spans="1:22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8">
        <f t="shared" si="186"/>
        <v>148</v>
      </c>
      <c r="P2050" s="12">
        <f t="shared" si="187"/>
        <v>1887.836853605244</v>
      </c>
      <c r="Q2050" t="s">
        <v>8319</v>
      </c>
      <c r="R2050" t="s">
        <v>8349</v>
      </c>
      <c r="S2050" s="9">
        <f t="shared" si="188"/>
        <v>41387.651516203703</v>
      </c>
      <c r="T2050" s="9">
        <f t="shared" si="189"/>
        <v>41417.651516203703</v>
      </c>
      <c r="U2050">
        <f t="shared" si="190"/>
        <v>2013</v>
      </c>
      <c r="V2050" t="str">
        <f t="shared" si="191"/>
        <v>Apr</v>
      </c>
    </row>
    <row r="2051" spans="1:22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8">
        <f t="shared" ref="O2051:O2114" si="192">ROUND((E2051/D2051)*100,0)</f>
        <v>120</v>
      </c>
      <c r="P2051" s="12">
        <f t="shared" ref="P2051:P2114" si="193">(I2051-J2051)/L2051</f>
        <v>4125.5754716981128</v>
      </c>
      <c r="Q2051" t="s">
        <v>8319</v>
      </c>
      <c r="R2051" t="s">
        <v>8349</v>
      </c>
      <c r="S2051" s="9">
        <f t="shared" ref="S2051:S2114" si="194">(((J2051/60)/60)/24)+DATE(1970,1,1)</f>
        <v>41575.527349537035</v>
      </c>
      <c r="T2051" s="9">
        <f t="shared" ref="T2051:T2114" si="195">(((I2051/60)/60)/24) + DATE(1970,1,1)</f>
        <v>41610.957638888889</v>
      </c>
      <c r="U2051">
        <f t="shared" ref="U2051:U2114" si="196">YEAR(S2051)</f>
        <v>2013</v>
      </c>
      <c r="V2051" t="str">
        <f t="shared" ref="V2051:V2114" si="197">TEXT(MONTH(S2051)*29,"mmm")</f>
        <v>Oct</v>
      </c>
    </row>
    <row r="2052" spans="1:22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8">
        <f t="shared" si="192"/>
        <v>473</v>
      </c>
      <c r="P2052" s="12">
        <f t="shared" si="193"/>
        <v>20329.411764705881</v>
      </c>
      <c r="Q2052" t="s">
        <v>8319</v>
      </c>
      <c r="R2052" t="s">
        <v>8349</v>
      </c>
      <c r="S2052" s="9">
        <f t="shared" si="194"/>
        <v>42115.071504629625</v>
      </c>
      <c r="T2052" s="9">
        <f t="shared" si="195"/>
        <v>42155.071504629625</v>
      </c>
      <c r="U2052">
        <f t="shared" si="196"/>
        <v>2015</v>
      </c>
      <c r="V2052" t="str">
        <f t="shared" si="197"/>
        <v>Apr</v>
      </c>
    </row>
    <row r="2053" spans="1:22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8">
        <f t="shared" si="192"/>
        <v>130</v>
      </c>
      <c r="P2053" s="12">
        <f t="shared" si="193"/>
        <v>10710.743801652892</v>
      </c>
      <c r="Q2053" t="s">
        <v>8319</v>
      </c>
      <c r="R2053" t="s">
        <v>8349</v>
      </c>
      <c r="S2053" s="9">
        <f t="shared" si="194"/>
        <v>41604.022418981483</v>
      </c>
      <c r="T2053" s="9">
        <f t="shared" si="195"/>
        <v>41634.022418981483</v>
      </c>
      <c r="U2053">
        <f t="shared" si="196"/>
        <v>2013</v>
      </c>
      <c r="V2053" t="str">
        <f t="shared" si="197"/>
        <v>Nov</v>
      </c>
    </row>
    <row r="2054" spans="1:22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8">
        <f t="shared" si="192"/>
        <v>353</v>
      </c>
      <c r="P2054" s="12">
        <f t="shared" si="193"/>
        <v>7186.6913123844733</v>
      </c>
      <c r="Q2054" t="s">
        <v>8319</v>
      </c>
      <c r="R2054" t="s">
        <v>8349</v>
      </c>
      <c r="S2054" s="9">
        <f t="shared" si="194"/>
        <v>42375.08394675926</v>
      </c>
      <c r="T2054" s="9">
        <f t="shared" si="195"/>
        <v>42420.08394675926</v>
      </c>
      <c r="U2054">
        <f t="shared" si="196"/>
        <v>2016</v>
      </c>
      <c r="V2054" t="str">
        <f t="shared" si="197"/>
        <v>Jan</v>
      </c>
    </row>
    <row r="2055" spans="1:22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8">
        <f t="shared" si="192"/>
        <v>101</v>
      </c>
      <c r="P2055" s="12">
        <f t="shared" si="193"/>
        <v>21451.239669421488</v>
      </c>
      <c r="Q2055" t="s">
        <v>8319</v>
      </c>
      <c r="R2055" t="s">
        <v>8349</v>
      </c>
      <c r="S2055" s="9">
        <f t="shared" si="194"/>
        <v>42303.617488425924</v>
      </c>
      <c r="T2055" s="9">
        <f t="shared" si="195"/>
        <v>42333.659155092595</v>
      </c>
      <c r="U2055">
        <f t="shared" si="196"/>
        <v>2015</v>
      </c>
      <c r="V2055" t="str">
        <f t="shared" si="197"/>
        <v>Oct</v>
      </c>
    </row>
    <row r="2056" spans="1:22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8">
        <f t="shared" si="192"/>
        <v>114</v>
      </c>
      <c r="P2056" s="12">
        <f t="shared" si="193"/>
        <v>4173.913043478261</v>
      </c>
      <c r="Q2056" t="s">
        <v>8319</v>
      </c>
      <c r="R2056" t="s">
        <v>8349</v>
      </c>
      <c r="S2056" s="9">
        <f t="shared" si="194"/>
        <v>41731.520949074074</v>
      </c>
      <c r="T2056" s="9">
        <f t="shared" si="195"/>
        <v>41761.520949074074</v>
      </c>
      <c r="U2056">
        <f t="shared" si="196"/>
        <v>2014</v>
      </c>
      <c r="V2056" t="str">
        <f t="shared" si="197"/>
        <v>Apr</v>
      </c>
    </row>
    <row r="2057" spans="1:22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8">
        <f t="shared" si="192"/>
        <v>167</v>
      </c>
      <c r="P2057" s="12">
        <f t="shared" si="193"/>
        <v>25229.27722772277</v>
      </c>
      <c r="Q2057" t="s">
        <v>8319</v>
      </c>
      <c r="R2057" t="s">
        <v>8349</v>
      </c>
      <c r="S2057" s="9">
        <f t="shared" si="194"/>
        <v>41946.674108796295</v>
      </c>
      <c r="T2057" s="9">
        <f t="shared" si="195"/>
        <v>41976.166666666672</v>
      </c>
      <c r="U2057">
        <f t="shared" si="196"/>
        <v>2014</v>
      </c>
      <c r="V2057" t="str">
        <f t="shared" si="197"/>
        <v>Nov</v>
      </c>
    </row>
    <row r="2058" spans="1:22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8">
        <f t="shared" si="192"/>
        <v>153</v>
      </c>
      <c r="P2058" s="12">
        <f t="shared" si="193"/>
        <v>4678.7003610108304</v>
      </c>
      <c r="Q2058" t="s">
        <v>8319</v>
      </c>
      <c r="R2058" t="s">
        <v>8349</v>
      </c>
      <c r="S2058" s="9">
        <f t="shared" si="194"/>
        <v>41351.76090277778</v>
      </c>
      <c r="T2058" s="9">
        <f t="shared" si="195"/>
        <v>41381.76090277778</v>
      </c>
      <c r="U2058">
        <f t="shared" si="196"/>
        <v>2013</v>
      </c>
      <c r="V2058" t="str">
        <f t="shared" si="197"/>
        <v>Mar</v>
      </c>
    </row>
    <row r="2059" spans="1:22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8">
        <f t="shared" si="192"/>
        <v>202</v>
      </c>
      <c r="P2059" s="12">
        <f t="shared" si="193"/>
        <v>3891.8918918918921</v>
      </c>
      <c r="Q2059" t="s">
        <v>8319</v>
      </c>
      <c r="R2059" t="s">
        <v>8349</v>
      </c>
      <c r="S2059" s="9">
        <f t="shared" si="194"/>
        <v>42396.494583333333</v>
      </c>
      <c r="T2059" s="9">
        <f t="shared" si="195"/>
        <v>42426.494583333333</v>
      </c>
      <c r="U2059">
        <f t="shared" si="196"/>
        <v>2016</v>
      </c>
      <c r="V2059" t="str">
        <f t="shared" si="197"/>
        <v>Jan</v>
      </c>
    </row>
    <row r="2060" spans="1:22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8">
        <f t="shared" si="192"/>
        <v>168</v>
      </c>
      <c r="P2060" s="12">
        <f t="shared" si="193"/>
        <v>8316.0243902439033</v>
      </c>
      <c r="Q2060" t="s">
        <v>8319</v>
      </c>
      <c r="R2060" t="s">
        <v>8349</v>
      </c>
      <c r="S2060" s="9">
        <f t="shared" si="194"/>
        <v>42026.370717592596</v>
      </c>
      <c r="T2060" s="9">
        <f t="shared" si="195"/>
        <v>42065.833333333328</v>
      </c>
      <c r="U2060">
        <f t="shared" si="196"/>
        <v>2015</v>
      </c>
      <c r="V2060" t="str">
        <f t="shared" si="197"/>
        <v>Jan</v>
      </c>
    </row>
    <row r="2061" spans="1:22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8">
        <f t="shared" si="192"/>
        <v>143</v>
      </c>
      <c r="P2061" s="12">
        <f t="shared" si="193"/>
        <v>9057.8293333333331</v>
      </c>
      <c r="Q2061" t="s">
        <v>8319</v>
      </c>
      <c r="R2061" t="s">
        <v>8349</v>
      </c>
      <c r="S2061" s="9">
        <f t="shared" si="194"/>
        <v>42361.602476851855</v>
      </c>
      <c r="T2061" s="9">
        <f t="shared" si="195"/>
        <v>42400.915972222225</v>
      </c>
      <c r="U2061">
        <f t="shared" si="196"/>
        <v>2015</v>
      </c>
      <c r="V2061" t="str">
        <f t="shared" si="197"/>
        <v>Dec</v>
      </c>
    </row>
    <row r="2062" spans="1:22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8">
        <f t="shared" si="192"/>
        <v>196</v>
      </c>
      <c r="P2062" s="12">
        <f t="shared" si="193"/>
        <v>3800.5865102639295</v>
      </c>
      <c r="Q2062" t="s">
        <v>8319</v>
      </c>
      <c r="R2062" t="s">
        <v>8349</v>
      </c>
      <c r="S2062" s="9">
        <f t="shared" si="194"/>
        <v>41783.642939814818</v>
      </c>
      <c r="T2062" s="9">
        <f t="shared" si="195"/>
        <v>41843.642939814818</v>
      </c>
      <c r="U2062">
        <f t="shared" si="196"/>
        <v>2014</v>
      </c>
      <c r="V2062" t="str">
        <f t="shared" si="197"/>
        <v>May</v>
      </c>
    </row>
    <row r="2063" spans="1:22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8">
        <f t="shared" si="192"/>
        <v>108</v>
      </c>
      <c r="P2063" s="12">
        <f t="shared" si="193"/>
        <v>74057.142857142855</v>
      </c>
      <c r="Q2063" t="s">
        <v>8319</v>
      </c>
      <c r="R2063" t="s">
        <v>8349</v>
      </c>
      <c r="S2063" s="9">
        <f t="shared" si="194"/>
        <v>42705.764513888891</v>
      </c>
      <c r="T2063" s="9">
        <f t="shared" si="195"/>
        <v>42735.764513888891</v>
      </c>
      <c r="U2063">
        <f t="shared" si="196"/>
        <v>2016</v>
      </c>
      <c r="V2063" t="str">
        <f t="shared" si="197"/>
        <v>Dec</v>
      </c>
    </row>
    <row r="2064" spans="1:22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8">
        <f t="shared" si="192"/>
        <v>115</v>
      </c>
      <c r="P2064" s="12">
        <f t="shared" si="193"/>
        <v>12750.738916256158</v>
      </c>
      <c r="Q2064" t="s">
        <v>8319</v>
      </c>
      <c r="R2064" t="s">
        <v>8349</v>
      </c>
      <c r="S2064" s="9">
        <f t="shared" si="194"/>
        <v>42423.3830787037</v>
      </c>
      <c r="T2064" s="9">
        <f t="shared" si="195"/>
        <v>42453.341412037036</v>
      </c>
      <c r="U2064">
        <f t="shared" si="196"/>
        <v>2016</v>
      </c>
      <c r="V2064" t="str">
        <f t="shared" si="197"/>
        <v>Feb</v>
      </c>
    </row>
    <row r="2065" spans="1:22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8">
        <f t="shared" si="192"/>
        <v>148</v>
      </c>
      <c r="P2065" s="12">
        <f t="shared" si="193"/>
        <v>58187.755102040814</v>
      </c>
      <c r="Q2065" t="s">
        <v>8319</v>
      </c>
      <c r="R2065" t="s">
        <v>8349</v>
      </c>
      <c r="S2065" s="9">
        <f t="shared" si="194"/>
        <v>42472.73265046296</v>
      </c>
      <c r="T2065" s="9">
        <f t="shared" si="195"/>
        <v>42505.73265046296</v>
      </c>
      <c r="U2065">
        <f t="shared" si="196"/>
        <v>2016</v>
      </c>
      <c r="V2065" t="str">
        <f t="shared" si="197"/>
        <v>Apr</v>
      </c>
    </row>
    <row r="2066" spans="1:22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8">
        <f t="shared" si="192"/>
        <v>191</v>
      </c>
      <c r="P2066" s="12">
        <f t="shared" si="193"/>
        <v>537.17773571920168</v>
      </c>
      <c r="Q2066" t="s">
        <v>8319</v>
      </c>
      <c r="R2066" t="s">
        <v>8349</v>
      </c>
      <c r="S2066" s="9">
        <f t="shared" si="194"/>
        <v>41389.364849537036</v>
      </c>
      <c r="T2066" s="9">
        <f t="shared" si="195"/>
        <v>41425.5</v>
      </c>
      <c r="U2066">
        <f t="shared" si="196"/>
        <v>2013</v>
      </c>
      <c r="V2066" t="str">
        <f t="shared" si="197"/>
        <v>Apr</v>
      </c>
    </row>
    <row r="2067" spans="1:22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8">
        <f t="shared" si="192"/>
        <v>199</v>
      </c>
      <c r="P2067" s="12">
        <f t="shared" si="193"/>
        <v>1665.8097686375322</v>
      </c>
      <c r="Q2067" t="s">
        <v>8319</v>
      </c>
      <c r="R2067" t="s">
        <v>8349</v>
      </c>
      <c r="S2067" s="9">
        <f t="shared" si="194"/>
        <v>41603.333668981482</v>
      </c>
      <c r="T2067" s="9">
        <f t="shared" si="195"/>
        <v>41633.333668981482</v>
      </c>
      <c r="U2067">
        <f t="shared" si="196"/>
        <v>2013</v>
      </c>
      <c r="V2067" t="str">
        <f t="shared" si="197"/>
        <v>Nov</v>
      </c>
    </row>
    <row r="2068" spans="1:22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8">
        <f t="shared" si="192"/>
        <v>219</v>
      </c>
      <c r="P2068" s="12">
        <f t="shared" si="193"/>
        <v>39876.923076923078</v>
      </c>
      <c r="Q2068" t="s">
        <v>8319</v>
      </c>
      <c r="R2068" t="s">
        <v>8349</v>
      </c>
      <c r="S2068" s="9">
        <f t="shared" si="194"/>
        <v>41844.771793981483</v>
      </c>
      <c r="T2068" s="9">
        <f t="shared" si="195"/>
        <v>41874.771793981483</v>
      </c>
      <c r="U2068">
        <f t="shared" si="196"/>
        <v>2014</v>
      </c>
      <c r="V2068" t="str">
        <f t="shared" si="197"/>
        <v>Jul</v>
      </c>
    </row>
    <row r="2069" spans="1:22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8">
        <f t="shared" si="192"/>
        <v>127</v>
      </c>
      <c r="P2069" s="12">
        <f t="shared" si="193"/>
        <v>285120</v>
      </c>
      <c r="Q2069" t="s">
        <v>8319</v>
      </c>
      <c r="R2069" t="s">
        <v>8349</v>
      </c>
      <c r="S2069" s="9">
        <f t="shared" si="194"/>
        <v>42115.853888888887</v>
      </c>
      <c r="T2069" s="9">
        <f t="shared" si="195"/>
        <v>42148.853888888887</v>
      </c>
      <c r="U2069">
        <f t="shared" si="196"/>
        <v>2015</v>
      </c>
      <c r="V2069" t="str">
        <f t="shared" si="197"/>
        <v>Apr</v>
      </c>
    </row>
    <row r="2070" spans="1:22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8">
        <f t="shared" si="192"/>
        <v>105</v>
      </c>
      <c r="P2070" s="12">
        <f t="shared" si="193"/>
        <v>34105.26315789474</v>
      </c>
      <c r="Q2070" t="s">
        <v>8319</v>
      </c>
      <c r="R2070" t="s">
        <v>8349</v>
      </c>
      <c r="S2070" s="9">
        <f t="shared" si="194"/>
        <v>42633.841608796298</v>
      </c>
      <c r="T2070" s="9">
        <f t="shared" si="195"/>
        <v>42663.841608796298</v>
      </c>
      <c r="U2070">
        <f t="shared" si="196"/>
        <v>2016</v>
      </c>
      <c r="V2070" t="str">
        <f t="shared" si="197"/>
        <v>Sep</v>
      </c>
    </row>
    <row r="2071" spans="1:22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8">
        <f t="shared" si="192"/>
        <v>128</v>
      </c>
      <c r="P2071" s="12">
        <f t="shared" si="193"/>
        <v>10184.03041825095</v>
      </c>
      <c r="Q2071" t="s">
        <v>8319</v>
      </c>
      <c r="R2071" t="s">
        <v>8349</v>
      </c>
      <c r="S2071" s="9">
        <f t="shared" si="194"/>
        <v>42340.972118055557</v>
      </c>
      <c r="T2071" s="9">
        <f t="shared" si="195"/>
        <v>42371.972118055557</v>
      </c>
      <c r="U2071">
        <f t="shared" si="196"/>
        <v>2015</v>
      </c>
      <c r="V2071" t="str">
        <f t="shared" si="197"/>
        <v>Dec</v>
      </c>
    </row>
    <row r="2072" spans="1:22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8">
        <f t="shared" si="192"/>
        <v>317</v>
      </c>
      <c r="P2072" s="12">
        <f t="shared" si="193"/>
        <v>1694.1176470588234</v>
      </c>
      <c r="Q2072" t="s">
        <v>8319</v>
      </c>
      <c r="R2072" t="s">
        <v>8349</v>
      </c>
      <c r="S2072" s="9">
        <f t="shared" si="194"/>
        <v>42519.6565162037</v>
      </c>
      <c r="T2072" s="9">
        <f t="shared" si="195"/>
        <v>42549.6565162037</v>
      </c>
      <c r="U2072">
        <f t="shared" si="196"/>
        <v>2016</v>
      </c>
      <c r="V2072" t="str">
        <f t="shared" si="197"/>
        <v>May</v>
      </c>
    </row>
    <row r="2073" spans="1:22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8">
        <f t="shared" si="192"/>
        <v>281</v>
      </c>
      <c r="P2073" s="12">
        <f t="shared" si="193"/>
        <v>13985.611510791367</v>
      </c>
      <c r="Q2073" t="s">
        <v>8319</v>
      </c>
      <c r="R2073" t="s">
        <v>8349</v>
      </c>
      <c r="S2073" s="9">
        <f t="shared" si="194"/>
        <v>42600.278749999998</v>
      </c>
      <c r="T2073" s="9">
        <f t="shared" si="195"/>
        <v>42645.278749999998</v>
      </c>
      <c r="U2073">
        <f t="shared" si="196"/>
        <v>2016</v>
      </c>
      <c r="V2073" t="str">
        <f t="shared" si="197"/>
        <v>Aug</v>
      </c>
    </row>
    <row r="2074" spans="1:22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8">
        <f t="shared" si="192"/>
        <v>111</v>
      </c>
      <c r="P2074" s="12">
        <f t="shared" si="193"/>
        <v>7405.7142857142853</v>
      </c>
      <c r="Q2074" t="s">
        <v>8319</v>
      </c>
      <c r="R2074" t="s">
        <v>8349</v>
      </c>
      <c r="S2074" s="9">
        <f t="shared" si="194"/>
        <v>42467.581388888888</v>
      </c>
      <c r="T2074" s="9">
        <f t="shared" si="195"/>
        <v>42497.581388888888</v>
      </c>
      <c r="U2074">
        <f t="shared" si="196"/>
        <v>2016</v>
      </c>
      <c r="V2074" t="str">
        <f t="shared" si="197"/>
        <v>Apr</v>
      </c>
    </row>
    <row r="2075" spans="1:22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8">
        <f t="shared" si="192"/>
        <v>153</v>
      </c>
      <c r="P2075" s="12">
        <f t="shared" si="193"/>
        <v>8272.3404255319147</v>
      </c>
      <c r="Q2075" t="s">
        <v>8319</v>
      </c>
      <c r="R2075" t="s">
        <v>8349</v>
      </c>
      <c r="S2075" s="9">
        <f t="shared" si="194"/>
        <v>42087.668032407411</v>
      </c>
      <c r="T2075" s="9">
        <f t="shared" si="195"/>
        <v>42132.668032407411</v>
      </c>
      <c r="U2075">
        <f t="shared" si="196"/>
        <v>2015</v>
      </c>
      <c r="V2075" t="str">
        <f t="shared" si="197"/>
        <v>Mar</v>
      </c>
    </row>
    <row r="2076" spans="1:22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8">
        <f t="shared" si="192"/>
        <v>103</v>
      </c>
      <c r="P2076" s="12">
        <f t="shared" si="193"/>
        <v>864000</v>
      </c>
      <c r="Q2076" t="s">
        <v>8319</v>
      </c>
      <c r="R2076" t="s">
        <v>8349</v>
      </c>
      <c r="S2076" s="9">
        <f t="shared" si="194"/>
        <v>42466.826180555552</v>
      </c>
      <c r="T2076" s="9">
        <f t="shared" si="195"/>
        <v>42496.826180555552</v>
      </c>
      <c r="U2076">
        <f t="shared" si="196"/>
        <v>2016</v>
      </c>
      <c r="V2076" t="str">
        <f t="shared" si="197"/>
        <v>Apr</v>
      </c>
    </row>
    <row r="2077" spans="1:22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8">
        <f t="shared" si="192"/>
        <v>1678</v>
      </c>
      <c r="P2077" s="12">
        <f t="shared" si="193"/>
        <v>316.09756097560978</v>
      </c>
      <c r="Q2077" t="s">
        <v>8319</v>
      </c>
      <c r="R2077" t="s">
        <v>8349</v>
      </c>
      <c r="S2077" s="9">
        <f t="shared" si="194"/>
        <v>41450.681574074071</v>
      </c>
      <c r="T2077" s="9">
        <f t="shared" si="195"/>
        <v>41480.681574074071</v>
      </c>
      <c r="U2077">
        <f t="shared" si="196"/>
        <v>2013</v>
      </c>
      <c r="V2077" t="str">
        <f t="shared" si="197"/>
        <v>Jun</v>
      </c>
    </row>
    <row r="2078" spans="1:22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8">
        <f t="shared" si="192"/>
        <v>543</v>
      </c>
      <c r="P2078" s="12">
        <f t="shared" si="193"/>
        <v>413.44658451967939</v>
      </c>
      <c r="Q2078" t="s">
        <v>8319</v>
      </c>
      <c r="R2078" t="s">
        <v>8349</v>
      </c>
      <c r="S2078" s="9">
        <f t="shared" si="194"/>
        <v>41803.880659722221</v>
      </c>
      <c r="T2078" s="9">
        <f t="shared" si="195"/>
        <v>41843.880659722221</v>
      </c>
      <c r="U2078">
        <f t="shared" si="196"/>
        <v>2014</v>
      </c>
      <c r="V2078" t="str">
        <f t="shared" si="197"/>
        <v>Jun</v>
      </c>
    </row>
    <row r="2079" spans="1:22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8">
        <f t="shared" si="192"/>
        <v>116</v>
      </c>
      <c r="P2079" s="12">
        <f t="shared" si="193"/>
        <v>26578.319148936171</v>
      </c>
      <c r="Q2079" t="s">
        <v>8319</v>
      </c>
      <c r="R2079" t="s">
        <v>8349</v>
      </c>
      <c r="S2079" s="9">
        <f t="shared" si="194"/>
        <v>42103.042546296296</v>
      </c>
      <c r="T2079" s="9">
        <f t="shared" si="195"/>
        <v>42160.875</v>
      </c>
      <c r="U2079">
        <f t="shared" si="196"/>
        <v>2015</v>
      </c>
      <c r="V2079" t="str">
        <f t="shared" si="197"/>
        <v>Apr</v>
      </c>
    </row>
    <row r="2080" spans="1:22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8">
        <f t="shared" si="192"/>
        <v>131</v>
      </c>
      <c r="P2080" s="12">
        <f t="shared" si="193"/>
        <v>54000</v>
      </c>
      <c r="Q2080" t="s">
        <v>8319</v>
      </c>
      <c r="R2080" t="s">
        <v>8349</v>
      </c>
      <c r="S2080" s="9">
        <f t="shared" si="194"/>
        <v>42692.771493055552</v>
      </c>
      <c r="T2080" s="9">
        <f t="shared" si="195"/>
        <v>42722.771493055552</v>
      </c>
      <c r="U2080">
        <f t="shared" si="196"/>
        <v>2016</v>
      </c>
      <c r="V2080" t="str">
        <f t="shared" si="197"/>
        <v>Nov</v>
      </c>
    </row>
    <row r="2081" spans="1:22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8">
        <f t="shared" si="192"/>
        <v>288</v>
      </c>
      <c r="P2081" s="12">
        <f t="shared" si="193"/>
        <v>4281.7248764415153</v>
      </c>
      <c r="Q2081" t="s">
        <v>8319</v>
      </c>
      <c r="R2081" t="s">
        <v>8349</v>
      </c>
      <c r="S2081" s="9">
        <f t="shared" si="194"/>
        <v>42150.71056712963</v>
      </c>
      <c r="T2081" s="9">
        <f t="shared" si="195"/>
        <v>42180.791666666672</v>
      </c>
      <c r="U2081">
        <f t="shared" si="196"/>
        <v>2015</v>
      </c>
      <c r="V2081" t="str">
        <f t="shared" si="197"/>
        <v>May</v>
      </c>
    </row>
    <row r="2082" spans="1:22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8">
        <f t="shared" si="192"/>
        <v>508</v>
      </c>
      <c r="P2082" s="12">
        <f t="shared" si="193"/>
        <v>51912</v>
      </c>
      <c r="Q2082" t="s">
        <v>8319</v>
      </c>
      <c r="R2082" t="s">
        <v>8349</v>
      </c>
      <c r="S2082" s="9">
        <f t="shared" si="194"/>
        <v>42289.957175925927</v>
      </c>
      <c r="T2082" s="9">
        <f t="shared" si="195"/>
        <v>42319.998842592591</v>
      </c>
      <c r="U2082">
        <f t="shared" si="196"/>
        <v>2015</v>
      </c>
      <c r="V2082" t="str">
        <f t="shared" si="197"/>
        <v>Oct</v>
      </c>
    </row>
    <row r="2083" spans="1:22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8">
        <f t="shared" si="192"/>
        <v>115</v>
      </c>
      <c r="P2083" s="12">
        <f t="shared" si="193"/>
        <v>64487</v>
      </c>
      <c r="Q2083" t="s">
        <v>8325</v>
      </c>
      <c r="R2083" t="s">
        <v>8329</v>
      </c>
      <c r="S2083" s="9">
        <f t="shared" si="194"/>
        <v>41004.156886574077</v>
      </c>
      <c r="T2083" s="9">
        <f t="shared" si="195"/>
        <v>41045.207638888889</v>
      </c>
      <c r="U2083">
        <f t="shared" si="196"/>
        <v>2012</v>
      </c>
      <c r="V2083" t="str">
        <f t="shared" si="197"/>
        <v>Apr</v>
      </c>
    </row>
    <row r="2084" spans="1:22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8">
        <f t="shared" si="192"/>
        <v>111</v>
      </c>
      <c r="P2084" s="12">
        <f t="shared" si="193"/>
        <v>136515.78947368421</v>
      </c>
      <c r="Q2084" t="s">
        <v>8325</v>
      </c>
      <c r="R2084" t="s">
        <v>8329</v>
      </c>
      <c r="S2084" s="9">
        <f t="shared" si="194"/>
        <v>40811.120324074072</v>
      </c>
      <c r="T2084" s="9">
        <f t="shared" si="195"/>
        <v>40871.161990740737</v>
      </c>
      <c r="U2084">
        <f t="shared" si="196"/>
        <v>2011</v>
      </c>
      <c r="V2084" t="str">
        <f t="shared" si="197"/>
        <v>Sep</v>
      </c>
    </row>
    <row r="2085" spans="1:22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8">
        <f t="shared" si="192"/>
        <v>113</v>
      </c>
      <c r="P2085" s="12">
        <f t="shared" si="193"/>
        <v>103680</v>
      </c>
      <c r="Q2085" t="s">
        <v>8325</v>
      </c>
      <c r="R2085" t="s">
        <v>8329</v>
      </c>
      <c r="S2085" s="9">
        <f t="shared" si="194"/>
        <v>41034.72216435185</v>
      </c>
      <c r="T2085" s="9">
        <f t="shared" si="195"/>
        <v>41064.72216435185</v>
      </c>
      <c r="U2085">
        <f t="shared" si="196"/>
        <v>2012</v>
      </c>
      <c r="V2085" t="str">
        <f t="shared" si="197"/>
        <v>May</v>
      </c>
    </row>
    <row r="2086" spans="1:22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8">
        <f t="shared" si="192"/>
        <v>108</v>
      </c>
      <c r="P2086" s="12">
        <f t="shared" si="193"/>
        <v>59086.043478260872</v>
      </c>
      <c r="Q2086" t="s">
        <v>8325</v>
      </c>
      <c r="R2086" t="s">
        <v>8329</v>
      </c>
      <c r="S2086" s="9">
        <f t="shared" si="194"/>
        <v>41731.833124999997</v>
      </c>
      <c r="T2086" s="9">
        <f t="shared" si="195"/>
        <v>41763.290972222225</v>
      </c>
      <c r="U2086">
        <f t="shared" si="196"/>
        <v>2014</v>
      </c>
      <c r="V2086" t="str">
        <f t="shared" si="197"/>
        <v>Apr</v>
      </c>
    </row>
    <row r="2087" spans="1:22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8">
        <f t="shared" si="192"/>
        <v>124</v>
      </c>
      <c r="P2087" s="12">
        <f t="shared" si="193"/>
        <v>31228.915662650601</v>
      </c>
      <c r="Q2087" t="s">
        <v>8325</v>
      </c>
      <c r="R2087" t="s">
        <v>8329</v>
      </c>
      <c r="S2087" s="9">
        <f t="shared" si="194"/>
        <v>41075.835497685184</v>
      </c>
      <c r="T2087" s="9">
        <f t="shared" si="195"/>
        <v>41105.835497685184</v>
      </c>
      <c r="U2087">
        <f t="shared" si="196"/>
        <v>2012</v>
      </c>
      <c r="V2087" t="str">
        <f t="shared" si="197"/>
        <v>Jun</v>
      </c>
    </row>
    <row r="2088" spans="1:22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8">
        <f t="shared" si="192"/>
        <v>101</v>
      </c>
      <c r="P2088" s="12">
        <f t="shared" si="193"/>
        <v>75383.085714285713</v>
      </c>
      <c r="Q2088" t="s">
        <v>8325</v>
      </c>
      <c r="R2088" t="s">
        <v>8329</v>
      </c>
      <c r="S2088" s="9">
        <f t="shared" si="194"/>
        <v>40860.67050925926</v>
      </c>
      <c r="T2088" s="9">
        <f t="shared" si="195"/>
        <v>40891.207638888889</v>
      </c>
      <c r="U2088">
        <f t="shared" si="196"/>
        <v>2011</v>
      </c>
      <c r="V2088" t="str">
        <f t="shared" si="197"/>
        <v>Nov</v>
      </c>
    </row>
    <row r="2089" spans="1:22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8">
        <f t="shared" si="192"/>
        <v>104</v>
      </c>
      <c r="P2089" s="12">
        <f t="shared" si="193"/>
        <v>103680</v>
      </c>
      <c r="Q2089" t="s">
        <v>8325</v>
      </c>
      <c r="R2089" t="s">
        <v>8329</v>
      </c>
      <c r="S2089" s="9">
        <f t="shared" si="194"/>
        <v>40764.204375000001</v>
      </c>
      <c r="T2089" s="9">
        <f t="shared" si="195"/>
        <v>40794.204375000001</v>
      </c>
      <c r="U2089">
        <f t="shared" si="196"/>
        <v>2011</v>
      </c>
      <c r="V2089" t="str">
        <f t="shared" si="197"/>
        <v>Aug</v>
      </c>
    </row>
    <row r="2090" spans="1:22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8">
        <f t="shared" si="192"/>
        <v>116</v>
      </c>
      <c r="P2090" s="12">
        <f t="shared" si="193"/>
        <v>41991.839999999997</v>
      </c>
      <c r="Q2090" t="s">
        <v>8325</v>
      </c>
      <c r="R2090" t="s">
        <v>8329</v>
      </c>
      <c r="S2090" s="9">
        <f t="shared" si="194"/>
        <v>40395.714722222219</v>
      </c>
      <c r="T2090" s="9">
        <f t="shared" si="195"/>
        <v>40432.165972222225</v>
      </c>
      <c r="U2090">
        <f t="shared" si="196"/>
        <v>2010</v>
      </c>
      <c r="V2090" t="str">
        <f t="shared" si="197"/>
        <v>Aug</v>
      </c>
    </row>
    <row r="2091" spans="1:22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8">
        <f t="shared" si="192"/>
        <v>120</v>
      </c>
      <c r="P2091" s="12">
        <f t="shared" si="193"/>
        <v>48774.193548387098</v>
      </c>
      <c r="Q2091" t="s">
        <v>8325</v>
      </c>
      <c r="R2091" t="s">
        <v>8329</v>
      </c>
      <c r="S2091" s="9">
        <f t="shared" si="194"/>
        <v>41453.076319444444</v>
      </c>
      <c r="T2091" s="9">
        <f t="shared" si="195"/>
        <v>41488.076319444444</v>
      </c>
      <c r="U2091">
        <f t="shared" si="196"/>
        <v>2013</v>
      </c>
      <c r="V2091" t="str">
        <f t="shared" si="197"/>
        <v>Jun</v>
      </c>
    </row>
    <row r="2092" spans="1:22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8">
        <f t="shared" si="192"/>
        <v>115</v>
      </c>
      <c r="P2092" s="12">
        <f t="shared" si="193"/>
        <v>16200</v>
      </c>
      <c r="Q2092" t="s">
        <v>8325</v>
      </c>
      <c r="R2092" t="s">
        <v>8329</v>
      </c>
      <c r="S2092" s="9">
        <f t="shared" si="194"/>
        <v>41299.381423611114</v>
      </c>
      <c r="T2092" s="9">
        <f t="shared" si="195"/>
        <v>41329.381423611114</v>
      </c>
      <c r="U2092">
        <f t="shared" si="196"/>
        <v>2013</v>
      </c>
      <c r="V2092" t="str">
        <f t="shared" si="197"/>
        <v>Jan</v>
      </c>
    </row>
    <row r="2093" spans="1:22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8">
        <f t="shared" si="192"/>
        <v>120</v>
      </c>
      <c r="P2093" s="12">
        <f t="shared" si="193"/>
        <v>17037.89430894309</v>
      </c>
      <c r="Q2093" t="s">
        <v>8325</v>
      </c>
      <c r="R2093" t="s">
        <v>8329</v>
      </c>
      <c r="S2093" s="9">
        <f t="shared" si="194"/>
        <v>40555.322662037033</v>
      </c>
      <c r="T2093" s="9">
        <f t="shared" si="195"/>
        <v>40603.833333333336</v>
      </c>
      <c r="U2093">
        <f t="shared" si="196"/>
        <v>2011</v>
      </c>
      <c r="V2093" t="str">
        <f t="shared" si="197"/>
        <v>Jan</v>
      </c>
    </row>
    <row r="2094" spans="1:22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8">
        <f t="shared" si="192"/>
        <v>101</v>
      </c>
      <c r="P2094" s="12">
        <f t="shared" si="193"/>
        <v>94254.545454545456</v>
      </c>
      <c r="Q2094" t="s">
        <v>8325</v>
      </c>
      <c r="R2094" t="s">
        <v>8329</v>
      </c>
      <c r="S2094" s="9">
        <f t="shared" si="194"/>
        <v>40763.707546296297</v>
      </c>
      <c r="T2094" s="9">
        <f t="shared" si="195"/>
        <v>40823.707546296297</v>
      </c>
      <c r="U2094">
        <f t="shared" si="196"/>
        <v>2011</v>
      </c>
      <c r="V2094" t="str">
        <f t="shared" si="197"/>
        <v>Aug</v>
      </c>
    </row>
    <row r="2095" spans="1:22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8">
        <f t="shared" si="192"/>
        <v>102</v>
      </c>
      <c r="P2095" s="12">
        <f t="shared" si="193"/>
        <v>225547.82608695651</v>
      </c>
      <c r="Q2095" t="s">
        <v>8325</v>
      </c>
      <c r="R2095" t="s">
        <v>8329</v>
      </c>
      <c r="S2095" s="9">
        <f t="shared" si="194"/>
        <v>41205.854537037041</v>
      </c>
      <c r="T2095" s="9">
        <f t="shared" si="195"/>
        <v>41265.896203703705</v>
      </c>
      <c r="U2095">
        <f t="shared" si="196"/>
        <v>2012</v>
      </c>
      <c r="V2095" t="str">
        <f t="shared" si="197"/>
        <v>Oct</v>
      </c>
    </row>
    <row r="2096" spans="1:22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8">
        <f t="shared" si="192"/>
        <v>121</v>
      </c>
      <c r="P2096" s="12">
        <f t="shared" si="193"/>
        <v>40925.972222222219</v>
      </c>
      <c r="Q2096" t="s">
        <v>8325</v>
      </c>
      <c r="R2096" t="s">
        <v>8329</v>
      </c>
      <c r="S2096" s="9">
        <f t="shared" si="194"/>
        <v>40939.02002314815</v>
      </c>
      <c r="T2096" s="9">
        <f t="shared" si="195"/>
        <v>40973.125</v>
      </c>
      <c r="U2096">
        <f t="shared" si="196"/>
        <v>2012</v>
      </c>
      <c r="V2096" t="str">
        <f t="shared" si="197"/>
        <v>Jan</v>
      </c>
    </row>
    <row r="2097" spans="1:22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8">
        <f t="shared" si="192"/>
        <v>100</v>
      </c>
      <c r="P2097" s="12">
        <f t="shared" si="193"/>
        <v>235636.36363636365</v>
      </c>
      <c r="Q2097" t="s">
        <v>8325</v>
      </c>
      <c r="R2097" t="s">
        <v>8329</v>
      </c>
      <c r="S2097" s="9">
        <f t="shared" si="194"/>
        <v>40758.733483796292</v>
      </c>
      <c r="T2097" s="9">
        <f t="shared" si="195"/>
        <v>40818.733483796292</v>
      </c>
      <c r="U2097">
        <f t="shared" si="196"/>
        <v>2011</v>
      </c>
      <c r="V2097" t="str">
        <f t="shared" si="197"/>
        <v>Aug</v>
      </c>
    </row>
    <row r="2098" spans="1:22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8">
        <f t="shared" si="192"/>
        <v>102</v>
      </c>
      <c r="P2098" s="12">
        <f t="shared" si="193"/>
        <v>95086.071428571435</v>
      </c>
      <c r="Q2098" t="s">
        <v>8325</v>
      </c>
      <c r="R2098" t="s">
        <v>8329</v>
      </c>
      <c r="S2098" s="9">
        <f t="shared" si="194"/>
        <v>41192.758506944447</v>
      </c>
      <c r="T2098" s="9">
        <f t="shared" si="195"/>
        <v>41208.165972222225</v>
      </c>
      <c r="U2098">
        <f t="shared" si="196"/>
        <v>2012</v>
      </c>
      <c r="V2098" t="str">
        <f t="shared" si="197"/>
        <v>Oct</v>
      </c>
    </row>
    <row r="2099" spans="1:22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8">
        <f t="shared" si="192"/>
        <v>100</v>
      </c>
      <c r="P2099" s="12">
        <f t="shared" si="193"/>
        <v>136515.78947368421</v>
      </c>
      <c r="Q2099" t="s">
        <v>8325</v>
      </c>
      <c r="R2099" t="s">
        <v>8329</v>
      </c>
      <c r="S2099" s="9">
        <f t="shared" si="194"/>
        <v>40818.58489583333</v>
      </c>
      <c r="T2099" s="9">
        <f t="shared" si="195"/>
        <v>40878.626562500001</v>
      </c>
      <c r="U2099">
        <f t="shared" si="196"/>
        <v>2011</v>
      </c>
      <c r="V2099" t="str">
        <f t="shared" si="197"/>
        <v>Oct</v>
      </c>
    </row>
    <row r="2100" spans="1:22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8">
        <f t="shared" si="192"/>
        <v>100</v>
      </c>
      <c r="P2100" s="12">
        <f t="shared" si="193"/>
        <v>81000</v>
      </c>
      <c r="Q2100" t="s">
        <v>8325</v>
      </c>
      <c r="R2100" t="s">
        <v>8329</v>
      </c>
      <c r="S2100" s="9">
        <f t="shared" si="194"/>
        <v>40946.11383101852</v>
      </c>
      <c r="T2100" s="9">
        <f t="shared" si="195"/>
        <v>40976.11383101852</v>
      </c>
      <c r="U2100">
        <f t="shared" si="196"/>
        <v>2012</v>
      </c>
      <c r="V2100" t="str">
        <f t="shared" si="197"/>
        <v>Feb</v>
      </c>
    </row>
    <row r="2101" spans="1:22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8">
        <f t="shared" si="192"/>
        <v>132</v>
      </c>
      <c r="P2101" s="12">
        <f t="shared" si="193"/>
        <v>18385.968253968254</v>
      </c>
      <c r="Q2101" t="s">
        <v>8325</v>
      </c>
      <c r="R2101" t="s">
        <v>8329</v>
      </c>
      <c r="S2101" s="9">
        <f t="shared" si="194"/>
        <v>42173.746342592596</v>
      </c>
      <c r="T2101" s="9">
        <f t="shared" si="195"/>
        <v>42187.152777777781</v>
      </c>
      <c r="U2101">
        <f t="shared" si="196"/>
        <v>2015</v>
      </c>
      <c r="V2101" t="str">
        <f t="shared" si="197"/>
        <v>Jun</v>
      </c>
    </row>
    <row r="2102" spans="1:22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8">
        <f t="shared" si="192"/>
        <v>137</v>
      </c>
      <c r="P2102" s="12">
        <f t="shared" si="193"/>
        <v>49059.222222222219</v>
      </c>
      <c r="Q2102" t="s">
        <v>8325</v>
      </c>
      <c r="R2102" t="s">
        <v>8329</v>
      </c>
      <c r="S2102" s="9">
        <f t="shared" si="194"/>
        <v>41074.834965277776</v>
      </c>
      <c r="T2102" s="9">
        <f t="shared" si="195"/>
        <v>41090.165972222225</v>
      </c>
      <c r="U2102">
        <f t="shared" si="196"/>
        <v>2012</v>
      </c>
      <c r="V2102" t="str">
        <f t="shared" si="197"/>
        <v>Jun</v>
      </c>
    </row>
    <row r="2103" spans="1:22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8">
        <f t="shared" si="192"/>
        <v>113</v>
      </c>
      <c r="P2103" s="12">
        <f t="shared" si="193"/>
        <v>117818.18181818182</v>
      </c>
      <c r="Q2103" t="s">
        <v>8325</v>
      </c>
      <c r="R2103" t="s">
        <v>8329</v>
      </c>
      <c r="S2103" s="9">
        <f t="shared" si="194"/>
        <v>40892.149467592593</v>
      </c>
      <c r="T2103" s="9">
        <f t="shared" si="195"/>
        <v>40952.149467592593</v>
      </c>
      <c r="U2103">
        <f t="shared" si="196"/>
        <v>2011</v>
      </c>
      <c r="V2103" t="str">
        <f t="shared" si="197"/>
        <v>Dec</v>
      </c>
    </row>
    <row r="2104" spans="1:22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8">
        <f t="shared" si="192"/>
        <v>136</v>
      </c>
      <c r="P2104" s="12">
        <f t="shared" si="193"/>
        <v>68210.526315789481</v>
      </c>
      <c r="Q2104" t="s">
        <v>8325</v>
      </c>
      <c r="R2104" t="s">
        <v>8329</v>
      </c>
      <c r="S2104" s="9">
        <f t="shared" si="194"/>
        <v>40638.868611111109</v>
      </c>
      <c r="T2104" s="9">
        <f t="shared" si="195"/>
        <v>40668.868611111109</v>
      </c>
      <c r="U2104">
        <f t="shared" si="196"/>
        <v>2011</v>
      </c>
      <c r="V2104" t="str">
        <f t="shared" si="197"/>
        <v>Apr</v>
      </c>
    </row>
    <row r="2105" spans="1:22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8">
        <f t="shared" si="192"/>
        <v>146</v>
      </c>
      <c r="P2105" s="12">
        <f t="shared" si="193"/>
        <v>22570.434782608696</v>
      </c>
      <c r="Q2105" t="s">
        <v>8325</v>
      </c>
      <c r="R2105" t="s">
        <v>8329</v>
      </c>
      <c r="S2105" s="9">
        <f t="shared" si="194"/>
        <v>41192.754942129628</v>
      </c>
      <c r="T2105" s="9">
        <f t="shared" si="195"/>
        <v>41222.7966087963</v>
      </c>
      <c r="U2105">
        <f t="shared" si="196"/>
        <v>2012</v>
      </c>
      <c r="V2105" t="str">
        <f t="shared" si="197"/>
        <v>Oct</v>
      </c>
    </row>
    <row r="2106" spans="1:22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8">
        <f t="shared" si="192"/>
        <v>130</v>
      </c>
      <c r="P2106" s="12">
        <f t="shared" si="193"/>
        <v>72215.297297297293</v>
      </c>
      <c r="Q2106" t="s">
        <v>8325</v>
      </c>
      <c r="R2106" t="s">
        <v>8329</v>
      </c>
      <c r="S2106" s="9">
        <f t="shared" si="194"/>
        <v>41394.074467592596</v>
      </c>
      <c r="T2106" s="9">
        <f t="shared" si="195"/>
        <v>41425</v>
      </c>
      <c r="U2106">
        <f t="shared" si="196"/>
        <v>2013</v>
      </c>
      <c r="V2106" t="str">
        <f t="shared" si="197"/>
        <v>Apr</v>
      </c>
    </row>
    <row r="2107" spans="1:22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8">
        <f t="shared" si="192"/>
        <v>254</v>
      </c>
      <c r="P2107" s="12">
        <f t="shared" si="193"/>
        <v>10802.494949494949</v>
      </c>
      <c r="Q2107" t="s">
        <v>8325</v>
      </c>
      <c r="R2107" t="s">
        <v>8329</v>
      </c>
      <c r="S2107" s="9">
        <f t="shared" si="194"/>
        <v>41951.788807870369</v>
      </c>
      <c r="T2107" s="9">
        <f t="shared" si="195"/>
        <v>41964.166666666672</v>
      </c>
      <c r="U2107">
        <f t="shared" si="196"/>
        <v>2014</v>
      </c>
      <c r="V2107" t="str">
        <f t="shared" si="197"/>
        <v>Nov</v>
      </c>
    </row>
    <row r="2108" spans="1:22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8">
        <f t="shared" si="192"/>
        <v>107</v>
      </c>
      <c r="P2108" s="12">
        <f t="shared" si="193"/>
        <v>58909.090909090912</v>
      </c>
      <c r="Q2108" t="s">
        <v>8325</v>
      </c>
      <c r="R2108" t="s">
        <v>8329</v>
      </c>
      <c r="S2108" s="9">
        <f t="shared" si="194"/>
        <v>41270.21497685185</v>
      </c>
      <c r="T2108" s="9">
        <f t="shared" si="195"/>
        <v>41300.21497685185</v>
      </c>
      <c r="U2108">
        <f t="shared" si="196"/>
        <v>2012</v>
      </c>
      <c r="V2108" t="str">
        <f t="shared" si="197"/>
        <v>Dec</v>
      </c>
    </row>
    <row r="2109" spans="1:22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8">
        <f t="shared" si="192"/>
        <v>108</v>
      </c>
      <c r="P2109" s="12">
        <f t="shared" si="193"/>
        <v>31344.827586206895</v>
      </c>
      <c r="Q2109" t="s">
        <v>8325</v>
      </c>
      <c r="R2109" t="s">
        <v>8329</v>
      </c>
      <c r="S2109" s="9">
        <f t="shared" si="194"/>
        <v>41934.71056712963</v>
      </c>
      <c r="T2109" s="9">
        <f t="shared" si="195"/>
        <v>41955.752233796295</v>
      </c>
      <c r="U2109">
        <f t="shared" si="196"/>
        <v>2014</v>
      </c>
      <c r="V2109" t="str">
        <f t="shared" si="197"/>
        <v>Oct</v>
      </c>
    </row>
    <row r="2110" spans="1:22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8">
        <f t="shared" si="192"/>
        <v>107</v>
      </c>
      <c r="P2110" s="12">
        <f t="shared" si="193"/>
        <v>12207.958115183246</v>
      </c>
      <c r="Q2110" t="s">
        <v>8325</v>
      </c>
      <c r="R2110" t="s">
        <v>8329</v>
      </c>
      <c r="S2110" s="9">
        <f t="shared" si="194"/>
        <v>41135.175694444442</v>
      </c>
      <c r="T2110" s="9">
        <f t="shared" si="195"/>
        <v>41162.163194444445</v>
      </c>
      <c r="U2110">
        <f t="shared" si="196"/>
        <v>2012</v>
      </c>
      <c r="V2110" t="str">
        <f t="shared" si="197"/>
        <v>Aug</v>
      </c>
    </row>
    <row r="2111" spans="1:22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8">
        <f t="shared" si="192"/>
        <v>107</v>
      </c>
      <c r="P2111" s="12">
        <f t="shared" si="193"/>
        <v>64800</v>
      </c>
      <c r="Q2111" t="s">
        <v>8325</v>
      </c>
      <c r="R2111" t="s">
        <v>8329</v>
      </c>
      <c r="S2111" s="9">
        <f t="shared" si="194"/>
        <v>42160.708530092597</v>
      </c>
      <c r="T2111" s="9">
        <f t="shared" si="195"/>
        <v>42190.708530092597</v>
      </c>
      <c r="U2111">
        <f t="shared" si="196"/>
        <v>2015</v>
      </c>
      <c r="V2111" t="str">
        <f t="shared" si="197"/>
        <v>Jun</v>
      </c>
    </row>
    <row r="2112" spans="1:22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8">
        <f t="shared" si="192"/>
        <v>100</v>
      </c>
      <c r="P2112" s="12">
        <f t="shared" si="193"/>
        <v>62609.76315789474</v>
      </c>
      <c r="Q2112" t="s">
        <v>8325</v>
      </c>
      <c r="R2112" t="s">
        <v>8329</v>
      </c>
      <c r="S2112" s="9">
        <f t="shared" si="194"/>
        <v>41759.670937499999</v>
      </c>
      <c r="T2112" s="9">
        <f t="shared" si="195"/>
        <v>41787.207638888889</v>
      </c>
      <c r="U2112">
        <f t="shared" si="196"/>
        <v>2014</v>
      </c>
      <c r="V2112" t="str">
        <f t="shared" si="197"/>
        <v>Apr</v>
      </c>
    </row>
    <row r="2113" spans="1:22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8">
        <f t="shared" si="192"/>
        <v>107</v>
      </c>
      <c r="P2113" s="12">
        <f t="shared" si="193"/>
        <v>148086.53846153847</v>
      </c>
      <c r="Q2113" t="s">
        <v>8325</v>
      </c>
      <c r="R2113" t="s">
        <v>8329</v>
      </c>
      <c r="S2113" s="9">
        <f t="shared" si="194"/>
        <v>40703.197048611109</v>
      </c>
      <c r="T2113" s="9">
        <f t="shared" si="195"/>
        <v>40770.041666666664</v>
      </c>
      <c r="U2113">
        <f t="shared" si="196"/>
        <v>2011</v>
      </c>
      <c r="V2113" t="str">
        <f t="shared" si="197"/>
        <v>Jun</v>
      </c>
    </row>
    <row r="2114" spans="1:22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8">
        <f t="shared" si="192"/>
        <v>100</v>
      </c>
      <c r="P2114" s="12">
        <f t="shared" si="193"/>
        <v>109963.63636363637</v>
      </c>
      <c r="Q2114" t="s">
        <v>8325</v>
      </c>
      <c r="R2114" t="s">
        <v>8329</v>
      </c>
      <c r="S2114" s="9">
        <f t="shared" si="194"/>
        <v>41365.928159722222</v>
      </c>
      <c r="T2114" s="9">
        <f t="shared" si="195"/>
        <v>41379.928159722222</v>
      </c>
      <c r="U2114">
        <f t="shared" si="196"/>
        <v>2013</v>
      </c>
      <c r="V2114" t="str">
        <f t="shared" si="197"/>
        <v>Apr</v>
      </c>
    </row>
    <row r="2115" spans="1:22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8">
        <f t="shared" ref="O2115:O2178" si="198">ROUND((E2115/D2115)*100,0)</f>
        <v>105</v>
      </c>
      <c r="P2115" s="12">
        <f t="shared" ref="P2115:P2178" si="199">(I2115-J2115)/L2115</f>
        <v>28261.682242990653</v>
      </c>
      <c r="Q2115" t="s">
        <v>8325</v>
      </c>
      <c r="R2115" t="s">
        <v>8329</v>
      </c>
      <c r="S2115" s="9">
        <f t="shared" ref="S2115:S2178" si="200">(((J2115/60)/60)/24)+DATE(1970,1,1)</f>
        <v>41870.86546296296</v>
      </c>
      <c r="T2115" s="9">
        <f t="shared" ref="T2115:T2178" si="201">(((I2115/60)/60)/24) + DATE(1970,1,1)</f>
        <v>41905.86546296296</v>
      </c>
      <c r="U2115">
        <f t="shared" ref="U2115:U2178" si="202">YEAR(S2115)</f>
        <v>2014</v>
      </c>
      <c r="V2115" t="str">
        <f t="shared" ref="V2115:V2178" si="203">TEXT(MONTH(S2115)*29,"mmm")</f>
        <v>Aug</v>
      </c>
    </row>
    <row r="2116" spans="1:22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8">
        <f t="shared" si="198"/>
        <v>105</v>
      </c>
      <c r="P2116" s="12">
        <f t="shared" si="199"/>
        <v>36671.224489795917</v>
      </c>
      <c r="Q2116" t="s">
        <v>8325</v>
      </c>
      <c r="R2116" t="s">
        <v>8329</v>
      </c>
      <c r="S2116" s="9">
        <f t="shared" si="200"/>
        <v>40458.815625000003</v>
      </c>
      <c r="T2116" s="9">
        <f t="shared" si="201"/>
        <v>40521.207638888889</v>
      </c>
      <c r="U2116">
        <f t="shared" si="202"/>
        <v>2010</v>
      </c>
      <c r="V2116" t="str">
        <f t="shared" si="203"/>
        <v>Oct</v>
      </c>
    </row>
    <row r="2117" spans="1:22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8">
        <f t="shared" si="198"/>
        <v>226</v>
      </c>
      <c r="P2117" s="12">
        <f t="shared" si="199"/>
        <v>72000</v>
      </c>
      <c r="Q2117" t="s">
        <v>8325</v>
      </c>
      <c r="R2117" t="s">
        <v>8329</v>
      </c>
      <c r="S2117" s="9">
        <f t="shared" si="200"/>
        <v>40564.081030092595</v>
      </c>
      <c r="T2117" s="9">
        <f t="shared" si="201"/>
        <v>40594.081030092595</v>
      </c>
      <c r="U2117">
        <f t="shared" si="202"/>
        <v>2011</v>
      </c>
      <c r="V2117" t="str">
        <f t="shared" si="203"/>
        <v>Jan</v>
      </c>
    </row>
    <row r="2118" spans="1:22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8">
        <f t="shared" si="198"/>
        <v>101</v>
      </c>
      <c r="P2118" s="12">
        <f t="shared" si="199"/>
        <v>45078.260869565216</v>
      </c>
      <c r="Q2118" t="s">
        <v>8325</v>
      </c>
      <c r="R2118" t="s">
        <v>8329</v>
      </c>
      <c r="S2118" s="9">
        <f t="shared" si="200"/>
        <v>41136.777812500004</v>
      </c>
      <c r="T2118" s="9">
        <f t="shared" si="201"/>
        <v>41184.777812500004</v>
      </c>
      <c r="U2118">
        <f t="shared" si="202"/>
        <v>2012</v>
      </c>
      <c r="V2118" t="str">
        <f t="shared" si="203"/>
        <v>Aug</v>
      </c>
    </row>
    <row r="2119" spans="1:22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8">
        <f t="shared" si="198"/>
        <v>148</v>
      </c>
      <c r="P2119" s="12">
        <f t="shared" si="199"/>
        <v>34925.457142857143</v>
      </c>
      <c r="Q2119" t="s">
        <v>8325</v>
      </c>
      <c r="R2119" t="s">
        <v>8329</v>
      </c>
      <c r="S2119" s="9">
        <f t="shared" si="200"/>
        <v>42290.059594907405</v>
      </c>
      <c r="T2119" s="9">
        <f t="shared" si="201"/>
        <v>42304.207638888889</v>
      </c>
      <c r="U2119">
        <f t="shared" si="202"/>
        <v>2015</v>
      </c>
      <c r="V2119" t="str">
        <f t="shared" si="203"/>
        <v>Oct</v>
      </c>
    </row>
    <row r="2120" spans="1:22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8">
        <f t="shared" si="198"/>
        <v>135</v>
      </c>
      <c r="P2120" s="12">
        <f t="shared" si="199"/>
        <v>152470.58823529413</v>
      </c>
      <c r="Q2120" t="s">
        <v>8325</v>
      </c>
      <c r="R2120" t="s">
        <v>8329</v>
      </c>
      <c r="S2120" s="9">
        <f t="shared" si="200"/>
        <v>40718.839537037034</v>
      </c>
      <c r="T2120" s="9">
        <f t="shared" si="201"/>
        <v>40748.839537037034</v>
      </c>
      <c r="U2120">
        <f t="shared" si="202"/>
        <v>2011</v>
      </c>
      <c r="V2120" t="str">
        <f t="shared" si="203"/>
        <v>Jun</v>
      </c>
    </row>
    <row r="2121" spans="1:22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8">
        <f t="shared" si="198"/>
        <v>101</v>
      </c>
      <c r="P2121" s="12">
        <f t="shared" si="199"/>
        <v>117818.18181818182</v>
      </c>
      <c r="Q2121" t="s">
        <v>8325</v>
      </c>
      <c r="R2121" t="s">
        <v>8329</v>
      </c>
      <c r="S2121" s="9">
        <f t="shared" si="200"/>
        <v>41107.130150462966</v>
      </c>
      <c r="T2121" s="9">
        <f t="shared" si="201"/>
        <v>41137.130150462966</v>
      </c>
      <c r="U2121">
        <f t="shared" si="202"/>
        <v>2012</v>
      </c>
      <c r="V2121" t="str">
        <f t="shared" si="203"/>
        <v>Jul</v>
      </c>
    </row>
    <row r="2122" spans="1:22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8">
        <f t="shared" si="198"/>
        <v>101</v>
      </c>
      <c r="P2122" s="12">
        <f t="shared" si="199"/>
        <v>61356.521739130432</v>
      </c>
      <c r="Q2122" t="s">
        <v>8325</v>
      </c>
      <c r="R2122" t="s">
        <v>8329</v>
      </c>
      <c r="S2122" s="9">
        <f t="shared" si="200"/>
        <v>41591.964537037034</v>
      </c>
      <c r="T2122" s="9">
        <f t="shared" si="201"/>
        <v>41640.964537037034</v>
      </c>
      <c r="U2122">
        <f t="shared" si="202"/>
        <v>2013</v>
      </c>
      <c r="V2122" t="str">
        <f t="shared" si="203"/>
        <v>Nov</v>
      </c>
    </row>
    <row r="2123" spans="1:22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8">
        <f t="shared" si="198"/>
        <v>1</v>
      </c>
      <c r="P2123" s="12">
        <f t="shared" si="199"/>
        <v>259200</v>
      </c>
      <c r="Q2123" t="s">
        <v>8333</v>
      </c>
      <c r="R2123" t="s">
        <v>8334</v>
      </c>
      <c r="S2123" s="9">
        <f t="shared" si="200"/>
        <v>42716.7424537037</v>
      </c>
      <c r="T2123" s="9">
        <f t="shared" si="201"/>
        <v>42746.7424537037</v>
      </c>
      <c r="U2123">
        <f t="shared" si="202"/>
        <v>2016</v>
      </c>
      <c r="V2123" t="str">
        <f t="shared" si="203"/>
        <v>Dec</v>
      </c>
    </row>
    <row r="2124" spans="1:22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8">
        <f t="shared" si="198"/>
        <v>0</v>
      </c>
      <c r="P2124" s="12">
        <f t="shared" si="199"/>
        <v>864000</v>
      </c>
      <c r="Q2124" t="s">
        <v>8333</v>
      </c>
      <c r="R2124" t="s">
        <v>8334</v>
      </c>
      <c r="S2124" s="9">
        <f t="shared" si="200"/>
        <v>42712.300567129627</v>
      </c>
      <c r="T2124" s="9">
        <f t="shared" si="201"/>
        <v>42742.300567129627</v>
      </c>
      <c r="U2124">
        <f t="shared" si="202"/>
        <v>2016</v>
      </c>
      <c r="V2124" t="str">
        <f t="shared" si="203"/>
        <v>Dec</v>
      </c>
    </row>
    <row r="2125" spans="1:22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8">
        <f t="shared" si="198"/>
        <v>10</v>
      </c>
      <c r="P2125" s="12">
        <f t="shared" si="199"/>
        <v>930806.6</v>
      </c>
      <c r="Q2125" t="s">
        <v>8333</v>
      </c>
      <c r="R2125" t="s">
        <v>8334</v>
      </c>
      <c r="S2125" s="9">
        <f t="shared" si="200"/>
        <v>40198.424849537041</v>
      </c>
      <c r="T2125" s="9">
        <f t="shared" si="201"/>
        <v>40252.290972222225</v>
      </c>
      <c r="U2125">
        <f t="shared" si="202"/>
        <v>2010</v>
      </c>
      <c r="V2125" t="str">
        <f t="shared" si="203"/>
        <v>Jan</v>
      </c>
    </row>
    <row r="2126" spans="1:22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8">
        <f t="shared" si="198"/>
        <v>10</v>
      </c>
      <c r="P2126" s="12">
        <f t="shared" si="199"/>
        <v>832553</v>
      </c>
      <c r="Q2126" t="s">
        <v>8333</v>
      </c>
      <c r="R2126" t="s">
        <v>8334</v>
      </c>
      <c r="S2126" s="9">
        <f t="shared" si="200"/>
        <v>40464.028182870366</v>
      </c>
      <c r="T2126" s="9">
        <f t="shared" si="201"/>
        <v>40512.208333333336</v>
      </c>
      <c r="U2126">
        <f t="shared" si="202"/>
        <v>2010</v>
      </c>
      <c r="V2126" t="str">
        <f t="shared" si="203"/>
        <v>Oct</v>
      </c>
    </row>
    <row r="2127" spans="1:22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8">
        <f t="shared" si="198"/>
        <v>1</v>
      </c>
      <c r="P2127" s="12">
        <f t="shared" si="199"/>
        <v>96000</v>
      </c>
      <c r="Q2127" t="s">
        <v>8333</v>
      </c>
      <c r="R2127" t="s">
        <v>8334</v>
      </c>
      <c r="S2127" s="9">
        <f t="shared" si="200"/>
        <v>42191.023530092592</v>
      </c>
      <c r="T2127" s="9">
        <f t="shared" si="201"/>
        <v>42221.023530092592</v>
      </c>
      <c r="U2127">
        <f t="shared" si="202"/>
        <v>2015</v>
      </c>
      <c r="V2127" t="str">
        <f t="shared" si="203"/>
        <v>Jul</v>
      </c>
    </row>
    <row r="2128" spans="1:22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8">
        <f t="shared" si="198"/>
        <v>0</v>
      </c>
      <c r="P2128" s="12">
        <f t="shared" si="199"/>
        <v>1296000</v>
      </c>
      <c r="Q2128" t="s">
        <v>8333</v>
      </c>
      <c r="R2128" t="s">
        <v>8334</v>
      </c>
      <c r="S2128" s="9">
        <f t="shared" si="200"/>
        <v>41951.973229166666</v>
      </c>
      <c r="T2128" s="9">
        <f t="shared" si="201"/>
        <v>41981.973229166666</v>
      </c>
      <c r="U2128">
        <f t="shared" si="202"/>
        <v>2014</v>
      </c>
      <c r="V2128" t="str">
        <f t="shared" si="203"/>
        <v>Nov</v>
      </c>
    </row>
    <row r="2129" spans="1:22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8">
        <f t="shared" si="198"/>
        <v>29</v>
      </c>
      <c r="P2129" s="12">
        <f t="shared" si="199"/>
        <v>10967.796610169491</v>
      </c>
      <c r="Q2129" t="s">
        <v>8333</v>
      </c>
      <c r="R2129" t="s">
        <v>8334</v>
      </c>
      <c r="S2129" s="9">
        <f t="shared" si="200"/>
        <v>42045.50535879629</v>
      </c>
      <c r="T2129" s="9">
        <f t="shared" si="201"/>
        <v>42075.463692129633</v>
      </c>
      <c r="U2129">
        <f t="shared" si="202"/>
        <v>2015</v>
      </c>
      <c r="V2129" t="str">
        <f t="shared" si="203"/>
        <v>Feb</v>
      </c>
    </row>
    <row r="2130" spans="1:22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8">
        <f t="shared" si="198"/>
        <v>0</v>
      </c>
      <c r="P2130" s="12">
        <f t="shared" si="199"/>
        <v>5184000</v>
      </c>
      <c r="Q2130" t="s">
        <v>8333</v>
      </c>
      <c r="R2130" t="s">
        <v>8334</v>
      </c>
      <c r="S2130" s="9">
        <f t="shared" si="200"/>
        <v>41843.772789351853</v>
      </c>
      <c r="T2130" s="9">
        <f t="shared" si="201"/>
        <v>41903.772789351853</v>
      </c>
      <c r="U2130">
        <f t="shared" si="202"/>
        <v>2014</v>
      </c>
      <c r="V2130" t="str">
        <f t="shared" si="203"/>
        <v>Jul</v>
      </c>
    </row>
    <row r="2131" spans="1:22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8">
        <f t="shared" si="198"/>
        <v>12</v>
      </c>
      <c r="P2131" s="12">
        <f t="shared" si="199"/>
        <v>216000</v>
      </c>
      <c r="Q2131" t="s">
        <v>8333</v>
      </c>
      <c r="R2131" t="s">
        <v>8334</v>
      </c>
      <c r="S2131" s="9">
        <f t="shared" si="200"/>
        <v>42409.024305555555</v>
      </c>
      <c r="T2131" s="9">
        <f t="shared" si="201"/>
        <v>42439.024305555555</v>
      </c>
      <c r="U2131">
        <f t="shared" si="202"/>
        <v>2016</v>
      </c>
      <c r="V2131" t="str">
        <f t="shared" si="203"/>
        <v>Feb</v>
      </c>
    </row>
    <row r="2132" spans="1:22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8">
        <f t="shared" si="198"/>
        <v>0</v>
      </c>
      <c r="P2132" s="12">
        <f t="shared" si="199"/>
        <v>756000</v>
      </c>
      <c r="Q2132" t="s">
        <v>8333</v>
      </c>
      <c r="R2132" t="s">
        <v>8334</v>
      </c>
      <c r="S2132" s="9">
        <f t="shared" si="200"/>
        <v>41832.086377314816</v>
      </c>
      <c r="T2132" s="9">
        <f t="shared" si="201"/>
        <v>41867.086377314816</v>
      </c>
      <c r="U2132">
        <f t="shared" si="202"/>
        <v>2014</v>
      </c>
      <c r="V2132" t="str">
        <f t="shared" si="203"/>
        <v>Jul</v>
      </c>
    </row>
    <row r="2133" spans="1:22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8">
        <f t="shared" si="198"/>
        <v>5</v>
      </c>
      <c r="P2133" s="12">
        <f t="shared" si="199"/>
        <v>864000</v>
      </c>
      <c r="Q2133" t="s">
        <v>8333</v>
      </c>
      <c r="R2133" t="s">
        <v>8334</v>
      </c>
      <c r="S2133" s="9">
        <f t="shared" si="200"/>
        <v>42167.207071759258</v>
      </c>
      <c r="T2133" s="9">
        <f t="shared" si="201"/>
        <v>42197.207071759258</v>
      </c>
      <c r="U2133">
        <f t="shared" si="202"/>
        <v>2015</v>
      </c>
      <c r="V2133" t="str">
        <f t="shared" si="203"/>
        <v>Jun</v>
      </c>
    </row>
    <row r="2134" spans="1:22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8">
        <f t="shared" si="198"/>
        <v>2</v>
      </c>
      <c r="P2134" s="12">
        <f t="shared" si="199"/>
        <v>26181.81818181818</v>
      </c>
      <c r="Q2134" t="s">
        <v>8333</v>
      </c>
      <c r="R2134" t="s">
        <v>8334</v>
      </c>
      <c r="S2134" s="9">
        <f t="shared" si="200"/>
        <v>41643.487175925926</v>
      </c>
      <c r="T2134" s="9">
        <f t="shared" si="201"/>
        <v>41673.487175925926</v>
      </c>
      <c r="U2134">
        <f t="shared" si="202"/>
        <v>2014</v>
      </c>
      <c r="V2134" t="str">
        <f t="shared" si="203"/>
        <v>Jan</v>
      </c>
    </row>
    <row r="2135" spans="1:22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8">
        <f t="shared" si="198"/>
        <v>2</v>
      </c>
      <c r="P2135" s="12">
        <f t="shared" si="199"/>
        <v>1099980.3333333333</v>
      </c>
      <c r="Q2135" t="s">
        <v>8333</v>
      </c>
      <c r="R2135" t="s">
        <v>8334</v>
      </c>
      <c r="S2135" s="9">
        <f t="shared" si="200"/>
        <v>40619.097210648149</v>
      </c>
      <c r="T2135" s="9">
        <f t="shared" si="201"/>
        <v>40657.290972222225</v>
      </c>
      <c r="U2135">
        <f t="shared" si="202"/>
        <v>2011</v>
      </c>
      <c r="V2135" t="str">
        <f t="shared" si="203"/>
        <v>Mar</v>
      </c>
    </row>
    <row r="2136" spans="1:22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8">
        <f t="shared" si="198"/>
        <v>2</v>
      </c>
      <c r="P2136" s="12">
        <f t="shared" si="199"/>
        <v>864000</v>
      </c>
      <c r="Q2136" t="s">
        <v>8333</v>
      </c>
      <c r="R2136" t="s">
        <v>8334</v>
      </c>
      <c r="S2136" s="9">
        <f t="shared" si="200"/>
        <v>41361.886469907404</v>
      </c>
      <c r="T2136" s="9">
        <f t="shared" si="201"/>
        <v>41391.886469907404</v>
      </c>
      <c r="U2136">
        <f t="shared" si="202"/>
        <v>2013</v>
      </c>
      <c r="V2136" t="str">
        <f t="shared" si="203"/>
        <v>Mar</v>
      </c>
    </row>
    <row r="2137" spans="1:22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8">
        <f t="shared" si="198"/>
        <v>10</v>
      </c>
      <c r="P2137" s="12">
        <f t="shared" si="199"/>
        <v>117818.18181818182</v>
      </c>
      <c r="Q2137" t="s">
        <v>8333</v>
      </c>
      <c r="R2137" t="s">
        <v>8334</v>
      </c>
      <c r="S2137" s="9">
        <f t="shared" si="200"/>
        <v>41156.963344907403</v>
      </c>
      <c r="T2137" s="9">
        <f t="shared" si="201"/>
        <v>41186.963344907403</v>
      </c>
      <c r="U2137">
        <f t="shared" si="202"/>
        <v>2012</v>
      </c>
      <c r="V2137" t="str">
        <f t="shared" si="203"/>
        <v>Sep</v>
      </c>
    </row>
    <row r="2138" spans="1:22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8">
        <f t="shared" si="198"/>
        <v>0</v>
      </c>
      <c r="P2138" s="12">
        <f t="shared" si="199"/>
        <v>648000</v>
      </c>
      <c r="Q2138" t="s">
        <v>8333</v>
      </c>
      <c r="R2138" t="s">
        <v>8334</v>
      </c>
      <c r="S2138" s="9">
        <f t="shared" si="200"/>
        <v>41536.509097222224</v>
      </c>
      <c r="T2138" s="9">
        <f t="shared" si="201"/>
        <v>41566.509097222224</v>
      </c>
      <c r="U2138">
        <f t="shared" si="202"/>
        <v>2013</v>
      </c>
      <c r="V2138" t="str">
        <f t="shared" si="203"/>
        <v>Sep</v>
      </c>
    </row>
    <row r="2139" spans="1:22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8">
        <f t="shared" si="198"/>
        <v>28</v>
      </c>
      <c r="P2139" s="12">
        <f t="shared" si="199"/>
        <v>4853.9325842696626</v>
      </c>
      <c r="Q2139" t="s">
        <v>8333</v>
      </c>
      <c r="R2139" t="s">
        <v>8334</v>
      </c>
      <c r="S2139" s="9">
        <f t="shared" si="200"/>
        <v>41948.771168981482</v>
      </c>
      <c r="T2139" s="9">
        <f t="shared" si="201"/>
        <v>41978.771168981482</v>
      </c>
      <c r="U2139">
        <f t="shared" si="202"/>
        <v>2014</v>
      </c>
      <c r="V2139" t="str">
        <f t="shared" si="203"/>
        <v>Nov</v>
      </c>
    </row>
    <row r="2140" spans="1:22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8">
        <f t="shared" si="198"/>
        <v>13</v>
      </c>
      <c r="P2140" s="12">
        <f t="shared" si="199"/>
        <v>216300</v>
      </c>
      <c r="Q2140" t="s">
        <v>8333</v>
      </c>
      <c r="R2140" t="s">
        <v>8334</v>
      </c>
      <c r="S2140" s="9">
        <f t="shared" si="200"/>
        <v>41557.013182870374</v>
      </c>
      <c r="T2140" s="9">
        <f t="shared" si="201"/>
        <v>41587.054849537039</v>
      </c>
      <c r="U2140">
        <f t="shared" si="202"/>
        <v>2013</v>
      </c>
      <c r="V2140" t="str">
        <f t="shared" si="203"/>
        <v>Oct</v>
      </c>
    </row>
    <row r="2141" spans="1:22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8">
        <f t="shared" si="198"/>
        <v>5</v>
      </c>
      <c r="P2141" s="12">
        <f t="shared" si="199"/>
        <v>46285.714285714283</v>
      </c>
      <c r="Q2141" t="s">
        <v>8333</v>
      </c>
      <c r="R2141" t="s">
        <v>8334</v>
      </c>
      <c r="S2141" s="9">
        <f t="shared" si="200"/>
        <v>42647.750092592592</v>
      </c>
      <c r="T2141" s="9">
        <f t="shared" si="201"/>
        <v>42677.750092592592</v>
      </c>
      <c r="U2141">
        <f t="shared" si="202"/>
        <v>2016</v>
      </c>
      <c r="V2141" t="str">
        <f t="shared" si="203"/>
        <v>Oct</v>
      </c>
    </row>
    <row r="2142" spans="1:22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8">
        <f t="shared" si="198"/>
        <v>0</v>
      </c>
      <c r="P2142" s="12">
        <f t="shared" si="199"/>
        <v>235636.36363636365</v>
      </c>
      <c r="Q2142" t="s">
        <v>8333</v>
      </c>
      <c r="R2142" t="s">
        <v>8334</v>
      </c>
      <c r="S2142" s="9">
        <f t="shared" si="200"/>
        <v>41255.833611111113</v>
      </c>
      <c r="T2142" s="9">
        <f t="shared" si="201"/>
        <v>41285.833611111113</v>
      </c>
      <c r="U2142">
        <f t="shared" si="202"/>
        <v>2012</v>
      </c>
      <c r="V2142" t="str">
        <f t="shared" si="203"/>
        <v>Dec</v>
      </c>
    </row>
    <row r="2143" spans="1:22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8">
        <f t="shared" si="198"/>
        <v>0</v>
      </c>
      <c r="P2143" s="12" t="e">
        <f t="shared" si="199"/>
        <v>#DIV/0!</v>
      </c>
      <c r="Q2143" t="s">
        <v>8333</v>
      </c>
      <c r="R2143" t="s">
        <v>8334</v>
      </c>
      <c r="S2143" s="9">
        <f t="shared" si="200"/>
        <v>41927.235636574071</v>
      </c>
      <c r="T2143" s="9">
        <f t="shared" si="201"/>
        <v>41957.277303240742</v>
      </c>
      <c r="U2143">
        <f t="shared" si="202"/>
        <v>2014</v>
      </c>
      <c r="V2143" t="str">
        <f t="shared" si="203"/>
        <v>Oct</v>
      </c>
    </row>
    <row r="2144" spans="1:22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8">
        <f t="shared" si="198"/>
        <v>6</v>
      </c>
      <c r="P2144" s="12">
        <f t="shared" si="199"/>
        <v>201600</v>
      </c>
      <c r="Q2144" t="s">
        <v>8333</v>
      </c>
      <c r="R2144" t="s">
        <v>8334</v>
      </c>
      <c r="S2144" s="9">
        <f t="shared" si="200"/>
        <v>42340.701504629629</v>
      </c>
      <c r="T2144" s="9">
        <f t="shared" si="201"/>
        <v>42368.701504629629</v>
      </c>
      <c r="U2144">
        <f t="shared" si="202"/>
        <v>2015</v>
      </c>
      <c r="V2144" t="str">
        <f t="shared" si="203"/>
        <v>Dec</v>
      </c>
    </row>
    <row r="2145" spans="1:22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8">
        <f t="shared" si="198"/>
        <v>11</v>
      </c>
      <c r="P2145" s="12">
        <f t="shared" si="199"/>
        <v>827797.6</v>
      </c>
      <c r="Q2145" t="s">
        <v>8333</v>
      </c>
      <c r="R2145" t="s">
        <v>8334</v>
      </c>
      <c r="S2145" s="9">
        <f t="shared" si="200"/>
        <v>40332.886712962965</v>
      </c>
      <c r="T2145" s="9">
        <f t="shared" si="201"/>
        <v>40380.791666666664</v>
      </c>
      <c r="U2145">
        <f t="shared" si="202"/>
        <v>2010</v>
      </c>
      <c r="V2145" t="str">
        <f t="shared" si="203"/>
        <v>Jun</v>
      </c>
    </row>
    <row r="2146" spans="1:22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8">
        <f t="shared" si="198"/>
        <v>2</v>
      </c>
      <c r="P2146" s="12">
        <f t="shared" si="199"/>
        <v>115200</v>
      </c>
      <c r="Q2146" t="s">
        <v>8333</v>
      </c>
      <c r="R2146" t="s">
        <v>8334</v>
      </c>
      <c r="S2146" s="9">
        <f t="shared" si="200"/>
        <v>41499.546759259261</v>
      </c>
      <c r="T2146" s="9">
        <f t="shared" si="201"/>
        <v>41531.546759259261</v>
      </c>
      <c r="U2146">
        <f t="shared" si="202"/>
        <v>2013</v>
      </c>
      <c r="V2146" t="str">
        <f t="shared" si="203"/>
        <v>Aug</v>
      </c>
    </row>
    <row r="2147" spans="1:22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8">
        <f t="shared" si="198"/>
        <v>30</v>
      </c>
      <c r="P2147" s="12">
        <f t="shared" si="199"/>
        <v>29164.044943820223</v>
      </c>
      <c r="Q2147" t="s">
        <v>8333</v>
      </c>
      <c r="R2147" t="s">
        <v>8334</v>
      </c>
      <c r="S2147" s="9">
        <f t="shared" si="200"/>
        <v>41575.237430555557</v>
      </c>
      <c r="T2147" s="9">
        <f t="shared" si="201"/>
        <v>41605.279097222221</v>
      </c>
      <c r="U2147">
        <f t="shared" si="202"/>
        <v>2013</v>
      </c>
      <c r="V2147" t="str">
        <f t="shared" si="203"/>
        <v>Oct</v>
      </c>
    </row>
    <row r="2148" spans="1:22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8">
        <f t="shared" si="198"/>
        <v>0</v>
      </c>
      <c r="P2148" s="12">
        <f t="shared" si="199"/>
        <v>1209600</v>
      </c>
      <c r="Q2148" t="s">
        <v>8333</v>
      </c>
      <c r="R2148" t="s">
        <v>8334</v>
      </c>
      <c r="S2148" s="9">
        <f t="shared" si="200"/>
        <v>42397.679513888885</v>
      </c>
      <c r="T2148" s="9">
        <f t="shared" si="201"/>
        <v>42411.679513888885</v>
      </c>
      <c r="U2148">
        <f t="shared" si="202"/>
        <v>2016</v>
      </c>
      <c r="V2148" t="str">
        <f t="shared" si="203"/>
        <v>Jan</v>
      </c>
    </row>
    <row r="2149" spans="1:22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8">
        <f t="shared" si="198"/>
        <v>1</v>
      </c>
      <c r="P2149" s="12">
        <f t="shared" si="199"/>
        <v>50334.545454545456</v>
      </c>
      <c r="Q2149" t="s">
        <v>8333</v>
      </c>
      <c r="R2149" t="s">
        <v>8334</v>
      </c>
      <c r="S2149" s="9">
        <f t="shared" si="200"/>
        <v>41927.295694444445</v>
      </c>
      <c r="T2149" s="9">
        <f t="shared" si="201"/>
        <v>41959.337361111116</v>
      </c>
      <c r="U2149">
        <f t="shared" si="202"/>
        <v>2014</v>
      </c>
      <c r="V2149" t="str">
        <f t="shared" si="203"/>
        <v>Oct</v>
      </c>
    </row>
    <row r="2150" spans="1:22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8">
        <f t="shared" si="198"/>
        <v>2</v>
      </c>
      <c r="P2150" s="12">
        <f t="shared" si="199"/>
        <v>1294200</v>
      </c>
      <c r="Q2150" t="s">
        <v>8333</v>
      </c>
      <c r="R2150" t="s">
        <v>8334</v>
      </c>
      <c r="S2150" s="9">
        <f t="shared" si="200"/>
        <v>42066.733587962968</v>
      </c>
      <c r="T2150" s="9">
        <f t="shared" si="201"/>
        <v>42096.691921296297</v>
      </c>
      <c r="U2150">
        <f t="shared" si="202"/>
        <v>2015</v>
      </c>
      <c r="V2150" t="str">
        <f t="shared" si="203"/>
        <v>Mar</v>
      </c>
    </row>
    <row r="2151" spans="1:22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8">
        <f t="shared" si="198"/>
        <v>0</v>
      </c>
      <c r="P2151" s="12" t="e">
        <f t="shared" si="199"/>
        <v>#DIV/0!</v>
      </c>
      <c r="Q2151" t="s">
        <v>8333</v>
      </c>
      <c r="R2151" t="s">
        <v>8334</v>
      </c>
      <c r="S2151" s="9">
        <f t="shared" si="200"/>
        <v>40355.024953703702</v>
      </c>
      <c r="T2151" s="9">
        <f t="shared" si="201"/>
        <v>40390</v>
      </c>
      <c r="U2151">
        <f t="shared" si="202"/>
        <v>2010</v>
      </c>
      <c r="V2151" t="str">
        <f t="shared" si="203"/>
        <v>Jun</v>
      </c>
    </row>
    <row r="2152" spans="1:22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8">
        <f t="shared" si="198"/>
        <v>1</v>
      </c>
      <c r="P2152" s="12">
        <f t="shared" si="199"/>
        <v>648000</v>
      </c>
      <c r="Q2152" t="s">
        <v>8333</v>
      </c>
      <c r="R2152" t="s">
        <v>8334</v>
      </c>
      <c r="S2152" s="9">
        <f t="shared" si="200"/>
        <v>42534.284710648149</v>
      </c>
      <c r="T2152" s="9">
        <f t="shared" si="201"/>
        <v>42564.284710648149</v>
      </c>
      <c r="U2152">
        <f t="shared" si="202"/>
        <v>2016</v>
      </c>
      <c r="V2152" t="str">
        <f t="shared" si="203"/>
        <v>Jun</v>
      </c>
    </row>
    <row r="2153" spans="1:22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8">
        <f t="shared" si="198"/>
        <v>0</v>
      </c>
      <c r="P2153" s="12">
        <f t="shared" si="199"/>
        <v>432000</v>
      </c>
      <c r="Q2153" t="s">
        <v>8333</v>
      </c>
      <c r="R2153" t="s">
        <v>8334</v>
      </c>
      <c r="S2153" s="9">
        <f t="shared" si="200"/>
        <v>42520.847384259265</v>
      </c>
      <c r="T2153" s="9">
        <f t="shared" si="201"/>
        <v>42550.847384259265</v>
      </c>
      <c r="U2153">
        <f t="shared" si="202"/>
        <v>2016</v>
      </c>
      <c r="V2153" t="str">
        <f t="shared" si="203"/>
        <v>May</v>
      </c>
    </row>
    <row r="2154" spans="1:22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8">
        <f t="shared" si="198"/>
        <v>0</v>
      </c>
      <c r="P2154" s="12">
        <f t="shared" si="199"/>
        <v>647100</v>
      </c>
      <c r="Q2154" t="s">
        <v>8333</v>
      </c>
      <c r="R2154" t="s">
        <v>8334</v>
      </c>
      <c r="S2154" s="9">
        <f t="shared" si="200"/>
        <v>41683.832280092596</v>
      </c>
      <c r="T2154" s="9">
        <f t="shared" si="201"/>
        <v>41713.790613425925</v>
      </c>
      <c r="U2154">
        <f t="shared" si="202"/>
        <v>2014</v>
      </c>
      <c r="V2154" t="str">
        <f t="shared" si="203"/>
        <v>Feb</v>
      </c>
    </row>
    <row r="2155" spans="1:22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8">
        <f t="shared" si="198"/>
        <v>0</v>
      </c>
      <c r="P2155" s="12">
        <f t="shared" si="199"/>
        <v>851505.5</v>
      </c>
      <c r="Q2155" t="s">
        <v>8333</v>
      </c>
      <c r="R2155" t="s">
        <v>8334</v>
      </c>
      <c r="S2155" s="9">
        <f t="shared" si="200"/>
        <v>41974.911087962959</v>
      </c>
      <c r="T2155" s="9">
        <f t="shared" si="201"/>
        <v>42014.332638888889</v>
      </c>
      <c r="U2155">
        <f t="shared" si="202"/>
        <v>2014</v>
      </c>
      <c r="V2155" t="str">
        <f t="shared" si="203"/>
        <v>Dec</v>
      </c>
    </row>
    <row r="2156" spans="1:22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8">
        <f t="shared" si="198"/>
        <v>1</v>
      </c>
      <c r="P2156" s="12">
        <f t="shared" si="199"/>
        <v>864000</v>
      </c>
      <c r="Q2156" t="s">
        <v>8333</v>
      </c>
      <c r="R2156" t="s">
        <v>8334</v>
      </c>
      <c r="S2156" s="9">
        <f t="shared" si="200"/>
        <v>41647.632256944446</v>
      </c>
      <c r="T2156" s="9">
        <f t="shared" si="201"/>
        <v>41667.632256944446</v>
      </c>
      <c r="U2156">
        <f t="shared" si="202"/>
        <v>2014</v>
      </c>
      <c r="V2156" t="str">
        <f t="shared" si="203"/>
        <v>Jan</v>
      </c>
    </row>
    <row r="2157" spans="1:22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8">
        <f t="shared" si="198"/>
        <v>2</v>
      </c>
      <c r="P2157" s="12">
        <f t="shared" si="199"/>
        <v>517680</v>
      </c>
      <c r="Q2157" t="s">
        <v>8333</v>
      </c>
      <c r="R2157" t="s">
        <v>8334</v>
      </c>
      <c r="S2157" s="9">
        <f t="shared" si="200"/>
        <v>42430.747511574074</v>
      </c>
      <c r="T2157" s="9">
        <f t="shared" si="201"/>
        <v>42460.70584490741</v>
      </c>
      <c r="U2157">
        <f t="shared" si="202"/>
        <v>2016</v>
      </c>
      <c r="V2157" t="str">
        <f t="shared" si="203"/>
        <v>Mar</v>
      </c>
    </row>
    <row r="2158" spans="1:22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8">
        <f t="shared" si="198"/>
        <v>3</v>
      </c>
      <c r="P2158" s="12">
        <f t="shared" si="199"/>
        <v>46843.373493975902</v>
      </c>
      <c r="Q2158" t="s">
        <v>8333</v>
      </c>
      <c r="R2158" t="s">
        <v>8334</v>
      </c>
      <c r="S2158" s="9">
        <f t="shared" si="200"/>
        <v>41488.85423611111</v>
      </c>
      <c r="T2158" s="9">
        <f t="shared" si="201"/>
        <v>41533.85423611111</v>
      </c>
      <c r="U2158">
        <f t="shared" si="202"/>
        <v>2013</v>
      </c>
      <c r="V2158" t="str">
        <f t="shared" si="203"/>
        <v>Aug</v>
      </c>
    </row>
    <row r="2159" spans="1:22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8">
        <f t="shared" si="198"/>
        <v>28</v>
      </c>
      <c r="P2159" s="12">
        <f t="shared" si="199"/>
        <v>49037.84210526316</v>
      </c>
      <c r="Q2159" t="s">
        <v>8333</v>
      </c>
      <c r="R2159" t="s">
        <v>8334</v>
      </c>
      <c r="S2159" s="9">
        <f t="shared" si="200"/>
        <v>42694.98128472222</v>
      </c>
      <c r="T2159" s="9">
        <f t="shared" si="201"/>
        <v>42727.332638888889</v>
      </c>
      <c r="U2159">
        <f t="shared" si="202"/>
        <v>2016</v>
      </c>
      <c r="V2159" t="str">
        <f t="shared" si="203"/>
        <v>Nov</v>
      </c>
    </row>
    <row r="2160" spans="1:22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8">
        <f t="shared" si="198"/>
        <v>7</v>
      </c>
      <c r="P2160" s="12">
        <f t="shared" si="199"/>
        <v>12501.607717041801</v>
      </c>
      <c r="Q2160" t="s">
        <v>8333</v>
      </c>
      <c r="R2160" t="s">
        <v>8334</v>
      </c>
      <c r="S2160" s="9">
        <f t="shared" si="200"/>
        <v>41264.853865740741</v>
      </c>
      <c r="T2160" s="9">
        <f t="shared" si="201"/>
        <v>41309.853865740741</v>
      </c>
      <c r="U2160">
        <f t="shared" si="202"/>
        <v>2012</v>
      </c>
      <c r="V2160" t="str">
        <f t="shared" si="203"/>
        <v>Dec</v>
      </c>
    </row>
    <row r="2161" spans="1:22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8">
        <f t="shared" si="198"/>
        <v>1</v>
      </c>
      <c r="P2161" s="12">
        <f t="shared" si="199"/>
        <v>1296000</v>
      </c>
      <c r="Q2161" t="s">
        <v>8333</v>
      </c>
      <c r="R2161" t="s">
        <v>8334</v>
      </c>
      <c r="S2161" s="9">
        <f t="shared" si="200"/>
        <v>40710.731180555551</v>
      </c>
      <c r="T2161" s="9">
        <f t="shared" si="201"/>
        <v>40740.731180555551</v>
      </c>
      <c r="U2161">
        <f t="shared" si="202"/>
        <v>2011</v>
      </c>
      <c r="V2161" t="str">
        <f t="shared" si="203"/>
        <v>Jun</v>
      </c>
    </row>
    <row r="2162" spans="1:22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8">
        <f t="shared" si="198"/>
        <v>1</v>
      </c>
      <c r="P2162" s="12">
        <f t="shared" si="199"/>
        <v>162000</v>
      </c>
      <c r="Q2162" t="s">
        <v>8333</v>
      </c>
      <c r="R2162" t="s">
        <v>8334</v>
      </c>
      <c r="S2162" s="9">
        <f t="shared" si="200"/>
        <v>41018.711863425924</v>
      </c>
      <c r="T2162" s="9">
        <f t="shared" si="201"/>
        <v>41048.711863425924</v>
      </c>
      <c r="U2162">
        <f t="shared" si="202"/>
        <v>2012</v>
      </c>
      <c r="V2162" t="str">
        <f t="shared" si="203"/>
        <v>Apr</v>
      </c>
    </row>
    <row r="2163" spans="1:22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8">
        <f t="shared" si="198"/>
        <v>116</v>
      </c>
      <c r="P2163" s="12">
        <f t="shared" si="199"/>
        <v>199384.61538461538</v>
      </c>
      <c r="Q2163" t="s">
        <v>8325</v>
      </c>
      <c r="R2163" t="s">
        <v>8326</v>
      </c>
      <c r="S2163" s="9">
        <f t="shared" si="200"/>
        <v>42240.852534722217</v>
      </c>
      <c r="T2163" s="9">
        <f t="shared" si="201"/>
        <v>42270.852534722217</v>
      </c>
      <c r="U2163">
        <f t="shared" si="202"/>
        <v>2015</v>
      </c>
      <c r="V2163" t="str">
        <f t="shared" si="203"/>
        <v>Aug</v>
      </c>
    </row>
    <row r="2164" spans="1:22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8">
        <f t="shared" si="198"/>
        <v>112</v>
      </c>
      <c r="P2164" s="12">
        <f t="shared" si="199"/>
        <v>46179.310344827587</v>
      </c>
      <c r="Q2164" t="s">
        <v>8325</v>
      </c>
      <c r="R2164" t="s">
        <v>8326</v>
      </c>
      <c r="S2164" s="9">
        <f t="shared" si="200"/>
        <v>41813.766099537039</v>
      </c>
      <c r="T2164" s="9">
        <f t="shared" si="201"/>
        <v>41844.766099537039</v>
      </c>
      <c r="U2164">
        <f t="shared" si="202"/>
        <v>2014</v>
      </c>
      <c r="V2164" t="str">
        <f t="shared" si="203"/>
        <v>Jun</v>
      </c>
    </row>
    <row r="2165" spans="1:22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8">
        <f t="shared" si="198"/>
        <v>132</v>
      </c>
      <c r="P2165" s="12">
        <f t="shared" si="199"/>
        <v>100656.36363636363</v>
      </c>
      <c r="Q2165" t="s">
        <v>8325</v>
      </c>
      <c r="R2165" t="s">
        <v>8326</v>
      </c>
      <c r="S2165" s="9">
        <f t="shared" si="200"/>
        <v>42111.899537037039</v>
      </c>
      <c r="T2165" s="9">
        <f t="shared" si="201"/>
        <v>42163.159722222219</v>
      </c>
      <c r="U2165">
        <f t="shared" si="202"/>
        <v>2015</v>
      </c>
      <c r="V2165" t="str">
        <f t="shared" si="203"/>
        <v>Apr</v>
      </c>
    </row>
    <row r="2166" spans="1:22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8">
        <f t="shared" si="198"/>
        <v>103</v>
      </c>
      <c r="P2166" s="12">
        <f t="shared" si="199"/>
        <v>31695.493975903613</v>
      </c>
      <c r="Q2166" t="s">
        <v>8325</v>
      </c>
      <c r="R2166" t="s">
        <v>8326</v>
      </c>
      <c r="S2166" s="9">
        <f t="shared" si="200"/>
        <v>42515.71775462963</v>
      </c>
      <c r="T2166" s="9">
        <f t="shared" si="201"/>
        <v>42546.165972222225</v>
      </c>
      <c r="U2166">
        <f t="shared" si="202"/>
        <v>2016</v>
      </c>
      <c r="V2166" t="str">
        <f t="shared" si="203"/>
        <v>May</v>
      </c>
    </row>
    <row r="2167" spans="1:22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8">
        <f t="shared" si="198"/>
        <v>139</v>
      </c>
      <c r="P2167" s="12">
        <f t="shared" si="199"/>
        <v>22123.076923076922</v>
      </c>
      <c r="Q2167" t="s">
        <v>8325</v>
      </c>
      <c r="R2167" t="s">
        <v>8326</v>
      </c>
      <c r="S2167" s="9">
        <f t="shared" si="200"/>
        <v>42438.667071759264</v>
      </c>
      <c r="T2167" s="9">
        <f t="shared" si="201"/>
        <v>42468.625405092593</v>
      </c>
      <c r="U2167">
        <f t="shared" si="202"/>
        <v>2016</v>
      </c>
      <c r="V2167" t="str">
        <f t="shared" si="203"/>
        <v>Mar</v>
      </c>
    </row>
    <row r="2168" spans="1:22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8">
        <f t="shared" si="198"/>
        <v>147</v>
      </c>
      <c r="P2168" s="12">
        <f t="shared" si="199"/>
        <v>121612.5</v>
      </c>
      <c r="Q2168" t="s">
        <v>8325</v>
      </c>
      <c r="R2168" t="s">
        <v>8326</v>
      </c>
      <c r="S2168" s="9">
        <f t="shared" si="200"/>
        <v>41933.838171296295</v>
      </c>
      <c r="T2168" s="9">
        <f t="shared" si="201"/>
        <v>41978.879837962959</v>
      </c>
      <c r="U2168">
        <f t="shared" si="202"/>
        <v>2014</v>
      </c>
      <c r="V2168" t="str">
        <f t="shared" si="203"/>
        <v>Oct</v>
      </c>
    </row>
    <row r="2169" spans="1:22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8">
        <f t="shared" si="198"/>
        <v>120</v>
      </c>
      <c r="P2169" s="12">
        <f t="shared" si="199"/>
        <v>151200</v>
      </c>
      <c r="Q2169" t="s">
        <v>8325</v>
      </c>
      <c r="R2169" t="s">
        <v>8326</v>
      </c>
      <c r="S2169" s="9">
        <f t="shared" si="200"/>
        <v>41153.066400462965</v>
      </c>
      <c r="T2169" s="9">
        <f t="shared" si="201"/>
        <v>41167.066400462965</v>
      </c>
      <c r="U2169">
        <f t="shared" si="202"/>
        <v>2012</v>
      </c>
      <c r="V2169" t="str">
        <f t="shared" si="203"/>
        <v>Sep</v>
      </c>
    </row>
    <row r="2170" spans="1:22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8">
        <f t="shared" si="198"/>
        <v>122</v>
      </c>
      <c r="P2170" s="12">
        <f t="shared" si="199"/>
        <v>7778.0558823529409</v>
      </c>
      <c r="Q2170" t="s">
        <v>8325</v>
      </c>
      <c r="R2170" t="s">
        <v>8326</v>
      </c>
      <c r="S2170" s="9">
        <f t="shared" si="200"/>
        <v>42745.600243055553</v>
      </c>
      <c r="T2170" s="9">
        <f t="shared" si="201"/>
        <v>42776.208333333328</v>
      </c>
      <c r="U2170">
        <f t="shared" si="202"/>
        <v>2017</v>
      </c>
      <c r="V2170" t="str">
        <f t="shared" si="203"/>
        <v>Jan</v>
      </c>
    </row>
    <row r="2171" spans="1:22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8">
        <f t="shared" si="198"/>
        <v>100</v>
      </c>
      <c r="P2171" s="12">
        <f t="shared" si="199"/>
        <v>37028.571428571428</v>
      </c>
      <c r="Q2171" t="s">
        <v>8325</v>
      </c>
      <c r="R2171" t="s">
        <v>8326</v>
      </c>
      <c r="S2171" s="9">
        <f t="shared" si="200"/>
        <v>42793.700821759259</v>
      </c>
      <c r="T2171" s="9">
        <f t="shared" si="201"/>
        <v>42796.700821759259</v>
      </c>
      <c r="U2171">
        <f t="shared" si="202"/>
        <v>2017</v>
      </c>
      <c r="V2171" t="str">
        <f t="shared" si="203"/>
        <v>Feb</v>
      </c>
    </row>
    <row r="2172" spans="1:22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8">
        <f t="shared" si="198"/>
        <v>181</v>
      </c>
      <c r="P2172" s="12">
        <f t="shared" si="199"/>
        <v>181894.73684210525</v>
      </c>
      <c r="Q2172" t="s">
        <v>8325</v>
      </c>
      <c r="R2172" t="s">
        <v>8326</v>
      </c>
      <c r="S2172" s="9">
        <f t="shared" si="200"/>
        <v>42198.750254629631</v>
      </c>
      <c r="T2172" s="9">
        <f t="shared" si="201"/>
        <v>42238.750254629631</v>
      </c>
      <c r="U2172">
        <f t="shared" si="202"/>
        <v>2015</v>
      </c>
      <c r="V2172" t="str">
        <f t="shared" si="203"/>
        <v>Jul</v>
      </c>
    </row>
    <row r="2173" spans="1:22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8">
        <f t="shared" si="198"/>
        <v>106</v>
      </c>
      <c r="P2173" s="12">
        <f t="shared" si="199"/>
        <v>64802.234042553195</v>
      </c>
      <c r="Q2173" t="s">
        <v>8325</v>
      </c>
      <c r="R2173" t="s">
        <v>8326</v>
      </c>
      <c r="S2173" s="9">
        <f t="shared" si="200"/>
        <v>42141.95711805555</v>
      </c>
      <c r="T2173" s="9">
        <f t="shared" si="201"/>
        <v>42177.208333333328</v>
      </c>
      <c r="U2173">
        <f t="shared" si="202"/>
        <v>2015</v>
      </c>
      <c r="V2173" t="str">
        <f t="shared" si="203"/>
        <v>May</v>
      </c>
    </row>
    <row r="2174" spans="1:22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8">
        <f t="shared" si="198"/>
        <v>100</v>
      </c>
      <c r="P2174" s="12">
        <f t="shared" si="199"/>
        <v>199384.61538461538</v>
      </c>
      <c r="Q2174" t="s">
        <v>8325</v>
      </c>
      <c r="R2174" t="s">
        <v>8326</v>
      </c>
      <c r="S2174" s="9">
        <f t="shared" si="200"/>
        <v>42082.580092592587</v>
      </c>
      <c r="T2174" s="9">
        <f t="shared" si="201"/>
        <v>42112.580092592587</v>
      </c>
      <c r="U2174">
        <f t="shared" si="202"/>
        <v>2015</v>
      </c>
      <c r="V2174" t="str">
        <f t="shared" si="203"/>
        <v>Mar</v>
      </c>
    </row>
    <row r="2175" spans="1:22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8">
        <f t="shared" si="198"/>
        <v>127</v>
      </c>
      <c r="P2175" s="12">
        <f t="shared" si="199"/>
        <v>30214.411111111112</v>
      </c>
      <c r="Q2175" t="s">
        <v>8325</v>
      </c>
      <c r="R2175" t="s">
        <v>8326</v>
      </c>
      <c r="S2175" s="9">
        <f t="shared" si="200"/>
        <v>41495.692627314813</v>
      </c>
      <c r="T2175" s="9">
        <f t="shared" si="201"/>
        <v>41527.165972222225</v>
      </c>
      <c r="U2175">
        <f t="shared" si="202"/>
        <v>2013</v>
      </c>
      <c r="V2175" t="str">
        <f t="shared" si="203"/>
        <v>Aug</v>
      </c>
    </row>
    <row r="2176" spans="1:22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8">
        <f t="shared" si="198"/>
        <v>103</v>
      </c>
      <c r="P2176" s="12">
        <f t="shared" si="199"/>
        <v>41142.857142857145</v>
      </c>
      <c r="Q2176" t="s">
        <v>8325</v>
      </c>
      <c r="R2176" t="s">
        <v>8326</v>
      </c>
      <c r="S2176" s="9">
        <f t="shared" si="200"/>
        <v>42465.542905092589</v>
      </c>
      <c r="T2176" s="9">
        <f t="shared" si="201"/>
        <v>42495.542905092589</v>
      </c>
      <c r="U2176">
        <f t="shared" si="202"/>
        <v>2016</v>
      </c>
      <c r="V2176" t="str">
        <f t="shared" si="203"/>
        <v>Apr</v>
      </c>
    </row>
    <row r="2177" spans="1:22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8">
        <f t="shared" si="198"/>
        <v>250</v>
      </c>
      <c r="P2177" s="12">
        <f t="shared" si="199"/>
        <v>23261.538461538461</v>
      </c>
      <c r="Q2177" t="s">
        <v>8325</v>
      </c>
      <c r="R2177" t="s">
        <v>8326</v>
      </c>
      <c r="S2177" s="9">
        <f t="shared" si="200"/>
        <v>42565.009097222224</v>
      </c>
      <c r="T2177" s="9">
        <f t="shared" si="201"/>
        <v>42572.009097222224</v>
      </c>
      <c r="U2177">
        <f t="shared" si="202"/>
        <v>2016</v>
      </c>
      <c r="V2177" t="str">
        <f t="shared" si="203"/>
        <v>Jul</v>
      </c>
    </row>
    <row r="2178" spans="1:22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8">
        <f t="shared" si="198"/>
        <v>126</v>
      </c>
      <c r="P2178" s="12">
        <f t="shared" si="199"/>
        <v>36507.042253521126</v>
      </c>
      <c r="Q2178" t="s">
        <v>8325</v>
      </c>
      <c r="R2178" t="s">
        <v>8326</v>
      </c>
      <c r="S2178" s="9">
        <f t="shared" si="200"/>
        <v>42096.633206018523</v>
      </c>
      <c r="T2178" s="9">
        <f t="shared" si="201"/>
        <v>42126.633206018523</v>
      </c>
      <c r="U2178">
        <f t="shared" si="202"/>
        <v>2015</v>
      </c>
      <c r="V2178" t="str">
        <f t="shared" si="203"/>
        <v>Apr</v>
      </c>
    </row>
    <row r="2179" spans="1:22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8">
        <f t="shared" ref="O2179:O2242" si="204">ROUND((E2179/D2179)*100,0)</f>
        <v>100</v>
      </c>
      <c r="P2179" s="12">
        <f t="shared" ref="P2179:P2242" si="205">(I2179-J2179)/L2179</f>
        <v>56842.105263157893</v>
      </c>
      <c r="Q2179" t="s">
        <v>8325</v>
      </c>
      <c r="R2179" t="s">
        <v>8326</v>
      </c>
      <c r="S2179" s="9">
        <f t="shared" ref="S2179:S2242" si="206">(((J2179/60)/60)/24)+DATE(1970,1,1)</f>
        <v>42502.250775462962</v>
      </c>
      <c r="T2179" s="9">
        <f t="shared" ref="T2179:T2242" si="207">(((I2179/60)/60)/24) + DATE(1970,1,1)</f>
        <v>42527.250775462962</v>
      </c>
      <c r="U2179">
        <f t="shared" ref="U2179:U2242" si="208">YEAR(S2179)</f>
        <v>2016</v>
      </c>
      <c r="V2179" t="str">
        <f t="shared" ref="V2179:V2242" si="209">TEXT(MONTH(S2179)*29,"mmm")</f>
        <v>May</v>
      </c>
    </row>
    <row r="2180" spans="1:22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8">
        <f t="shared" si="204"/>
        <v>139</v>
      </c>
      <c r="P2180" s="12">
        <f t="shared" si="205"/>
        <v>3017.4621653084982</v>
      </c>
      <c r="Q2180" t="s">
        <v>8325</v>
      </c>
      <c r="R2180" t="s">
        <v>8326</v>
      </c>
      <c r="S2180" s="9">
        <f t="shared" si="206"/>
        <v>42723.63653935185</v>
      </c>
      <c r="T2180" s="9">
        <f t="shared" si="207"/>
        <v>42753.63653935185</v>
      </c>
      <c r="U2180">
        <f t="shared" si="208"/>
        <v>2016</v>
      </c>
      <c r="V2180" t="str">
        <f t="shared" si="209"/>
        <v>Dec</v>
      </c>
    </row>
    <row r="2181" spans="1:22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8">
        <f t="shared" si="204"/>
        <v>161</v>
      </c>
      <c r="P2181" s="12">
        <f t="shared" si="205"/>
        <v>123428.57142857143</v>
      </c>
      <c r="Q2181" t="s">
        <v>8325</v>
      </c>
      <c r="R2181" t="s">
        <v>8326</v>
      </c>
      <c r="S2181" s="9">
        <f t="shared" si="206"/>
        <v>42075.171203703707</v>
      </c>
      <c r="T2181" s="9">
        <f t="shared" si="207"/>
        <v>42105.171203703707</v>
      </c>
      <c r="U2181">
        <f t="shared" si="208"/>
        <v>2015</v>
      </c>
      <c r="V2181" t="str">
        <f t="shared" si="209"/>
        <v>Mar</v>
      </c>
    </row>
    <row r="2182" spans="1:22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8">
        <f t="shared" si="204"/>
        <v>107</v>
      </c>
      <c r="P2182" s="12">
        <f t="shared" si="205"/>
        <v>46569.230769230766</v>
      </c>
      <c r="Q2182" t="s">
        <v>8325</v>
      </c>
      <c r="R2182" t="s">
        <v>8326</v>
      </c>
      <c r="S2182" s="9">
        <f t="shared" si="206"/>
        <v>42279.669768518521</v>
      </c>
      <c r="T2182" s="9">
        <f t="shared" si="207"/>
        <v>42321.711435185185</v>
      </c>
      <c r="U2182">
        <f t="shared" si="208"/>
        <v>2015</v>
      </c>
      <c r="V2182" t="str">
        <f t="shared" si="209"/>
        <v>Oct</v>
      </c>
    </row>
    <row r="2183" spans="1:22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8">
        <f t="shared" si="204"/>
        <v>153</v>
      </c>
      <c r="P2183" s="12">
        <f t="shared" si="205"/>
        <v>22822.641509433961</v>
      </c>
      <c r="Q2183" t="s">
        <v>8333</v>
      </c>
      <c r="R2183" t="s">
        <v>8351</v>
      </c>
      <c r="S2183" s="9">
        <f t="shared" si="206"/>
        <v>42773.005243055552</v>
      </c>
      <c r="T2183" s="9">
        <f t="shared" si="207"/>
        <v>42787.005243055552</v>
      </c>
      <c r="U2183">
        <f t="shared" si="208"/>
        <v>2017</v>
      </c>
      <c r="V2183" t="str">
        <f t="shared" si="209"/>
        <v>Feb</v>
      </c>
    </row>
    <row r="2184" spans="1:22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8">
        <f t="shared" si="204"/>
        <v>524</v>
      </c>
      <c r="P2184" s="12">
        <f t="shared" si="205"/>
        <v>8494.3820224719093</v>
      </c>
      <c r="Q2184" t="s">
        <v>8333</v>
      </c>
      <c r="R2184" t="s">
        <v>8351</v>
      </c>
      <c r="S2184" s="9">
        <f t="shared" si="206"/>
        <v>41879.900752314818</v>
      </c>
      <c r="T2184" s="9">
        <f t="shared" si="207"/>
        <v>41914.900752314818</v>
      </c>
      <c r="U2184">
        <f t="shared" si="208"/>
        <v>2014</v>
      </c>
      <c r="V2184" t="str">
        <f t="shared" si="209"/>
        <v>Aug</v>
      </c>
    </row>
    <row r="2185" spans="1:22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8">
        <f t="shared" si="204"/>
        <v>489</v>
      </c>
      <c r="P2185" s="12">
        <f t="shared" si="205"/>
        <v>9241.6594982078859</v>
      </c>
      <c r="Q2185" t="s">
        <v>8333</v>
      </c>
      <c r="R2185" t="s">
        <v>8351</v>
      </c>
      <c r="S2185" s="9">
        <f t="shared" si="206"/>
        <v>42745.365474537044</v>
      </c>
      <c r="T2185" s="9">
        <f t="shared" si="207"/>
        <v>42775.208333333328</v>
      </c>
      <c r="U2185">
        <f t="shared" si="208"/>
        <v>2017</v>
      </c>
      <c r="V2185" t="str">
        <f t="shared" si="209"/>
        <v>Jan</v>
      </c>
    </row>
    <row r="2186" spans="1:22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8">
        <f t="shared" si="204"/>
        <v>285</v>
      </c>
      <c r="P2186" s="12">
        <f t="shared" si="205"/>
        <v>4539.6954887218044</v>
      </c>
      <c r="Q2186" t="s">
        <v>8333</v>
      </c>
      <c r="R2186" t="s">
        <v>8351</v>
      </c>
      <c r="S2186" s="9">
        <f t="shared" si="206"/>
        <v>42380.690289351856</v>
      </c>
      <c r="T2186" s="9">
        <f t="shared" si="207"/>
        <v>42394.666666666672</v>
      </c>
      <c r="U2186">
        <f t="shared" si="208"/>
        <v>2016</v>
      </c>
      <c r="V2186" t="str">
        <f t="shared" si="209"/>
        <v>Jan</v>
      </c>
    </row>
    <row r="2187" spans="1:22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8">
        <f t="shared" si="204"/>
        <v>1857</v>
      </c>
      <c r="P2187" s="12">
        <f t="shared" si="205"/>
        <v>5547.3515248796148</v>
      </c>
      <c r="Q2187" t="s">
        <v>8333</v>
      </c>
      <c r="R2187" t="s">
        <v>8351</v>
      </c>
      <c r="S2187" s="9">
        <f t="shared" si="206"/>
        <v>41319.349988425929</v>
      </c>
      <c r="T2187" s="9">
        <f t="shared" si="207"/>
        <v>41359.349988425929</v>
      </c>
      <c r="U2187">
        <f t="shared" si="208"/>
        <v>2013</v>
      </c>
      <c r="V2187" t="str">
        <f t="shared" si="209"/>
        <v>Feb</v>
      </c>
    </row>
    <row r="2188" spans="1:22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8">
        <f t="shared" si="204"/>
        <v>110</v>
      </c>
      <c r="P2188" s="12">
        <f t="shared" si="205"/>
        <v>8037.9005102040819</v>
      </c>
      <c r="Q2188" t="s">
        <v>8333</v>
      </c>
      <c r="R2188" t="s">
        <v>8351</v>
      </c>
      <c r="S2188" s="9">
        <f t="shared" si="206"/>
        <v>42583.615081018521</v>
      </c>
      <c r="T2188" s="9">
        <f t="shared" si="207"/>
        <v>42620.083333333328</v>
      </c>
      <c r="U2188">
        <f t="shared" si="208"/>
        <v>2016</v>
      </c>
      <c r="V2188" t="str">
        <f t="shared" si="209"/>
        <v>Aug</v>
      </c>
    </row>
    <row r="2189" spans="1:22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8">
        <f t="shared" si="204"/>
        <v>1015</v>
      </c>
      <c r="P2189" s="12">
        <f t="shared" si="205"/>
        <v>702.37900056148226</v>
      </c>
      <c r="Q2189" t="s">
        <v>8333</v>
      </c>
      <c r="R2189" t="s">
        <v>8351</v>
      </c>
      <c r="S2189" s="9">
        <f t="shared" si="206"/>
        <v>42068.209097222221</v>
      </c>
      <c r="T2189" s="9">
        <f t="shared" si="207"/>
        <v>42097.165972222225</v>
      </c>
      <c r="U2189">
        <f t="shared" si="208"/>
        <v>2015</v>
      </c>
      <c r="V2189" t="str">
        <f t="shared" si="209"/>
        <v>Mar</v>
      </c>
    </row>
    <row r="2190" spans="1:22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8">
        <f t="shared" si="204"/>
        <v>412</v>
      </c>
      <c r="P2190" s="12">
        <f t="shared" si="205"/>
        <v>5903.8112840466929</v>
      </c>
      <c r="Q2190" t="s">
        <v>8333</v>
      </c>
      <c r="R2190" t="s">
        <v>8351</v>
      </c>
      <c r="S2190" s="9">
        <f t="shared" si="206"/>
        <v>42633.586122685185</v>
      </c>
      <c r="T2190" s="9">
        <f t="shared" si="207"/>
        <v>42668.708333333328</v>
      </c>
      <c r="U2190">
        <f t="shared" si="208"/>
        <v>2016</v>
      </c>
      <c r="V2190" t="str">
        <f t="shared" si="209"/>
        <v>Sep</v>
      </c>
    </row>
    <row r="2191" spans="1:22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8">
        <f t="shared" si="204"/>
        <v>503</v>
      </c>
      <c r="P2191" s="12">
        <f t="shared" si="205"/>
        <v>13871.59090909091</v>
      </c>
      <c r="Q2191" t="s">
        <v>8333</v>
      </c>
      <c r="R2191" t="s">
        <v>8351</v>
      </c>
      <c r="S2191" s="9">
        <f t="shared" si="206"/>
        <v>42467.788194444445</v>
      </c>
      <c r="T2191" s="9">
        <f t="shared" si="207"/>
        <v>42481.916666666672</v>
      </c>
      <c r="U2191">
        <f t="shared" si="208"/>
        <v>2016</v>
      </c>
      <c r="V2191" t="str">
        <f t="shared" si="209"/>
        <v>Apr</v>
      </c>
    </row>
    <row r="2192" spans="1:22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8">
        <f t="shared" si="204"/>
        <v>185</v>
      </c>
      <c r="P2192" s="12">
        <f t="shared" si="205"/>
        <v>5577.5344506517695</v>
      </c>
      <c r="Q2192" t="s">
        <v>8333</v>
      </c>
      <c r="R2192" t="s">
        <v>8351</v>
      </c>
      <c r="S2192" s="9">
        <f t="shared" si="206"/>
        <v>42417.625046296293</v>
      </c>
      <c r="T2192" s="9">
        <f t="shared" si="207"/>
        <v>42452.290972222225</v>
      </c>
      <c r="U2192">
        <f t="shared" si="208"/>
        <v>2016</v>
      </c>
      <c r="V2192" t="str">
        <f t="shared" si="209"/>
        <v>Feb</v>
      </c>
    </row>
    <row r="2193" spans="1:22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8">
        <f t="shared" si="204"/>
        <v>120</v>
      </c>
      <c r="P2193" s="12">
        <f t="shared" si="205"/>
        <v>41472</v>
      </c>
      <c r="Q2193" t="s">
        <v>8333</v>
      </c>
      <c r="R2193" t="s">
        <v>8351</v>
      </c>
      <c r="S2193" s="9">
        <f t="shared" si="206"/>
        <v>42768.833645833336</v>
      </c>
      <c r="T2193" s="9">
        <f t="shared" si="207"/>
        <v>42780.833645833336</v>
      </c>
      <c r="U2193">
        <f t="shared" si="208"/>
        <v>2017</v>
      </c>
      <c r="V2193" t="str">
        <f t="shared" si="209"/>
        <v>Feb</v>
      </c>
    </row>
    <row r="2194" spans="1:22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8">
        <f t="shared" si="204"/>
        <v>1081</v>
      </c>
      <c r="P2194" s="12">
        <f t="shared" si="205"/>
        <v>749.98641136504011</v>
      </c>
      <c r="Q2194" t="s">
        <v>8333</v>
      </c>
      <c r="R2194" t="s">
        <v>8351</v>
      </c>
      <c r="S2194" s="9">
        <f t="shared" si="206"/>
        <v>42691.8512037037</v>
      </c>
      <c r="T2194" s="9">
        <f t="shared" si="207"/>
        <v>42719.958333333328</v>
      </c>
      <c r="U2194">
        <f t="shared" si="208"/>
        <v>2016</v>
      </c>
      <c r="V2194" t="str">
        <f t="shared" si="209"/>
        <v>Nov</v>
      </c>
    </row>
    <row r="2195" spans="1:22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8">
        <f t="shared" si="204"/>
        <v>452</v>
      </c>
      <c r="P2195" s="12">
        <f t="shared" si="205"/>
        <v>2966.8539576365665</v>
      </c>
      <c r="Q2195" t="s">
        <v>8333</v>
      </c>
      <c r="R2195" t="s">
        <v>8351</v>
      </c>
      <c r="S2195" s="9">
        <f t="shared" si="206"/>
        <v>42664.405925925923</v>
      </c>
      <c r="T2195" s="9">
        <f t="shared" si="207"/>
        <v>42695.207638888889</v>
      </c>
      <c r="U2195">
        <f t="shared" si="208"/>
        <v>2016</v>
      </c>
      <c r="V2195" t="str">
        <f t="shared" si="209"/>
        <v>Oct</v>
      </c>
    </row>
    <row r="2196" spans="1:22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8">
        <f t="shared" si="204"/>
        <v>537</v>
      </c>
      <c r="P2196" s="12">
        <f t="shared" si="205"/>
        <v>2948.0637813211847</v>
      </c>
      <c r="Q2196" t="s">
        <v>8333</v>
      </c>
      <c r="R2196" t="s">
        <v>8351</v>
      </c>
      <c r="S2196" s="9">
        <f t="shared" si="206"/>
        <v>42425.757986111115</v>
      </c>
      <c r="T2196" s="9">
        <f t="shared" si="207"/>
        <v>42455.716319444444</v>
      </c>
      <c r="U2196">
        <f t="shared" si="208"/>
        <v>2016</v>
      </c>
      <c r="V2196" t="str">
        <f t="shared" si="209"/>
        <v>Feb</v>
      </c>
    </row>
    <row r="2197" spans="1:22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8">
        <f t="shared" si="204"/>
        <v>120</v>
      </c>
      <c r="P2197" s="12">
        <f t="shared" si="205"/>
        <v>22539.130434782608</v>
      </c>
      <c r="Q2197" t="s">
        <v>8333</v>
      </c>
      <c r="R2197" t="s">
        <v>8351</v>
      </c>
      <c r="S2197" s="9">
        <f t="shared" si="206"/>
        <v>42197.771990740745</v>
      </c>
      <c r="T2197" s="9">
        <f t="shared" si="207"/>
        <v>42227.771990740745</v>
      </c>
      <c r="U2197">
        <f t="shared" si="208"/>
        <v>2015</v>
      </c>
      <c r="V2197" t="str">
        <f t="shared" si="209"/>
        <v>Jul</v>
      </c>
    </row>
    <row r="2198" spans="1:22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8">
        <f t="shared" si="204"/>
        <v>114</v>
      </c>
      <c r="P2198" s="12">
        <f t="shared" si="205"/>
        <v>11373.923076923076</v>
      </c>
      <c r="Q2198" t="s">
        <v>8333</v>
      </c>
      <c r="R2198" t="s">
        <v>8351</v>
      </c>
      <c r="S2198" s="9">
        <f t="shared" si="206"/>
        <v>42675.487291666665</v>
      </c>
      <c r="T2198" s="9">
        <f t="shared" si="207"/>
        <v>42706.291666666672</v>
      </c>
      <c r="U2198">
        <f t="shared" si="208"/>
        <v>2016</v>
      </c>
      <c r="V2198" t="str">
        <f t="shared" si="209"/>
        <v>Nov</v>
      </c>
    </row>
    <row r="2199" spans="1:22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8">
        <f t="shared" si="204"/>
        <v>951</v>
      </c>
      <c r="P2199" s="12">
        <f t="shared" si="205"/>
        <v>598.61431870669742</v>
      </c>
      <c r="Q2199" t="s">
        <v>8333</v>
      </c>
      <c r="R2199" t="s">
        <v>8351</v>
      </c>
      <c r="S2199" s="9">
        <f t="shared" si="206"/>
        <v>42033.584016203706</v>
      </c>
      <c r="T2199" s="9">
        <f t="shared" si="207"/>
        <v>42063.584016203706</v>
      </c>
      <c r="U2199">
        <f t="shared" si="208"/>
        <v>2015</v>
      </c>
      <c r="V2199" t="str">
        <f t="shared" si="209"/>
        <v>Jan</v>
      </c>
    </row>
    <row r="2200" spans="1:22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8">
        <f t="shared" si="204"/>
        <v>133</v>
      </c>
      <c r="P2200" s="12">
        <f t="shared" si="205"/>
        <v>3987.0967741935483</v>
      </c>
      <c r="Q2200" t="s">
        <v>8333</v>
      </c>
      <c r="R2200" t="s">
        <v>8351</v>
      </c>
      <c r="S2200" s="9">
        <f t="shared" si="206"/>
        <v>42292.513888888891</v>
      </c>
      <c r="T2200" s="9">
        <f t="shared" si="207"/>
        <v>42322.555555555555</v>
      </c>
      <c r="U2200">
        <f t="shared" si="208"/>
        <v>2015</v>
      </c>
      <c r="V2200" t="str">
        <f t="shared" si="209"/>
        <v>Oct</v>
      </c>
    </row>
    <row r="2201" spans="1:22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8">
        <f t="shared" si="204"/>
        <v>147</v>
      </c>
      <c r="P2201" s="12">
        <f t="shared" si="205"/>
        <v>10326.693227091633</v>
      </c>
      <c r="Q2201" t="s">
        <v>8333</v>
      </c>
      <c r="R2201" t="s">
        <v>8351</v>
      </c>
      <c r="S2201" s="9">
        <f t="shared" si="206"/>
        <v>42262.416643518518</v>
      </c>
      <c r="T2201" s="9">
        <f t="shared" si="207"/>
        <v>42292.416643518518</v>
      </c>
      <c r="U2201">
        <f t="shared" si="208"/>
        <v>2015</v>
      </c>
      <c r="V2201" t="str">
        <f t="shared" si="209"/>
        <v>Sep</v>
      </c>
    </row>
    <row r="2202" spans="1:22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8">
        <f t="shared" si="204"/>
        <v>542</v>
      </c>
      <c r="P2202" s="12">
        <f t="shared" si="205"/>
        <v>9033.9619771863127</v>
      </c>
      <c r="Q2202" t="s">
        <v>8333</v>
      </c>
      <c r="R2202" t="s">
        <v>8351</v>
      </c>
      <c r="S2202" s="9">
        <f t="shared" si="206"/>
        <v>42163.625787037032</v>
      </c>
      <c r="T2202" s="9">
        <f t="shared" si="207"/>
        <v>42191.125</v>
      </c>
      <c r="U2202">
        <f t="shared" si="208"/>
        <v>2015</v>
      </c>
      <c r="V2202" t="str">
        <f t="shared" si="209"/>
        <v>Jun</v>
      </c>
    </row>
    <row r="2203" spans="1:22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8">
        <f t="shared" si="204"/>
        <v>383</v>
      </c>
      <c r="P2203" s="12">
        <f t="shared" si="205"/>
        <v>43200</v>
      </c>
      <c r="Q2203" t="s">
        <v>8325</v>
      </c>
      <c r="R2203" t="s">
        <v>8330</v>
      </c>
      <c r="S2203" s="9">
        <f t="shared" si="206"/>
        <v>41276.846817129634</v>
      </c>
      <c r="T2203" s="9">
        <f t="shared" si="207"/>
        <v>41290.846817129634</v>
      </c>
      <c r="U2203">
        <f t="shared" si="208"/>
        <v>2013</v>
      </c>
      <c r="V2203" t="str">
        <f t="shared" si="209"/>
        <v>Jan</v>
      </c>
    </row>
    <row r="2204" spans="1:22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8">
        <f t="shared" si="204"/>
        <v>704</v>
      </c>
      <c r="P2204" s="12">
        <f t="shared" si="205"/>
        <v>3595.0069348127599</v>
      </c>
      <c r="Q2204" t="s">
        <v>8325</v>
      </c>
      <c r="R2204" t="s">
        <v>8330</v>
      </c>
      <c r="S2204" s="9">
        <f t="shared" si="206"/>
        <v>41184.849166666667</v>
      </c>
      <c r="T2204" s="9">
        <f t="shared" si="207"/>
        <v>41214.849166666667</v>
      </c>
      <c r="U2204">
        <f t="shared" si="208"/>
        <v>2012</v>
      </c>
      <c r="V2204" t="str">
        <f t="shared" si="209"/>
        <v>Oct</v>
      </c>
    </row>
    <row r="2205" spans="1:22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8">
        <f t="shared" si="204"/>
        <v>110</v>
      </c>
      <c r="P2205" s="12">
        <f t="shared" si="205"/>
        <v>51840</v>
      </c>
      <c r="Q2205" t="s">
        <v>8325</v>
      </c>
      <c r="R2205" t="s">
        <v>8330</v>
      </c>
      <c r="S2205" s="9">
        <f t="shared" si="206"/>
        <v>42241.85974537037</v>
      </c>
      <c r="T2205" s="9">
        <f t="shared" si="207"/>
        <v>42271.85974537037</v>
      </c>
      <c r="U2205">
        <f t="shared" si="208"/>
        <v>2015</v>
      </c>
      <c r="V2205" t="str">
        <f t="shared" si="209"/>
        <v>Aug</v>
      </c>
    </row>
    <row r="2206" spans="1:22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8">
        <f t="shared" si="204"/>
        <v>133</v>
      </c>
      <c r="P2206" s="12">
        <f t="shared" si="205"/>
        <v>35506.849315068495</v>
      </c>
      <c r="Q2206" t="s">
        <v>8325</v>
      </c>
      <c r="R2206" t="s">
        <v>8330</v>
      </c>
      <c r="S2206" s="9">
        <f t="shared" si="206"/>
        <v>41312.311562499999</v>
      </c>
      <c r="T2206" s="9">
        <f t="shared" si="207"/>
        <v>41342.311562499999</v>
      </c>
      <c r="U2206">
        <f t="shared" si="208"/>
        <v>2013</v>
      </c>
      <c r="V2206" t="str">
        <f t="shared" si="209"/>
        <v>Feb</v>
      </c>
    </row>
    <row r="2207" spans="1:22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8">
        <f t="shared" si="204"/>
        <v>152</v>
      </c>
      <c r="P2207" s="12">
        <f t="shared" si="205"/>
        <v>96000</v>
      </c>
      <c r="Q2207" t="s">
        <v>8325</v>
      </c>
      <c r="R2207" t="s">
        <v>8330</v>
      </c>
      <c r="S2207" s="9">
        <f t="shared" si="206"/>
        <v>41031.82163194444</v>
      </c>
      <c r="T2207" s="9">
        <f t="shared" si="207"/>
        <v>41061.82163194444</v>
      </c>
      <c r="U2207">
        <f t="shared" si="208"/>
        <v>2012</v>
      </c>
      <c r="V2207" t="str">
        <f t="shared" si="209"/>
        <v>May</v>
      </c>
    </row>
    <row r="2208" spans="1:22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8">
        <f t="shared" si="204"/>
        <v>103</v>
      </c>
      <c r="P2208" s="12">
        <f t="shared" si="205"/>
        <v>45741.176470588238</v>
      </c>
      <c r="Q2208" t="s">
        <v>8325</v>
      </c>
      <c r="R2208" t="s">
        <v>8330</v>
      </c>
      <c r="S2208" s="9">
        <f t="shared" si="206"/>
        <v>40997.257222222222</v>
      </c>
      <c r="T2208" s="9">
        <f t="shared" si="207"/>
        <v>41015.257222222222</v>
      </c>
      <c r="U2208">
        <f t="shared" si="208"/>
        <v>2012</v>
      </c>
      <c r="V2208" t="str">
        <f t="shared" si="209"/>
        <v>Mar</v>
      </c>
    </row>
    <row r="2209" spans="1:22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8">
        <f t="shared" si="204"/>
        <v>100</v>
      </c>
      <c r="P2209" s="12">
        <f t="shared" si="205"/>
        <v>370800</v>
      </c>
      <c r="Q2209" t="s">
        <v>8325</v>
      </c>
      <c r="R2209" t="s">
        <v>8330</v>
      </c>
      <c r="S2209" s="9">
        <f t="shared" si="206"/>
        <v>41564.194131944445</v>
      </c>
      <c r="T2209" s="9">
        <f t="shared" si="207"/>
        <v>41594.235798611109</v>
      </c>
      <c r="U2209">
        <f t="shared" si="208"/>
        <v>2013</v>
      </c>
      <c r="V2209" t="str">
        <f t="shared" si="209"/>
        <v>Oct</v>
      </c>
    </row>
    <row r="2210" spans="1:22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8">
        <f t="shared" si="204"/>
        <v>102</v>
      </c>
      <c r="P2210" s="12">
        <f t="shared" si="205"/>
        <v>213423.91666666666</v>
      </c>
      <c r="Q2210" t="s">
        <v>8325</v>
      </c>
      <c r="R2210" t="s">
        <v>8330</v>
      </c>
      <c r="S2210" s="9">
        <f t="shared" si="206"/>
        <v>40946.882245370369</v>
      </c>
      <c r="T2210" s="9">
        <f t="shared" si="207"/>
        <v>41006.166666666664</v>
      </c>
      <c r="U2210">
        <f t="shared" si="208"/>
        <v>2012</v>
      </c>
      <c r="V2210" t="str">
        <f t="shared" si="209"/>
        <v>Feb</v>
      </c>
    </row>
    <row r="2211" spans="1:22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8">
        <f t="shared" si="204"/>
        <v>151</v>
      </c>
      <c r="P2211" s="12">
        <f t="shared" si="205"/>
        <v>66117.066666666666</v>
      </c>
      <c r="Q2211" t="s">
        <v>8325</v>
      </c>
      <c r="R2211" t="s">
        <v>8330</v>
      </c>
      <c r="S2211" s="9">
        <f t="shared" si="206"/>
        <v>41732.479675925926</v>
      </c>
      <c r="T2211" s="9">
        <f t="shared" si="207"/>
        <v>41743.958333333336</v>
      </c>
      <c r="U2211">
        <f t="shared" si="208"/>
        <v>2014</v>
      </c>
      <c r="V2211" t="str">
        <f t="shared" si="209"/>
        <v>Apr</v>
      </c>
    </row>
    <row r="2212" spans="1:22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8">
        <f t="shared" si="204"/>
        <v>111</v>
      </c>
      <c r="P2212" s="12">
        <f t="shared" si="205"/>
        <v>69200.694444444438</v>
      </c>
      <c r="Q2212" t="s">
        <v>8325</v>
      </c>
      <c r="R2212" t="s">
        <v>8330</v>
      </c>
      <c r="S2212" s="9">
        <f t="shared" si="206"/>
        <v>40956.066087962965</v>
      </c>
      <c r="T2212" s="9">
        <f t="shared" si="207"/>
        <v>41013.73333333333</v>
      </c>
      <c r="U2212">
        <f t="shared" si="208"/>
        <v>2012</v>
      </c>
      <c r="V2212" t="str">
        <f t="shared" si="209"/>
        <v>Feb</v>
      </c>
    </row>
    <row r="2213" spans="1:22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8">
        <f t="shared" si="204"/>
        <v>196</v>
      </c>
      <c r="P2213" s="12">
        <f t="shared" si="205"/>
        <v>16204.291666666666</v>
      </c>
      <c r="Q2213" t="s">
        <v>8325</v>
      </c>
      <c r="R2213" t="s">
        <v>8330</v>
      </c>
      <c r="S2213" s="9">
        <f t="shared" si="206"/>
        <v>41716.785011574073</v>
      </c>
      <c r="T2213" s="9">
        <f t="shared" si="207"/>
        <v>41739.290972222225</v>
      </c>
      <c r="U2213">
        <f t="shared" si="208"/>
        <v>2014</v>
      </c>
      <c r="V2213" t="str">
        <f t="shared" si="209"/>
        <v>Mar</v>
      </c>
    </row>
    <row r="2214" spans="1:22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8">
        <f t="shared" si="204"/>
        <v>114</v>
      </c>
      <c r="P2214" s="12">
        <f t="shared" si="205"/>
        <v>23387.17886178862</v>
      </c>
      <c r="Q2214" t="s">
        <v>8325</v>
      </c>
      <c r="R2214" t="s">
        <v>8330</v>
      </c>
      <c r="S2214" s="9">
        <f t="shared" si="206"/>
        <v>41548.747418981482</v>
      </c>
      <c r="T2214" s="9">
        <f t="shared" si="207"/>
        <v>41582.041666666664</v>
      </c>
      <c r="U2214">
        <f t="shared" si="208"/>
        <v>2013</v>
      </c>
      <c r="V2214" t="str">
        <f t="shared" si="209"/>
        <v>Oct</v>
      </c>
    </row>
    <row r="2215" spans="1:22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8">
        <f t="shared" si="204"/>
        <v>200</v>
      </c>
      <c r="P2215" s="12">
        <f t="shared" si="205"/>
        <v>2592000</v>
      </c>
      <c r="Q2215" t="s">
        <v>8325</v>
      </c>
      <c r="R2215" t="s">
        <v>8330</v>
      </c>
      <c r="S2215" s="9">
        <f t="shared" si="206"/>
        <v>42109.826145833329</v>
      </c>
      <c r="T2215" s="9">
        <f t="shared" si="207"/>
        <v>42139.826145833329</v>
      </c>
      <c r="U2215">
        <f t="shared" si="208"/>
        <v>2015</v>
      </c>
      <c r="V2215" t="str">
        <f t="shared" si="209"/>
        <v>Apr</v>
      </c>
    </row>
    <row r="2216" spans="1:22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8">
        <f t="shared" si="204"/>
        <v>293</v>
      </c>
      <c r="P2216" s="12">
        <f t="shared" si="205"/>
        <v>108000</v>
      </c>
      <c r="Q2216" t="s">
        <v>8325</v>
      </c>
      <c r="R2216" t="s">
        <v>8330</v>
      </c>
      <c r="S2216" s="9">
        <f t="shared" si="206"/>
        <v>41646.792222222226</v>
      </c>
      <c r="T2216" s="9">
        <f t="shared" si="207"/>
        <v>41676.792222222226</v>
      </c>
      <c r="U2216">
        <f t="shared" si="208"/>
        <v>2014</v>
      </c>
      <c r="V2216" t="str">
        <f t="shared" si="209"/>
        <v>Jan</v>
      </c>
    </row>
    <row r="2217" spans="1:22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8">
        <f t="shared" si="204"/>
        <v>156</v>
      </c>
      <c r="P2217" s="12">
        <f t="shared" si="205"/>
        <v>59102.060606060608</v>
      </c>
      <c r="Q2217" t="s">
        <v>8325</v>
      </c>
      <c r="R2217" t="s">
        <v>8330</v>
      </c>
      <c r="S2217" s="9">
        <f t="shared" si="206"/>
        <v>40958.717268518521</v>
      </c>
      <c r="T2217" s="9">
        <f t="shared" si="207"/>
        <v>40981.290972222225</v>
      </c>
      <c r="U2217">
        <f t="shared" si="208"/>
        <v>2012</v>
      </c>
      <c r="V2217" t="str">
        <f t="shared" si="209"/>
        <v>Feb</v>
      </c>
    </row>
    <row r="2218" spans="1:22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8">
        <f t="shared" si="204"/>
        <v>106</v>
      </c>
      <c r="P2218" s="12">
        <f t="shared" si="205"/>
        <v>86400</v>
      </c>
      <c r="Q2218" t="s">
        <v>8325</v>
      </c>
      <c r="R2218" t="s">
        <v>8330</v>
      </c>
      <c r="S2218" s="9">
        <f t="shared" si="206"/>
        <v>42194.751678240747</v>
      </c>
      <c r="T2218" s="9">
        <f t="shared" si="207"/>
        <v>42208.751678240747</v>
      </c>
      <c r="U2218">
        <f t="shared" si="208"/>
        <v>2015</v>
      </c>
      <c r="V2218" t="str">
        <f t="shared" si="209"/>
        <v>Jul</v>
      </c>
    </row>
    <row r="2219" spans="1:22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8">
        <f t="shared" si="204"/>
        <v>101</v>
      </c>
      <c r="P2219" s="12">
        <f t="shared" si="205"/>
        <v>101343</v>
      </c>
      <c r="Q2219" t="s">
        <v>8325</v>
      </c>
      <c r="R2219" t="s">
        <v>8330</v>
      </c>
      <c r="S2219" s="9">
        <f t="shared" si="206"/>
        <v>42299.776770833334</v>
      </c>
      <c r="T2219" s="9">
        <f t="shared" si="207"/>
        <v>42310.333333333328</v>
      </c>
      <c r="U2219">
        <f t="shared" si="208"/>
        <v>2015</v>
      </c>
      <c r="V2219" t="str">
        <f t="shared" si="209"/>
        <v>Oct</v>
      </c>
    </row>
    <row r="2220" spans="1:22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8">
        <f t="shared" si="204"/>
        <v>123</v>
      </c>
      <c r="P2220" s="12">
        <f t="shared" si="205"/>
        <v>25223.907894736843</v>
      </c>
      <c r="Q2220" t="s">
        <v>8325</v>
      </c>
      <c r="R2220" t="s">
        <v>8330</v>
      </c>
      <c r="S2220" s="9">
        <f t="shared" si="206"/>
        <v>41127.812303240738</v>
      </c>
      <c r="T2220" s="9">
        <f t="shared" si="207"/>
        <v>41150</v>
      </c>
      <c r="U2220">
        <f t="shared" si="208"/>
        <v>2012</v>
      </c>
      <c r="V2220" t="str">
        <f t="shared" si="209"/>
        <v>Aug</v>
      </c>
    </row>
    <row r="2221" spans="1:22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8">
        <f t="shared" si="204"/>
        <v>102</v>
      </c>
      <c r="P2221" s="12">
        <f t="shared" si="205"/>
        <v>136421.05263157896</v>
      </c>
      <c r="Q2221" t="s">
        <v>8325</v>
      </c>
      <c r="R2221" t="s">
        <v>8330</v>
      </c>
      <c r="S2221" s="9">
        <f t="shared" si="206"/>
        <v>42205.718888888892</v>
      </c>
      <c r="T2221" s="9">
        <f t="shared" si="207"/>
        <v>42235.718888888892</v>
      </c>
      <c r="U2221">
        <f t="shared" si="208"/>
        <v>2015</v>
      </c>
      <c r="V2221" t="str">
        <f t="shared" si="209"/>
        <v>Jul</v>
      </c>
    </row>
    <row r="2222" spans="1:22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8">
        <f t="shared" si="204"/>
        <v>101</v>
      </c>
      <c r="P2222" s="12">
        <f t="shared" si="205"/>
        <v>37565.217391304344</v>
      </c>
      <c r="Q2222" t="s">
        <v>8325</v>
      </c>
      <c r="R2222" t="s">
        <v>8330</v>
      </c>
      <c r="S2222" s="9">
        <f t="shared" si="206"/>
        <v>41452.060601851852</v>
      </c>
      <c r="T2222" s="9">
        <f t="shared" si="207"/>
        <v>41482.060601851852</v>
      </c>
      <c r="U2222">
        <f t="shared" si="208"/>
        <v>2013</v>
      </c>
      <c r="V2222" t="str">
        <f t="shared" si="209"/>
        <v>Jun</v>
      </c>
    </row>
    <row r="2223" spans="1:22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8">
        <f t="shared" si="204"/>
        <v>108</v>
      </c>
      <c r="P2223" s="12">
        <f t="shared" si="205"/>
        <v>12021.977064220184</v>
      </c>
      <c r="Q2223" t="s">
        <v>8333</v>
      </c>
      <c r="R2223" t="s">
        <v>8351</v>
      </c>
      <c r="S2223" s="9">
        <f t="shared" si="206"/>
        <v>42452.666770833333</v>
      </c>
      <c r="T2223" s="9">
        <f t="shared" si="207"/>
        <v>42483</v>
      </c>
      <c r="U2223">
        <f t="shared" si="208"/>
        <v>2016</v>
      </c>
      <c r="V2223" t="str">
        <f t="shared" si="209"/>
        <v>Mar</v>
      </c>
    </row>
    <row r="2224" spans="1:22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8">
        <f t="shared" si="204"/>
        <v>163</v>
      </c>
      <c r="P2224" s="12">
        <f t="shared" si="205"/>
        <v>86400</v>
      </c>
      <c r="Q2224" t="s">
        <v>8333</v>
      </c>
      <c r="R2224" t="s">
        <v>8351</v>
      </c>
      <c r="S2224" s="9">
        <f t="shared" si="206"/>
        <v>40906.787581018521</v>
      </c>
      <c r="T2224" s="9">
        <f t="shared" si="207"/>
        <v>40936.787581018521</v>
      </c>
      <c r="U2224">
        <f t="shared" si="208"/>
        <v>2011</v>
      </c>
      <c r="V2224" t="str">
        <f t="shared" si="209"/>
        <v>Dec</v>
      </c>
    </row>
    <row r="2225" spans="1:22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8">
        <f t="shared" si="204"/>
        <v>106</v>
      </c>
      <c r="P2225" s="12">
        <f t="shared" si="205"/>
        <v>25920</v>
      </c>
      <c r="Q2225" t="s">
        <v>8333</v>
      </c>
      <c r="R2225" t="s">
        <v>8351</v>
      </c>
      <c r="S2225" s="9">
        <f t="shared" si="206"/>
        <v>42152.640833333338</v>
      </c>
      <c r="T2225" s="9">
        <f t="shared" si="207"/>
        <v>42182.640833333338</v>
      </c>
      <c r="U2225">
        <f t="shared" si="208"/>
        <v>2015</v>
      </c>
      <c r="V2225" t="str">
        <f t="shared" si="209"/>
        <v>May</v>
      </c>
    </row>
    <row r="2226" spans="1:22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8">
        <f t="shared" si="204"/>
        <v>243</v>
      </c>
      <c r="P2226" s="12">
        <f t="shared" si="205"/>
        <v>8209.2060810810817</v>
      </c>
      <c r="Q2226" t="s">
        <v>8333</v>
      </c>
      <c r="R2226" t="s">
        <v>8351</v>
      </c>
      <c r="S2226" s="9">
        <f t="shared" si="206"/>
        <v>42644.667534722219</v>
      </c>
      <c r="T2226" s="9">
        <f t="shared" si="207"/>
        <v>42672.791666666672</v>
      </c>
      <c r="U2226">
        <f t="shared" si="208"/>
        <v>2016</v>
      </c>
      <c r="V2226" t="str">
        <f t="shared" si="209"/>
        <v>Oct</v>
      </c>
    </row>
    <row r="2227" spans="1:22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8">
        <f t="shared" si="204"/>
        <v>945</v>
      </c>
      <c r="P2227" s="12">
        <f t="shared" si="205"/>
        <v>2152.8239202657805</v>
      </c>
      <c r="Q2227" t="s">
        <v>8333</v>
      </c>
      <c r="R2227" t="s">
        <v>8351</v>
      </c>
      <c r="S2227" s="9">
        <f t="shared" si="206"/>
        <v>41873.79184027778</v>
      </c>
      <c r="T2227" s="9">
        <f t="shared" si="207"/>
        <v>41903.79184027778</v>
      </c>
      <c r="U2227">
        <f t="shared" si="208"/>
        <v>2014</v>
      </c>
      <c r="V2227" t="str">
        <f t="shared" si="209"/>
        <v>Aug</v>
      </c>
    </row>
    <row r="2228" spans="1:22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8">
        <f t="shared" si="204"/>
        <v>108</v>
      </c>
      <c r="P2228" s="12">
        <f t="shared" si="205"/>
        <v>8184.7912772585669</v>
      </c>
      <c r="Q2228" t="s">
        <v>8333</v>
      </c>
      <c r="R2228" t="s">
        <v>8351</v>
      </c>
      <c r="S2228" s="9">
        <f t="shared" si="206"/>
        <v>42381.79886574074</v>
      </c>
      <c r="T2228" s="9">
        <f t="shared" si="207"/>
        <v>42412.207638888889</v>
      </c>
      <c r="U2228">
        <f t="shared" si="208"/>
        <v>2016</v>
      </c>
      <c r="V2228" t="str">
        <f t="shared" si="209"/>
        <v>Jan</v>
      </c>
    </row>
    <row r="2229" spans="1:22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8">
        <f t="shared" si="204"/>
        <v>157</v>
      </c>
      <c r="P2229" s="12">
        <f t="shared" si="205"/>
        <v>8623.2558139534885</v>
      </c>
      <c r="Q2229" t="s">
        <v>8333</v>
      </c>
      <c r="R2229" t="s">
        <v>8351</v>
      </c>
      <c r="S2229" s="9">
        <f t="shared" si="206"/>
        <v>41561.807349537034</v>
      </c>
      <c r="T2229" s="9">
        <f t="shared" si="207"/>
        <v>41591.849016203705</v>
      </c>
      <c r="U2229">
        <f t="shared" si="208"/>
        <v>2013</v>
      </c>
      <c r="V2229" t="str">
        <f t="shared" si="209"/>
        <v>Oct</v>
      </c>
    </row>
    <row r="2230" spans="1:22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8">
        <f t="shared" si="204"/>
        <v>1174</v>
      </c>
      <c r="P2230" s="12">
        <f t="shared" si="205"/>
        <v>18000</v>
      </c>
      <c r="Q2230" t="s">
        <v>8333</v>
      </c>
      <c r="R2230" t="s">
        <v>8351</v>
      </c>
      <c r="S2230" s="9">
        <f t="shared" si="206"/>
        <v>42202.278194444443</v>
      </c>
      <c r="T2230" s="9">
        <f t="shared" si="207"/>
        <v>42232.278194444443</v>
      </c>
      <c r="U2230">
        <f t="shared" si="208"/>
        <v>2015</v>
      </c>
      <c r="V2230" t="str">
        <f t="shared" si="209"/>
        <v>Jul</v>
      </c>
    </row>
    <row r="2231" spans="1:22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8">
        <f t="shared" si="204"/>
        <v>171</v>
      </c>
      <c r="P2231" s="12">
        <f t="shared" si="205"/>
        <v>5690.9257884972167</v>
      </c>
      <c r="Q2231" t="s">
        <v>8333</v>
      </c>
      <c r="R2231" t="s">
        <v>8351</v>
      </c>
      <c r="S2231" s="9">
        <f t="shared" si="206"/>
        <v>41484.664247685185</v>
      </c>
      <c r="T2231" s="9">
        <f t="shared" si="207"/>
        <v>41520.166666666664</v>
      </c>
      <c r="U2231">
        <f t="shared" si="208"/>
        <v>2013</v>
      </c>
      <c r="V2231" t="str">
        <f t="shared" si="209"/>
        <v>Jul</v>
      </c>
    </row>
    <row r="2232" spans="1:22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8">
        <f t="shared" si="204"/>
        <v>126</v>
      </c>
      <c r="P2232" s="12">
        <f t="shared" si="205"/>
        <v>5204.8192771084341</v>
      </c>
      <c r="Q2232" t="s">
        <v>8333</v>
      </c>
      <c r="R2232" t="s">
        <v>8351</v>
      </c>
      <c r="S2232" s="9">
        <f t="shared" si="206"/>
        <v>41724.881099537037</v>
      </c>
      <c r="T2232" s="9">
        <f t="shared" si="207"/>
        <v>41754.881099537037</v>
      </c>
      <c r="U2232">
        <f t="shared" si="208"/>
        <v>2014</v>
      </c>
      <c r="V2232" t="str">
        <f t="shared" si="209"/>
        <v>Mar</v>
      </c>
    </row>
    <row r="2233" spans="1:22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8">
        <f t="shared" si="204"/>
        <v>1212</v>
      </c>
      <c r="P2233" s="12">
        <f t="shared" si="205"/>
        <v>2041.4186882300089</v>
      </c>
      <c r="Q2233" t="s">
        <v>8333</v>
      </c>
      <c r="R2233" t="s">
        <v>8351</v>
      </c>
      <c r="S2233" s="9">
        <f t="shared" si="206"/>
        <v>41423.910891203705</v>
      </c>
      <c r="T2233" s="9">
        <f t="shared" si="207"/>
        <v>41450.208333333336</v>
      </c>
      <c r="U2233">
        <f t="shared" si="208"/>
        <v>2013</v>
      </c>
      <c r="V2233" t="str">
        <f t="shared" si="209"/>
        <v>May</v>
      </c>
    </row>
    <row r="2234" spans="1:22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8">
        <f t="shared" si="204"/>
        <v>496</v>
      </c>
      <c r="P2234" s="12">
        <f t="shared" si="205"/>
        <v>2827.3198380566801</v>
      </c>
      <c r="Q2234" t="s">
        <v>8333</v>
      </c>
      <c r="R2234" t="s">
        <v>8351</v>
      </c>
      <c r="S2234" s="9">
        <f t="shared" si="206"/>
        <v>41806.794074074074</v>
      </c>
      <c r="T2234" s="9">
        <f t="shared" si="207"/>
        <v>41839.125</v>
      </c>
      <c r="U2234">
        <f t="shared" si="208"/>
        <v>2014</v>
      </c>
      <c r="V2234" t="str">
        <f t="shared" si="209"/>
        <v>Jun</v>
      </c>
    </row>
    <row r="2235" spans="1:22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8">
        <f t="shared" si="204"/>
        <v>332</v>
      </c>
      <c r="P2235" s="12">
        <f t="shared" si="205"/>
        <v>4556.6777493606141</v>
      </c>
      <c r="Q2235" t="s">
        <v>8333</v>
      </c>
      <c r="R2235" t="s">
        <v>8351</v>
      </c>
      <c r="S2235" s="9">
        <f t="shared" si="206"/>
        <v>42331.378923611104</v>
      </c>
      <c r="T2235" s="9">
        <f t="shared" si="207"/>
        <v>42352</v>
      </c>
      <c r="U2235">
        <f t="shared" si="208"/>
        <v>2015</v>
      </c>
      <c r="V2235" t="str">
        <f t="shared" si="209"/>
        <v>Nov</v>
      </c>
    </row>
    <row r="2236" spans="1:22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8">
        <f t="shared" si="204"/>
        <v>1165</v>
      </c>
      <c r="P2236" s="12">
        <f t="shared" si="205"/>
        <v>92571.428571428565</v>
      </c>
      <c r="Q2236" t="s">
        <v>8333</v>
      </c>
      <c r="R2236" t="s">
        <v>8351</v>
      </c>
      <c r="S2236" s="9">
        <f t="shared" si="206"/>
        <v>42710.824618055558</v>
      </c>
      <c r="T2236" s="9">
        <f t="shared" si="207"/>
        <v>42740.824618055558</v>
      </c>
      <c r="U2236">
        <f t="shared" si="208"/>
        <v>2016</v>
      </c>
      <c r="V2236" t="str">
        <f t="shared" si="209"/>
        <v>Dec</v>
      </c>
    </row>
    <row r="2237" spans="1:22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8">
        <f t="shared" si="204"/>
        <v>153</v>
      </c>
      <c r="P2237" s="12">
        <f t="shared" si="205"/>
        <v>17608.163265306124</v>
      </c>
      <c r="Q2237" t="s">
        <v>8333</v>
      </c>
      <c r="R2237" t="s">
        <v>8351</v>
      </c>
      <c r="S2237" s="9">
        <f t="shared" si="206"/>
        <v>42062.022118055553</v>
      </c>
      <c r="T2237" s="9">
        <f t="shared" si="207"/>
        <v>42091.980451388896</v>
      </c>
      <c r="U2237">
        <f t="shared" si="208"/>
        <v>2015</v>
      </c>
      <c r="V2237" t="str">
        <f t="shared" si="209"/>
        <v>Feb</v>
      </c>
    </row>
    <row r="2238" spans="1:22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8">
        <f t="shared" si="204"/>
        <v>537</v>
      </c>
      <c r="P2238" s="12">
        <f t="shared" si="205"/>
        <v>3811.7647058823532</v>
      </c>
      <c r="Q2238" t="s">
        <v>8333</v>
      </c>
      <c r="R2238" t="s">
        <v>8351</v>
      </c>
      <c r="S2238" s="9">
        <f t="shared" si="206"/>
        <v>42371.617164351846</v>
      </c>
      <c r="T2238" s="9">
        <f t="shared" si="207"/>
        <v>42401.617164351846</v>
      </c>
      <c r="U2238">
        <f t="shared" si="208"/>
        <v>2016</v>
      </c>
      <c r="V2238" t="str">
        <f t="shared" si="209"/>
        <v>Jan</v>
      </c>
    </row>
    <row r="2239" spans="1:22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8">
        <f t="shared" si="204"/>
        <v>353</v>
      </c>
      <c r="P2239" s="12">
        <f t="shared" si="205"/>
        <v>3544.7171922685657</v>
      </c>
      <c r="Q2239" t="s">
        <v>8333</v>
      </c>
      <c r="R2239" t="s">
        <v>8351</v>
      </c>
      <c r="S2239" s="9">
        <f t="shared" si="206"/>
        <v>41915.003275462965</v>
      </c>
      <c r="T2239" s="9">
        <f t="shared" si="207"/>
        <v>41955.332638888889</v>
      </c>
      <c r="U2239">
        <f t="shared" si="208"/>
        <v>2014</v>
      </c>
      <c r="V2239" t="str">
        <f t="shared" si="209"/>
        <v>Oct</v>
      </c>
    </row>
    <row r="2240" spans="1:22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8">
        <f t="shared" si="204"/>
        <v>137</v>
      </c>
      <c r="P2240" s="12">
        <f t="shared" si="205"/>
        <v>32810.126582278484</v>
      </c>
      <c r="Q2240" t="s">
        <v>8333</v>
      </c>
      <c r="R2240" t="s">
        <v>8351</v>
      </c>
      <c r="S2240" s="9">
        <f t="shared" si="206"/>
        <v>42774.621712962966</v>
      </c>
      <c r="T2240" s="9">
        <f t="shared" si="207"/>
        <v>42804.621712962966</v>
      </c>
      <c r="U2240">
        <f t="shared" si="208"/>
        <v>2017</v>
      </c>
      <c r="V2240" t="str">
        <f t="shared" si="209"/>
        <v>Feb</v>
      </c>
    </row>
    <row r="2241" spans="1:22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8">
        <f t="shared" si="204"/>
        <v>128</v>
      </c>
      <c r="P2241" s="12">
        <f t="shared" si="205"/>
        <v>7343.9107981220659</v>
      </c>
      <c r="Q2241" t="s">
        <v>8333</v>
      </c>
      <c r="R2241" t="s">
        <v>8351</v>
      </c>
      <c r="S2241" s="9">
        <f t="shared" si="206"/>
        <v>41572.958495370374</v>
      </c>
      <c r="T2241" s="9">
        <f t="shared" si="207"/>
        <v>41609.168055555558</v>
      </c>
      <c r="U2241">
        <f t="shared" si="208"/>
        <v>2013</v>
      </c>
      <c r="V2241" t="str">
        <f t="shared" si="209"/>
        <v>Oct</v>
      </c>
    </row>
    <row r="2242" spans="1:22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8">
        <f t="shared" si="204"/>
        <v>271</v>
      </c>
      <c r="P2242" s="12">
        <f t="shared" si="205"/>
        <v>27000</v>
      </c>
      <c r="Q2242" t="s">
        <v>8333</v>
      </c>
      <c r="R2242" t="s">
        <v>8351</v>
      </c>
      <c r="S2242" s="9">
        <f t="shared" si="206"/>
        <v>42452.825740740736</v>
      </c>
      <c r="T2242" s="9">
        <f t="shared" si="207"/>
        <v>42482.825740740736</v>
      </c>
      <c r="U2242">
        <f t="shared" si="208"/>
        <v>2016</v>
      </c>
      <c r="V2242" t="str">
        <f t="shared" si="209"/>
        <v>Mar</v>
      </c>
    </row>
    <row r="2243" spans="1:22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8">
        <f t="shared" ref="O2243:O2306" si="210">ROUND((E2243/D2243)*100,0)</f>
        <v>806</v>
      </c>
      <c r="P2243" s="12">
        <f t="shared" ref="P2243:P2306" si="211">(I2243-J2243)/L2243</f>
        <v>15901.840490797545</v>
      </c>
      <c r="Q2243" t="s">
        <v>8333</v>
      </c>
      <c r="R2243" t="s">
        <v>8351</v>
      </c>
      <c r="S2243" s="9">
        <f t="shared" ref="S2243:S2306" si="212">(((J2243/60)/60)/24)+DATE(1970,1,1)</f>
        <v>42766.827546296292</v>
      </c>
      <c r="T2243" s="9">
        <f t="shared" ref="T2243:T2306" si="213">(((I2243/60)/60)/24) + DATE(1970,1,1)</f>
        <v>42796.827546296292</v>
      </c>
      <c r="U2243">
        <f t="shared" ref="U2243:U2306" si="214">YEAR(S2243)</f>
        <v>2017</v>
      </c>
      <c r="V2243" t="str">
        <f t="shared" ref="V2243:V2306" si="215">TEXT(MONTH(S2243)*29,"mmm")</f>
        <v>Jan</v>
      </c>
    </row>
    <row r="2244" spans="1:22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8">
        <f t="shared" si="210"/>
        <v>1360</v>
      </c>
      <c r="P2244" s="12">
        <f t="shared" si="211"/>
        <v>1216.4700990099009</v>
      </c>
      <c r="Q2244" t="s">
        <v>8333</v>
      </c>
      <c r="R2244" t="s">
        <v>8351</v>
      </c>
      <c r="S2244" s="9">
        <f t="shared" si="212"/>
        <v>41569.575613425928</v>
      </c>
      <c r="T2244" s="9">
        <f t="shared" si="213"/>
        <v>41605.126388888886</v>
      </c>
      <c r="U2244">
        <f t="shared" si="214"/>
        <v>2013</v>
      </c>
      <c r="V2244" t="str">
        <f t="shared" si="215"/>
        <v>Oct</v>
      </c>
    </row>
    <row r="2245" spans="1:22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8">
        <f t="shared" si="210"/>
        <v>930250</v>
      </c>
      <c r="P2245" s="12">
        <f t="shared" si="211"/>
        <v>270.61916461916462</v>
      </c>
      <c r="Q2245" t="s">
        <v>8333</v>
      </c>
      <c r="R2245" t="s">
        <v>8351</v>
      </c>
      <c r="S2245" s="9">
        <f t="shared" si="212"/>
        <v>42800.751041666663</v>
      </c>
      <c r="T2245" s="9">
        <f t="shared" si="213"/>
        <v>42807.125</v>
      </c>
      <c r="U2245">
        <f t="shared" si="214"/>
        <v>2017</v>
      </c>
      <c r="V2245" t="str">
        <f t="shared" si="215"/>
        <v>Mar</v>
      </c>
    </row>
    <row r="2246" spans="1:22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8">
        <f t="shared" si="210"/>
        <v>377</v>
      </c>
      <c r="P2246" s="12">
        <f t="shared" si="211"/>
        <v>3585.7034482758622</v>
      </c>
      <c r="Q2246" t="s">
        <v>8333</v>
      </c>
      <c r="R2246" t="s">
        <v>8351</v>
      </c>
      <c r="S2246" s="9">
        <f t="shared" si="212"/>
        <v>42647.818819444445</v>
      </c>
      <c r="T2246" s="9">
        <f t="shared" si="213"/>
        <v>42659.854166666672</v>
      </c>
      <c r="U2246">
        <f t="shared" si="214"/>
        <v>2016</v>
      </c>
      <c r="V2246" t="str">
        <f t="shared" si="215"/>
        <v>Oct</v>
      </c>
    </row>
    <row r="2247" spans="1:22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8">
        <f t="shared" si="210"/>
        <v>2647</v>
      </c>
      <c r="P2247" s="12">
        <f t="shared" si="211"/>
        <v>1354.5368686868687</v>
      </c>
      <c r="Q2247" t="s">
        <v>8333</v>
      </c>
      <c r="R2247" t="s">
        <v>8351</v>
      </c>
      <c r="S2247" s="9">
        <f t="shared" si="212"/>
        <v>41660.708530092597</v>
      </c>
      <c r="T2247" s="9">
        <f t="shared" si="213"/>
        <v>41691.75</v>
      </c>
      <c r="U2247">
        <f t="shared" si="214"/>
        <v>2014</v>
      </c>
      <c r="V2247" t="str">
        <f t="shared" si="215"/>
        <v>Jan</v>
      </c>
    </row>
    <row r="2248" spans="1:22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8">
        <f t="shared" si="210"/>
        <v>100</v>
      </c>
      <c r="P2248" s="12">
        <f t="shared" si="211"/>
        <v>45473.684210526313</v>
      </c>
      <c r="Q2248" t="s">
        <v>8333</v>
      </c>
      <c r="R2248" t="s">
        <v>8351</v>
      </c>
      <c r="S2248" s="9">
        <f t="shared" si="212"/>
        <v>42221.79178240741</v>
      </c>
      <c r="T2248" s="9">
        <f t="shared" si="213"/>
        <v>42251.79178240741</v>
      </c>
      <c r="U2248">
        <f t="shared" si="214"/>
        <v>2015</v>
      </c>
      <c r="V2248" t="str">
        <f t="shared" si="215"/>
        <v>Aug</v>
      </c>
    </row>
    <row r="2249" spans="1:22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8">
        <f t="shared" si="210"/>
        <v>104</v>
      </c>
      <c r="P2249" s="12">
        <f t="shared" si="211"/>
        <v>3183.1578947368421</v>
      </c>
      <c r="Q2249" t="s">
        <v>8333</v>
      </c>
      <c r="R2249" t="s">
        <v>8351</v>
      </c>
      <c r="S2249" s="9">
        <f t="shared" si="212"/>
        <v>42200.666261574079</v>
      </c>
      <c r="T2249" s="9">
        <f t="shared" si="213"/>
        <v>42214.666261574079</v>
      </c>
      <c r="U2249">
        <f t="shared" si="214"/>
        <v>2015</v>
      </c>
      <c r="V2249" t="str">
        <f t="shared" si="215"/>
        <v>Jul</v>
      </c>
    </row>
    <row r="2250" spans="1:22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8">
        <f t="shared" si="210"/>
        <v>107</v>
      </c>
      <c r="P2250" s="12">
        <f t="shared" si="211"/>
        <v>20250</v>
      </c>
      <c r="Q2250" t="s">
        <v>8333</v>
      </c>
      <c r="R2250" t="s">
        <v>8351</v>
      </c>
      <c r="S2250" s="9">
        <f t="shared" si="212"/>
        <v>42688.875902777778</v>
      </c>
      <c r="T2250" s="9">
        <f t="shared" si="213"/>
        <v>42718.875902777778</v>
      </c>
      <c r="U2250">
        <f t="shared" si="214"/>
        <v>2016</v>
      </c>
      <c r="V2250" t="str">
        <f t="shared" si="215"/>
        <v>Nov</v>
      </c>
    </row>
    <row r="2251" spans="1:22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8">
        <f t="shared" si="210"/>
        <v>169</v>
      </c>
      <c r="P2251" s="12">
        <f t="shared" si="211"/>
        <v>14380</v>
      </c>
      <c r="Q2251" t="s">
        <v>8333</v>
      </c>
      <c r="R2251" t="s">
        <v>8351</v>
      </c>
      <c r="S2251" s="9">
        <f t="shared" si="212"/>
        <v>41336.703298611108</v>
      </c>
      <c r="T2251" s="9">
        <f t="shared" si="213"/>
        <v>41366.661631944444</v>
      </c>
      <c r="U2251">
        <f t="shared" si="214"/>
        <v>2013</v>
      </c>
      <c r="V2251" t="str">
        <f t="shared" si="215"/>
        <v>Mar</v>
      </c>
    </row>
    <row r="2252" spans="1:22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8">
        <f t="shared" si="210"/>
        <v>975</v>
      </c>
      <c r="P2252" s="12">
        <f t="shared" si="211"/>
        <v>4545.7092819614709</v>
      </c>
      <c r="Q2252" t="s">
        <v>8333</v>
      </c>
      <c r="R2252" t="s">
        <v>8351</v>
      </c>
      <c r="S2252" s="9">
        <f t="shared" si="212"/>
        <v>42677.005474537036</v>
      </c>
      <c r="T2252" s="9">
        <f t="shared" si="213"/>
        <v>42707.0471412037</v>
      </c>
      <c r="U2252">
        <f t="shared" si="214"/>
        <v>2016</v>
      </c>
      <c r="V2252" t="str">
        <f t="shared" si="215"/>
        <v>Nov</v>
      </c>
    </row>
    <row r="2253" spans="1:22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8">
        <f t="shared" si="210"/>
        <v>134</v>
      </c>
      <c r="P2253" s="12">
        <f t="shared" si="211"/>
        <v>3780</v>
      </c>
      <c r="Q2253" t="s">
        <v>8333</v>
      </c>
      <c r="R2253" t="s">
        <v>8351</v>
      </c>
      <c r="S2253" s="9">
        <f t="shared" si="212"/>
        <v>41846.34579861111</v>
      </c>
      <c r="T2253" s="9">
        <f t="shared" si="213"/>
        <v>41867.34579861111</v>
      </c>
      <c r="U2253">
        <f t="shared" si="214"/>
        <v>2014</v>
      </c>
      <c r="V2253" t="str">
        <f t="shared" si="215"/>
        <v>Jul</v>
      </c>
    </row>
    <row r="2254" spans="1:22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8">
        <f t="shared" si="210"/>
        <v>272</v>
      </c>
      <c r="P2254" s="12">
        <f t="shared" si="211"/>
        <v>5204.8192771084341</v>
      </c>
      <c r="Q2254" t="s">
        <v>8333</v>
      </c>
      <c r="R2254" t="s">
        <v>8351</v>
      </c>
      <c r="S2254" s="9">
        <f t="shared" si="212"/>
        <v>42573.327986111108</v>
      </c>
      <c r="T2254" s="9">
        <f t="shared" si="213"/>
        <v>42588.327986111108</v>
      </c>
      <c r="U2254">
        <f t="shared" si="214"/>
        <v>2016</v>
      </c>
      <c r="V2254" t="str">
        <f t="shared" si="215"/>
        <v>Jul</v>
      </c>
    </row>
    <row r="2255" spans="1:22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8">
        <f t="shared" si="210"/>
        <v>113</v>
      </c>
      <c r="P2255" s="12">
        <f t="shared" si="211"/>
        <v>30900</v>
      </c>
      <c r="Q2255" t="s">
        <v>8333</v>
      </c>
      <c r="R2255" t="s">
        <v>8351</v>
      </c>
      <c r="S2255" s="9">
        <f t="shared" si="212"/>
        <v>42296.631331018521</v>
      </c>
      <c r="T2255" s="9">
        <f t="shared" si="213"/>
        <v>42326.672997685186</v>
      </c>
      <c r="U2255">
        <f t="shared" si="214"/>
        <v>2015</v>
      </c>
      <c r="V2255" t="str">
        <f t="shared" si="215"/>
        <v>Oct</v>
      </c>
    </row>
    <row r="2256" spans="1:22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8">
        <f t="shared" si="210"/>
        <v>460</v>
      </c>
      <c r="P2256" s="12">
        <f t="shared" si="211"/>
        <v>3070.0507614213197</v>
      </c>
      <c r="Q2256" t="s">
        <v>8333</v>
      </c>
      <c r="R2256" t="s">
        <v>8351</v>
      </c>
      <c r="S2256" s="9">
        <f t="shared" si="212"/>
        <v>42752.647777777776</v>
      </c>
      <c r="T2256" s="9">
        <f t="shared" si="213"/>
        <v>42759.647777777776</v>
      </c>
      <c r="U2256">
        <f t="shared" si="214"/>
        <v>2017</v>
      </c>
      <c r="V2256" t="str">
        <f t="shared" si="215"/>
        <v>Jan</v>
      </c>
    </row>
    <row r="2257" spans="1:22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8">
        <f t="shared" si="210"/>
        <v>287</v>
      </c>
      <c r="P2257" s="12">
        <f t="shared" si="211"/>
        <v>9564.5756457564585</v>
      </c>
      <c r="Q2257" t="s">
        <v>8333</v>
      </c>
      <c r="R2257" t="s">
        <v>8351</v>
      </c>
      <c r="S2257" s="9">
        <f t="shared" si="212"/>
        <v>42467.951979166668</v>
      </c>
      <c r="T2257" s="9">
        <f t="shared" si="213"/>
        <v>42497.951979166668</v>
      </c>
      <c r="U2257">
        <f t="shared" si="214"/>
        <v>2016</v>
      </c>
      <c r="V2257" t="str">
        <f t="shared" si="215"/>
        <v>Apr</v>
      </c>
    </row>
    <row r="2258" spans="1:22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8">
        <f t="shared" si="210"/>
        <v>223</v>
      </c>
      <c r="P2258" s="12">
        <f t="shared" si="211"/>
        <v>24192</v>
      </c>
      <c r="Q2258" t="s">
        <v>8333</v>
      </c>
      <c r="R2258" t="s">
        <v>8351</v>
      </c>
      <c r="S2258" s="9">
        <f t="shared" si="212"/>
        <v>42682.451921296291</v>
      </c>
      <c r="T2258" s="9">
        <f t="shared" si="213"/>
        <v>42696.451921296291</v>
      </c>
      <c r="U2258">
        <f t="shared" si="214"/>
        <v>2016</v>
      </c>
      <c r="V2258" t="str">
        <f t="shared" si="215"/>
        <v>Nov</v>
      </c>
    </row>
    <row r="2259" spans="1:22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8">
        <f t="shared" si="210"/>
        <v>636</v>
      </c>
      <c r="P2259" s="12">
        <f t="shared" si="211"/>
        <v>17904.562130177514</v>
      </c>
      <c r="Q2259" t="s">
        <v>8333</v>
      </c>
      <c r="R2259" t="s">
        <v>8351</v>
      </c>
      <c r="S2259" s="9">
        <f t="shared" si="212"/>
        <v>42505.936678240745</v>
      </c>
      <c r="T2259" s="9">
        <f t="shared" si="213"/>
        <v>42540.958333333328</v>
      </c>
      <c r="U2259">
        <f t="shared" si="214"/>
        <v>2016</v>
      </c>
      <c r="V2259" t="str">
        <f t="shared" si="215"/>
        <v>May</v>
      </c>
    </row>
    <row r="2260" spans="1:22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8">
        <f t="shared" si="210"/>
        <v>147</v>
      </c>
      <c r="P2260" s="12">
        <f t="shared" si="211"/>
        <v>12643.90243902439</v>
      </c>
      <c r="Q2260" t="s">
        <v>8333</v>
      </c>
      <c r="R2260" t="s">
        <v>8351</v>
      </c>
      <c r="S2260" s="9">
        <f t="shared" si="212"/>
        <v>42136.75100694444</v>
      </c>
      <c r="T2260" s="9">
        <f t="shared" si="213"/>
        <v>42166.75100694444</v>
      </c>
      <c r="U2260">
        <f t="shared" si="214"/>
        <v>2015</v>
      </c>
      <c r="V2260" t="str">
        <f t="shared" si="215"/>
        <v>May</v>
      </c>
    </row>
    <row r="2261" spans="1:22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8">
        <f t="shared" si="210"/>
        <v>1867</v>
      </c>
      <c r="P2261" s="12">
        <f t="shared" si="211"/>
        <v>4194.174757281553</v>
      </c>
      <c r="Q2261" t="s">
        <v>8333</v>
      </c>
      <c r="R2261" t="s">
        <v>8351</v>
      </c>
      <c r="S2261" s="9">
        <f t="shared" si="212"/>
        <v>42702.804814814815</v>
      </c>
      <c r="T2261" s="9">
        <f t="shared" si="213"/>
        <v>42712.804814814815</v>
      </c>
      <c r="U2261">
        <f t="shared" si="214"/>
        <v>2016</v>
      </c>
      <c r="V2261" t="str">
        <f t="shared" si="215"/>
        <v>Nov</v>
      </c>
    </row>
    <row r="2262" spans="1:22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8">
        <f t="shared" si="210"/>
        <v>327</v>
      </c>
      <c r="P2262" s="12">
        <f t="shared" si="211"/>
        <v>30814.285714285714</v>
      </c>
      <c r="Q2262" t="s">
        <v>8333</v>
      </c>
      <c r="R2262" t="s">
        <v>8351</v>
      </c>
      <c r="S2262" s="9">
        <f t="shared" si="212"/>
        <v>41695.016782407409</v>
      </c>
      <c r="T2262" s="9">
        <f t="shared" si="213"/>
        <v>41724.975115740745</v>
      </c>
      <c r="U2262">
        <f t="shared" si="214"/>
        <v>2014</v>
      </c>
      <c r="V2262" t="str">
        <f t="shared" si="215"/>
        <v>Feb</v>
      </c>
    </row>
    <row r="2263" spans="1:22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8">
        <f t="shared" si="210"/>
        <v>780</v>
      </c>
      <c r="P2263" s="12">
        <f t="shared" si="211"/>
        <v>8640</v>
      </c>
      <c r="Q2263" t="s">
        <v>8333</v>
      </c>
      <c r="R2263" t="s">
        <v>8351</v>
      </c>
      <c r="S2263" s="9">
        <f t="shared" si="212"/>
        <v>42759.724768518514</v>
      </c>
      <c r="T2263" s="9">
        <f t="shared" si="213"/>
        <v>42780.724768518514</v>
      </c>
      <c r="U2263">
        <f t="shared" si="214"/>
        <v>2017</v>
      </c>
      <c r="V2263" t="str">
        <f t="shared" si="215"/>
        <v>Jan</v>
      </c>
    </row>
    <row r="2264" spans="1:22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8">
        <f t="shared" si="210"/>
        <v>154</v>
      </c>
      <c r="P2264" s="12">
        <f t="shared" si="211"/>
        <v>16427.85635359116</v>
      </c>
      <c r="Q2264" t="s">
        <v>8333</v>
      </c>
      <c r="R2264" t="s">
        <v>8351</v>
      </c>
      <c r="S2264" s="9">
        <f t="shared" si="212"/>
        <v>41926.585162037038</v>
      </c>
      <c r="T2264" s="9">
        <f t="shared" si="213"/>
        <v>41961</v>
      </c>
      <c r="U2264">
        <f t="shared" si="214"/>
        <v>2014</v>
      </c>
      <c r="V2264" t="str">
        <f t="shared" si="215"/>
        <v>Oct</v>
      </c>
    </row>
    <row r="2265" spans="1:22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8">
        <f t="shared" si="210"/>
        <v>116</v>
      </c>
      <c r="P2265" s="12">
        <f t="shared" si="211"/>
        <v>30240</v>
      </c>
      <c r="Q2265" t="s">
        <v>8333</v>
      </c>
      <c r="R2265" t="s">
        <v>8351</v>
      </c>
      <c r="S2265" s="9">
        <f t="shared" si="212"/>
        <v>42014.832326388889</v>
      </c>
      <c r="T2265" s="9">
        <f t="shared" si="213"/>
        <v>42035.832326388889</v>
      </c>
      <c r="U2265">
        <f t="shared" si="214"/>
        <v>2015</v>
      </c>
      <c r="V2265" t="str">
        <f t="shared" si="215"/>
        <v>Jan</v>
      </c>
    </row>
    <row r="2266" spans="1:22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8">
        <f t="shared" si="210"/>
        <v>180</v>
      </c>
      <c r="P2266" s="12">
        <f t="shared" si="211"/>
        <v>3211.8786516853934</v>
      </c>
      <c r="Q2266" t="s">
        <v>8333</v>
      </c>
      <c r="R2266" t="s">
        <v>8351</v>
      </c>
      <c r="S2266" s="9">
        <f t="shared" si="212"/>
        <v>42496.582337962958</v>
      </c>
      <c r="T2266" s="9">
        <f t="shared" si="213"/>
        <v>42513.125</v>
      </c>
      <c r="U2266">
        <f t="shared" si="214"/>
        <v>2016</v>
      </c>
      <c r="V2266" t="str">
        <f t="shared" si="215"/>
        <v>May</v>
      </c>
    </row>
    <row r="2267" spans="1:22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8">
        <f t="shared" si="210"/>
        <v>299</v>
      </c>
      <c r="P2267" s="12">
        <f t="shared" si="211"/>
        <v>35576.470588235294</v>
      </c>
      <c r="Q2267" t="s">
        <v>8333</v>
      </c>
      <c r="R2267" t="s">
        <v>8351</v>
      </c>
      <c r="S2267" s="9">
        <f t="shared" si="212"/>
        <v>42689.853090277778</v>
      </c>
      <c r="T2267" s="9">
        <f t="shared" si="213"/>
        <v>42696.853090277778</v>
      </c>
      <c r="U2267">
        <f t="shared" si="214"/>
        <v>2016</v>
      </c>
      <c r="V2267" t="str">
        <f t="shared" si="215"/>
        <v>Nov</v>
      </c>
    </row>
    <row r="2268" spans="1:22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8">
        <f t="shared" si="210"/>
        <v>320</v>
      </c>
      <c r="P2268" s="12">
        <f t="shared" si="211"/>
        <v>7663.9587628865984</v>
      </c>
      <c r="Q2268" t="s">
        <v>8333</v>
      </c>
      <c r="R2268" t="s">
        <v>8351</v>
      </c>
      <c r="S2268" s="9">
        <f t="shared" si="212"/>
        <v>42469.874907407408</v>
      </c>
      <c r="T2268" s="9">
        <f t="shared" si="213"/>
        <v>42487.083333333328</v>
      </c>
      <c r="U2268">
        <f t="shared" si="214"/>
        <v>2016</v>
      </c>
      <c r="V2268" t="str">
        <f t="shared" si="215"/>
        <v>Apr</v>
      </c>
    </row>
    <row r="2269" spans="1:22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8">
        <f t="shared" si="210"/>
        <v>381</v>
      </c>
      <c r="P2269" s="12">
        <f t="shared" si="211"/>
        <v>5391.8391089108909</v>
      </c>
      <c r="Q2269" t="s">
        <v>8333</v>
      </c>
      <c r="R2269" t="s">
        <v>8351</v>
      </c>
      <c r="S2269" s="9">
        <f t="shared" si="212"/>
        <v>41968.829826388886</v>
      </c>
      <c r="T2269" s="9">
        <f t="shared" si="213"/>
        <v>41994.041666666672</v>
      </c>
      <c r="U2269">
        <f t="shared" si="214"/>
        <v>2014</v>
      </c>
      <c r="V2269" t="str">
        <f t="shared" si="215"/>
        <v>Nov</v>
      </c>
    </row>
    <row r="2270" spans="1:22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8">
        <f t="shared" si="210"/>
        <v>103</v>
      </c>
      <c r="P2270" s="12">
        <f t="shared" si="211"/>
        <v>13360.824742268042</v>
      </c>
      <c r="Q2270" t="s">
        <v>8333</v>
      </c>
      <c r="R2270" t="s">
        <v>8351</v>
      </c>
      <c r="S2270" s="9">
        <f t="shared" si="212"/>
        <v>42776.082349537035</v>
      </c>
      <c r="T2270" s="9">
        <f t="shared" si="213"/>
        <v>42806.082349537035</v>
      </c>
      <c r="U2270">
        <f t="shared" si="214"/>
        <v>2017</v>
      </c>
      <c r="V2270" t="str">
        <f t="shared" si="215"/>
        <v>Feb</v>
      </c>
    </row>
    <row r="2271" spans="1:22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8">
        <f t="shared" si="210"/>
        <v>1802</v>
      </c>
      <c r="P2271" s="12">
        <f t="shared" si="211"/>
        <v>2347.1585365853657</v>
      </c>
      <c r="Q2271" t="s">
        <v>8333</v>
      </c>
      <c r="R2271" t="s">
        <v>8351</v>
      </c>
      <c r="S2271" s="9">
        <f t="shared" si="212"/>
        <v>42776.704432870371</v>
      </c>
      <c r="T2271" s="9">
        <f t="shared" si="213"/>
        <v>42801.208333333328</v>
      </c>
      <c r="U2271">
        <f t="shared" si="214"/>
        <v>2017</v>
      </c>
      <c r="V2271" t="str">
        <f t="shared" si="215"/>
        <v>Feb</v>
      </c>
    </row>
    <row r="2272" spans="1:22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8">
        <f t="shared" si="210"/>
        <v>720</v>
      </c>
      <c r="P2272" s="12">
        <f t="shared" si="211"/>
        <v>1037.1419161676647</v>
      </c>
      <c r="Q2272" t="s">
        <v>8333</v>
      </c>
      <c r="R2272" t="s">
        <v>8351</v>
      </c>
      <c r="S2272" s="9">
        <f t="shared" si="212"/>
        <v>42725.869363425925</v>
      </c>
      <c r="T2272" s="9">
        <f t="shared" si="213"/>
        <v>42745.915972222225</v>
      </c>
      <c r="U2272">
        <f t="shared" si="214"/>
        <v>2016</v>
      </c>
      <c r="V2272" t="str">
        <f t="shared" si="215"/>
        <v>Dec</v>
      </c>
    </row>
    <row r="2273" spans="1:22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8">
        <f t="shared" si="210"/>
        <v>283</v>
      </c>
      <c r="P2273" s="12">
        <f t="shared" si="211"/>
        <v>1951.8072289156626</v>
      </c>
      <c r="Q2273" t="s">
        <v>8333</v>
      </c>
      <c r="R2273" t="s">
        <v>8351</v>
      </c>
      <c r="S2273" s="9">
        <f t="shared" si="212"/>
        <v>42684.000046296293</v>
      </c>
      <c r="T2273" s="9">
        <f t="shared" si="213"/>
        <v>42714.000046296293</v>
      </c>
      <c r="U2273">
        <f t="shared" si="214"/>
        <v>2016</v>
      </c>
      <c r="V2273" t="str">
        <f t="shared" si="215"/>
        <v>Nov</v>
      </c>
    </row>
    <row r="2274" spans="1:22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8">
        <f t="shared" si="210"/>
        <v>1357</v>
      </c>
      <c r="P2274" s="12">
        <f t="shared" si="211"/>
        <v>2745.7627118644068</v>
      </c>
      <c r="Q2274" t="s">
        <v>8333</v>
      </c>
      <c r="R2274" t="s">
        <v>8351</v>
      </c>
      <c r="S2274" s="9">
        <f t="shared" si="212"/>
        <v>42315.699490740735</v>
      </c>
      <c r="T2274" s="9">
        <f t="shared" si="213"/>
        <v>42345.699490740735</v>
      </c>
      <c r="U2274">
        <f t="shared" si="214"/>
        <v>2015</v>
      </c>
      <c r="V2274" t="str">
        <f t="shared" si="215"/>
        <v>Nov</v>
      </c>
    </row>
    <row r="2275" spans="1:22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8">
        <f t="shared" si="210"/>
        <v>220</v>
      </c>
      <c r="P2275" s="12">
        <f t="shared" si="211"/>
        <v>14669.387755102041</v>
      </c>
      <c r="Q2275" t="s">
        <v>8333</v>
      </c>
      <c r="R2275" t="s">
        <v>8351</v>
      </c>
      <c r="S2275" s="9">
        <f t="shared" si="212"/>
        <v>42781.549097222218</v>
      </c>
      <c r="T2275" s="9">
        <f t="shared" si="213"/>
        <v>42806.507430555561</v>
      </c>
      <c r="U2275">
        <f t="shared" si="214"/>
        <v>2017</v>
      </c>
      <c r="V2275" t="str">
        <f t="shared" si="215"/>
        <v>Feb</v>
      </c>
    </row>
    <row r="2276" spans="1:22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8">
        <f t="shared" si="210"/>
        <v>120</v>
      </c>
      <c r="P2276" s="12">
        <f t="shared" si="211"/>
        <v>26181.81818181818</v>
      </c>
      <c r="Q2276" t="s">
        <v>8333</v>
      </c>
      <c r="R2276" t="s">
        <v>8351</v>
      </c>
      <c r="S2276" s="9">
        <f t="shared" si="212"/>
        <v>41663.500659722224</v>
      </c>
      <c r="T2276" s="9">
        <f t="shared" si="213"/>
        <v>41693.500659722224</v>
      </c>
      <c r="U2276">
        <f t="shared" si="214"/>
        <v>2014</v>
      </c>
      <c r="V2276" t="str">
        <f t="shared" si="215"/>
        <v>Jan</v>
      </c>
    </row>
    <row r="2277" spans="1:22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8">
        <f t="shared" si="210"/>
        <v>408</v>
      </c>
      <c r="P2277" s="12">
        <f t="shared" si="211"/>
        <v>32810.126582278484</v>
      </c>
      <c r="Q2277" t="s">
        <v>8333</v>
      </c>
      <c r="R2277" t="s">
        <v>8351</v>
      </c>
      <c r="S2277" s="9">
        <f t="shared" si="212"/>
        <v>41965.616655092599</v>
      </c>
      <c r="T2277" s="9">
        <f t="shared" si="213"/>
        <v>41995.616655092599</v>
      </c>
      <c r="U2277">
        <f t="shared" si="214"/>
        <v>2014</v>
      </c>
      <c r="V2277" t="str">
        <f t="shared" si="215"/>
        <v>Nov</v>
      </c>
    </row>
    <row r="2278" spans="1:22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8">
        <f t="shared" si="210"/>
        <v>106</v>
      </c>
      <c r="P2278" s="12">
        <f t="shared" si="211"/>
        <v>34560</v>
      </c>
      <c r="Q2278" t="s">
        <v>8333</v>
      </c>
      <c r="R2278" t="s">
        <v>8351</v>
      </c>
      <c r="S2278" s="9">
        <f t="shared" si="212"/>
        <v>41614.651493055557</v>
      </c>
      <c r="T2278" s="9">
        <f t="shared" si="213"/>
        <v>41644.651493055557</v>
      </c>
      <c r="U2278">
        <f t="shared" si="214"/>
        <v>2013</v>
      </c>
      <c r="V2278" t="str">
        <f t="shared" si="215"/>
        <v>Dec</v>
      </c>
    </row>
    <row r="2279" spans="1:22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8">
        <f t="shared" si="210"/>
        <v>141</v>
      </c>
      <c r="P2279" s="12">
        <f t="shared" si="211"/>
        <v>12521.739130434782</v>
      </c>
      <c r="Q2279" t="s">
        <v>8333</v>
      </c>
      <c r="R2279" t="s">
        <v>8351</v>
      </c>
      <c r="S2279" s="9">
        <f t="shared" si="212"/>
        <v>40936.678506944445</v>
      </c>
      <c r="T2279" s="9">
        <f t="shared" si="213"/>
        <v>40966.678506944445</v>
      </c>
      <c r="U2279">
        <f t="shared" si="214"/>
        <v>2012</v>
      </c>
      <c r="V2279" t="str">
        <f t="shared" si="215"/>
        <v>Jan</v>
      </c>
    </row>
    <row r="2280" spans="1:22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8">
        <f t="shared" si="210"/>
        <v>271</v>
      </c>
      <c r="P2280" s="12">
        <f t="shared" si="211"/>
        <v>29010.519607843136</v>
      </c>
      <c r="Q2280" t="s">
        <v>8333</v>
      </c>
      <c r="R2280" t="s">
        <v>8351</v>
      </c>
      <c r="S2280" s="9">
        <f t="shared" si="212"/>
        <v>42338.709108796291</v>
      </c>
      <c r="T2280" s="9">
        <f t="shared" si="213"/>
        <v>42372.957638888889</v>
      </c>
      <c r="U2280">
        <f t="shared" si="214"/>
        <v>2015</v>
      </c>
      <c r="V2280" t="str">
        <f t="shared" si="215"/>
        <v>Nov</v>
      </c>
    </row>
    <row r="2281" spans="1:22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8">
        <f t="shared" si="210"/>
        <v>154</v>
      </c>
      <c r="P2281" s="12">
        <f t="shared" si="211"/>
        <v>49571.90625</v>
      </c>
      <c r="Q2281" t="s">
        <v>8333</v>
      </c>
      <c r="R2281" t="s">
        <v>8351</v>
      </c>
      <c r="S2281" s="9">
        <f t="shared" si="212"/>
        <v>42020.806701388887</v>
      </c>
      <c r="T2281" s="9">
        <f t="shared" si="213"/>
        <v>42039.166666666672</v>
      </c>
      <c r="U2281">
        <f t="shared" si="214"/>
        <v>2015</v>
      </c>
      <c r="V2281" t="str">
        <f t="shared" si="215"/>
        <v>Jan</v>
      </c>
    </row>
    <row r="2282" spans="1:22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8">
        <f t="shared" si="210"/>
        <v>404</v>
      </c>
      <c r="P2282" s="12">
        <f t="shared" si="211"/>
        <v>5400</v>
      </c>
      <c r="Q2282" t="s">
        <v>8333</v>
      </c>
      <c r="R2282" t="s">
        <v>8351</v>
      </c>
      <c r="S2282" s="9">
        <f t="shared" si="212"/>
        <v>42234.624895833331</v>
      </c>
      <c r="T2282" s="9">
        <f t="shared" si="213"/>
        <v>42264.624895833331</v>
      </c>
      <c r="U2282">
        <f t="shared" si="214"/>
        <v>2015</v>
      </c>
      <c r="V2282" t="str">
        <f t="shared" si="215"/>
        <v>Aug</v>
      </c>
    </row>
    <row r="2283" spans="1:22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8">
        <f t="shared" si="210"/>
        <v>185</v>
      </c>
      <c r="P2283" s="12">
        <f t="shared" si="211"/>
        <v>486973</v>
      </c>
      <c r="Q2283" t="s">
        <v>8325</v>
      </c>
      <c r="R2283" t="s">
        <v>8326</v>
      </c>
      <c r="S2283" s="9">
        <f t="shared" si="212"/>
        <v>40687.285844907405</v>
      </c>
      <c r="T2283" s="9">
        <f t="shared" si="213"/>
        <v>40749.284722222219</v>
      </c>
      <c r="U2283">
        <f t="shared" si="214"/>
        <v>2011</v>
      </c>
      <c r="V2283" t="str">
        <f t="shared" si="215"/>
        <v>May</v>
      </c>
    </row>
    <row r="2284" spans="1:22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8">
        <f t="shared" si="210"/>
        <v>185</v>
      </c>
      <c r="P2284" s="12">
        <f t="shared" si="211"/>
        <v>432000</v>
      </c>
      <c r="Q2284" t="s">
        <v>8325</v>
      </c>
      <c r="R2284" t="s">
        <v>8326</v>
      </c>
      <c r="S2284" s="9">
        <f t="shared" si="212"/>
        <v>42323.17460648148</v>
      </c>
      <c r="T2284" s="9">
        <f t="shared" si="213"/>
        <v>42383.17460648148</v>
      </c>
      <c r="U2284">
        <f t="shared" si="214"/>
        <v>2015</v>
      </c>
      <c r="V2284" t="str">
        <f t="shared" si="215"/>
        <v>Nov</v>
      </c>
    </row>
    <row r="2285" spans="1:22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8">
        <f t="shared" si="210"/>
        <v>101</v>
      </c>
      <c r="P2285" s="12">
        <f t="shared" si="211"/>
        <v>107925</v>
      </c>
      <c r="Q2285" t="s">
        <v>8325</v>
      </c>
      <c r="R2285" t="s">
        <v>8326</v>
      </c>
      <c r="S2285" s="9">
        <f t="shared" si="212"/>
        <v>40978.125046296293</v>
      </c>
      <c r="T2285" s="9">
        <f t="shared" si="213"/>
        <v>41038.083379629628</v>
      </c>
      <c r="U2285">
        <f t="shared" si="214"/>
        <v>2012</v>
      </c>
      <c r="V2285" t="str">
        <f t="shared" si="215"/>
        <v>Mar</v>
      </c>
    </row>
    <row r="2286" spans="1:22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8">
        <f t="shared" si="210"/>
        <v>106</v>
      </c>
      <c r="P2286" s="12">
        <f t="shared" si="211"/>
        <v>41545</v>
      </c>
      <c r="Q2286" t="s">
        <v>8325</v>
      </c>
      <c r="R2286" t="s">
        <v>8326</v>
      </c>
      <c r="S2286" s="9">
        <f t="shared" si="212"/>
        <v>40585.796817129631</v>
      </c>
      <c r="T2286" s="9">
        <f t="shared" si="213"/>
        <v>40614.166666666664</v>
      </c>
      <c r="U2286">
        <f t="shared" si="214"/>
        <v>2011</v>
      </c>
      <c r="V2286" t="str">
        <f t="shared" si="215"/>
        <v>Feb</v>
      </c>
    </row>
    <row r="2287" spans="1:22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8">
        <f t="shared" si="210"/>
        <v>121</v>
      </c>
      <c r="P2287" s="12">
        <f t="shared" si="211"/>
        <v>32810.126582278484</v>
      </c>
      <c r="Q2287" t="s">
        <v>8325</v>
      </c>
      <c r="R2287" t="s">
        <v>8326</v>
      </c>
      <c r="S2287" s="9">
        <f t="shared" si="212"/>
        <v>41059.185682870368</v>
      </c>
      <c r="T2287" s="9">
        <f t="shared" si="213"/>
        <v>41089.185682870368</v>
      </c>
      <c r="U2287">
        <f t="shared" si="214"/>
        <v>2012</v>
      </c>
      <c r="V2287" t="str">
        <f t="shared" si="215"/>
        <v>May</v>
      </c>
    </row>
    <row r="2288" spans="1:22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8">
        <f t="shared" si="210"/>
        <v>100</v>
      </c>
      <c r="P2288" s="12">
        <f t="shared" si="211"/>
        <v>174049</v>
      </c>
      <c r="Q2288" t="s">
        <v>8325</v>
      </c>
      <c r="R2288" t="s">
        <v>8326</v>
      </c>
      <c r="S2288" s="9">
        <f t="shared" si="212"/>
        <v>41494.963587962964</v>
      </c>
      <c r="T2288" s="9">
        <f t="shared" si="213"/>
        <v>41523.165972222225</v>
      </c>
      <c r="U2288">
        <f t="shared" si="214"/>
        <v>2013</v>
      </c>
      <c r="V2288" t="str">
        <f t="shared" si="215"/>
        <v>Aug</v>
      </c>
    </row>
    <row r="2289" spans="1:22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8">
        <f t="shared" si="210"/>
        <v>120</v>
      </c>
      <c r="P2289" s="12">
        <f t="shared" si="211"/>
        <v>17116.981132075471</v>
      </c>
      <c r="Q2289" t="s">
        <v>8325</v>
      </c>
      <c r="R2289" t="s">
        <v>8326</v>
      </c>
      <c r="S2289" s="9">
        <f t="shared" si="212"/>
        <v>41792.667361111111</v>
      </c>
      <c r="T2289" s="9">
        <f t="shared" si="213"/>
        <v>41813.667361111111</v>
      </c>
      <c r="U2289">
        <f t="shared" si="214"/>
        <v>2014</v>
      </c>
      <c r="V2289" t="str">
        <f t="shared" si="215"/>
        <v>Jun</v>
      </c>
    </row>
    <row r="2290" spans="1:22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8">
        <f t="shared" si="210"/>
        <v>100</v>
      </c>
      <c r="P2290" s="12">
        <f t="shared" si="211"/>
        <v>65396.44</v>
      </c>
      <c r="Q2290" t="s">
        <v>8325</v>
      </c>
      <c r="R2290" t="s">
        <v>8326</v>
      </c>
      <c r="S2290" s="9">
        <f t="shared" si="212"/>
        <v>41067.827418981484</v>
      </c>
      <c r="T2290" s="9">
        <f t="shared" si="213"/>
        <v>41086.75</v>
      </c>
      <c r="U2290">
        <f t="shared" si="214"/>
        <v>2012</v>
      </c>
      <c r="V2290" t="str">
        <f t="shared" si="215"/>
        <v>Jun</v>
      </c>
    </row>
    <row r="2291" spans="1:22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8">
        <f t="shared" si="210"/>
        <v>107</v>
      </c>
      <c r="P2291" s="12">
        <f t="shared" si="211"/>
        <v>148522.4</v>
      </c>
      <c r="Q2291" t="s">
        <v>8325</v>
      </c>
      <c r="R2291" t="s">
        <v>8326</v>
      </c>
      <c r="S2291" s="9">
        <f t="shared" si="212"/>
        <v>41571.998379629629</v>
      </c>
      <c r="T2291" s="9">
        <f t="shared" si="213"/>
        <v>41614.973611111112</v>
      </c>
      <c r="U2291">
        <f t="shared" si="214"/>
        <v>2013</v>
      </c>
      <c r="V2291" t="str">
        <f t="shared" si="215"/>
        <v>Oct</v>
      </c>
    </row>
    <row r="2292" spans="1:22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8">
        <f t="shared" si="210"/>
        <v>104</v>
      </c>
      <c r="P2292" s="12">
        <f t="shared" si="211"/>
        <v>233740.3448275862</v>
      </c>
      <c r="Q2292" t="s">
        <v>8325</v>
      </c>
      <c r="R2292" t="s">
        <v>8326</v>
      </c>
      <c r="S2292" s="9">
        <f t="shared" si="212"/>
        <v>40070.253819444442</v>
      </c>
      <c r="T2292" s="9">
        <f t="shared" si="213"/>
        <v>40148.708333333336</v>
      </c>
      <c r="U2292">
        <f t="shared" si="214"/>
        <v>2009</v>
      </c>
      <c r="V2292" t="str">
        <f t="shared" si="215"/>
        <v>Sep</v>
      </c>
    </row>
    <row r="2293" spans="1:22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8">
        <f t="shared" si="210"/>
        <v>173</v>
      </c>
      <c r="P2293" s="12">
        <f t="shared" si="211"/>
        <v>68697.255813953481</v>
      </c>
      <c r="Q2293" t="s">
        <v>8325</v>
      </c>
      <c r="R2293" t="s">
        <v>8326</v>
      </c>
      <c r="S2293" s="9">
        <f t="shared" si="212"/>
        <v>40987.977060185185</v>
      </c>
      <c r="T2293" s="9">
        <f t="shared" si="213"/>
        <v>41022.166666666664</v>
      </c>
      <c r="U2293">
        <f t="shared" si="214"/>
        <v>2012</v>
      </c>
      <c r="V2293" t="str">
        <f t="shared" si="215"/>
        <v>Mar</v>
      </c>
    </row>
    <row r="2294" spans="1:22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8">
        <f t="shared" si="210"/>
        <v>107</v>
      </c>
      <c r="P2294" s="12">
        <f t="shared" si="211"/>
        <v>56347.82608695652</v>
      </c>
      <c r="Q2294" t="s">
        <v>8325</v>
      </c>
      <c r="R2294" t="s">
        <v>8326</v>
      </c>
      <c r="S2294" s="9">
        <f t="shared" si="212"/>
        <v>40987.697638888887</v>
      </c>
      <c r="T2294" s="9">
        <f t="shared" si="213"/>
        <v>41017.697638888887</v>
      </c>
      <c r="U2294">
        <f t="shared" si="214"/>
        <v>2012</v>
      </c>
      <c r="V2294" t="str">
        <f t="shared" si="215"/>
        <v>Mar</v>
      </c>
    </row>
    <row r="2295" spans="1:22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8">
        <f t="shared" si="210"/>
        <v>108</v>
      </c>
      <c r="P2295" s="12">
        <f t="shared" si="211"/>
        <v>81464.481481481474</v>
      </c>
      <c r="Q2295" t="s">
        <v>8325</v>
      </c>
      <c r="R2295" t="s">
        <v>8326</v>
      </c>
      <c r="S2295" s="9">
        <f t="shared" si="212"/>
        <v>41151.708321759259</v>
      </c>
      <c r="T2295" s="9">
        <f t="shared" si="213"/>
        <v>41177.165972222225</v>
      </c>
      <c r="U2295">
        <f t="shared" si="214"/>
        <v>2012</v>
      </c>
      <c r="V2295" t="str">
        <f t="shared" si="215"/>
        <v>Aug</v>
      </c>
    </row>
    <row r="2296" spans="1:22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8">
        <f t="shared" si="210"/>
        <v>146</v>
      </c>
      <c r="P2296" s="12">
        <f t="shared" si="211"/>
        <v>23142.857142857141</v>
      </c>
      <c r="Q2296" t="s">
        <v>8325</v>
      </c>
      <c r="R2296" t="s">
        <v>8326</v>
      </c>
      <c r="S2296" s="9">
        <f t="shared" si="212"/>
        <v>41264.72314814815</v>
      </c>
      <c r="T2296" s="9">
        <f t="shared" si="213"/>
        <v>41294.72314814815</v>
      </c>
      <c r="U2296">
        <f t="shared" si="214"/>
        <v>2012</v>
      </c>
      <c r="V2296" t="str">
        <f t="shared" si="215"/>
        <v>Dec</v>
      </c>
    </row>
    <row r="2297" spans="1:22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8">
        <f t="shared" si="210"/>
        <v>125</v>
      </c>
      <c r="P2297" s="12">
        <f t="shared" si="211"/>
        <v>76235.294117647063</v>
      </c>
      <c r="Q2297" t="s">
        <v>8325</v>
      </c>
      <c r="R2297" t="s">
        <v>8326</v>
      </c>
      <c r="S2297" s="9">
        <f t="shared" si="212"/>
        <v>41270.954351851848</v>
      </c>
      <c r="T2297" s="9">
        <f t="shared" si="213"/>
        <v>41300.954351851848</v>
      </c>
      <c r="U2297">
        <f t="shared" si="214"/>
        <v>2012</v>
      </c>
      <c r="V2297" t="str">
        <f t="shared" si="215"/>
        <v>Dec</v>
      </c>
    </row>
    <row r="2298" spans="1:22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8">
        <f t="shared" si="210"/>
        <v>149</v>
      </c>
      <c r="P2298" s="12">
        <f t="shared" si="211"/>
        <v>20855.172413793105</v>
      </c>
      <c r="Q2298" t="s">
        <v>8325</v>
      </c>
      <c r="R2298" t="s">
        <v>8326</v>
      </c>
      <c r="S2298" s="9">
        <f t="shared" si="212"/>
        <v>40927.731782407405</v>
      </c>
      <c r="T2298" s="9">
        <f t="shared" si="213"/>
        <v>40962.731782407405</v>
      </c>
      <c r="U2298">
        <f t="shared" si="214"/>
        <v>2012</v>
      </c>
      <c r="V2298" t="str">
        <f t="shared" si="215"/>
        <v>Jan</v>
      </c>
    </row>
    <row r="2299" spans="1:22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8">
        <f t="shared" si="210"/>
        <v>101</v>
      </c>
      <c r="P2299" s="12">
        <f t="shared" si="211"/>
        <v>155173.21052631579</v>
      </c>
      <c r="Q2299" t="s">
        <v>8325</v>
      </c>
      <c r="R2299" t="s">
        <v>8326</v>
      </c>
      <c r="S2299" s="9">
        <f t="shared" si="212"/>
        <v>40948.042233796295</v>
      </c>
      <c r="T2299" s="9">
        <f t="shared" si="213"/>
        <v>40982.165972222225</v>
      </c>
      <c r="U2299">
        <f t="shared" si="214"/>
        <v>2012</v>
      </c>
      <c r="V2299" t="str">
        <f t="shared" si="215"/>
        <v>Feb</v>
      </c>
    </row>
    <row r="2300" spans="1:22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8">
        <f t="shared" si="210"/>
        <v>105</v>
      </c>
      <c r="P2300" s="12">
        <f t="shared" si="211"/>
        <v>8987.5</v>
      </c>
      <c r="Q2300" t="s">
        <v>8325</v>
      </c>
      <c r="R2300" t="s">
        <v>8326</v>
      </c>
      <c r="S2300" s="9">
        <f t="shared" si="212"/>
        <v>41694.84065972222</v>
      </c>
      <c r="T2300" s="9">
        <f t="shared" si="213"/>
        <v>41724.798993055556</v>
      </c>
      <c r="U2300">
        <f t="shared" si="214"/>
        <v>2014</v>
      </c>
      <c r="V2300" t="str">
        <f t="shared" si="215"/>
        <v>Feb</v>
      </c>
    </row>
    <row r="2301" spans="1:22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8">
        <f t="shared" si="210"/>
        <v>350</v>
      </c>
      <c r="P2301" s="12">
        <f t="shared" si="211"/>
        <v>92571.428571428565</v>
      </c>
      <c r="Q2301" t="s">
        <v>8325</v>
      </c>
      <c r="R2301" t="s">
        <v>8326</v>
      </c>
      <c r="S2301" s="9">
        <f t="shared" si="212"/>
        <v>40565.032511574071</v>
      </c>
      <c r="T2301" s="9">
        <f t="shared" si="213"/>
        <v>40580.032511574071</v>
      </c>
      <c r="U2301">
        <f t="shared" si="214"/>
        <v>2011</v>
      </c>
      <c r="V2301" t="str">
        <f t="shared" si="215"/>
        <v>Jan</v>
      </c>
    </row>
    <row r="2302" spans="1:22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8">
        <f t="shared" si="210"/>
        <v>101</v>
      </c>
      <c r="P2302" s="12">
        <f t="shared" si="211"/>
        <v>172800</v>
      </c>
      <c r="Q2302" t="s">
        <v>8325</v>
      </c>
      <c r="R2302" t="s">
        <v>8326</v>
      </c>
      <c r="S2302" s="9">
        <f t="shared" si="212"/>
        <v>41074.727037037039</v>
      </c>
      <c r="T2302" s="9">
        <f t="shared" si="213"/>
        <v>41088.727037037039</v>
      </c>
      <c r="U2302">
        <f t="shared" si="214"/>
        <v>2012</v>
      </c>
      <c r="V2302" t="str">
        <f t="shared" si="215"/>
        <v>Jun</v>
      </c>
    </row>
    <row r="2303" spans="1:22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8">
        <f t="shared" si="210"/>
        <v>134</v>
      </c>
      <c r="P2303" s="12">
        <f t="shared" si="211"/>
        <v>12284.360189573459</v>
      </c>
      <c r="Q2303" t="s">
        <v>8325</v>
      </c>
      <c r="R2303" t="s">
        <v>8329</v>
      </c>
      <c r="S2303" s="9">
        <f t="shared" si="212"/>
        <v>41416.146944444445</v>
      </c>
      <c r="T2303" s="9">
        <f t="shared" si="213"/>
        <v>41446.146944444445</v>
      </c>
      <c r="U2303">
        <f t="shared" si="214"/>
        <v>2013</v>
      </c>
      <c r="V2303" t="str">
        <f t="shared" si="215"/>
        <v>May</v>
      </c>
    </row>
    <row r="2304" spans="1:22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8">
        <f t="shared" si="210"/>
        <v>171</v>
      </c>
      <c r="P2304" s="12">
        <f t="shared" si="211"/>
        <v>33973.717647058824</v>
      </c>
      <c r="Q2304" t="s">
        <v>8325</v>
      </c>
      <c r="R2304" t="s">
        <v>8329</v>
      </c>
      <c r="S2304" s="9">
        <f t="shared" si="212"/>
        <v>41605.868449074071</v>
      </c>
      <c r="T2304" s="9">
        <f t="shared" si="213"/>
        <v>41639.291666666664</v>
      </c>
      <c r="U2304">
        <f t="shared" si="214"/>
        <v>2013</v>
      </c>
      <c r="V2304" t="str">
        <f t="shared" si="215"/>
        <v>Nov</v>
      </c>
    </row>
    <row r="2305" spans="1:22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8">
        <f t="shared" si="210"/>
        <v>109</v>
      </c>
      <c r="P2305" s="12">
        <f t="shared" si="211"/>
        <v>33588.34951456311</v>
      </c>
      <c r="Q2305" t="s">
        <v>8325</v>
      </c>
      <c r="R2305" t="s">
        <v>8329</v>
      </c>
      <c r="S2305" s="9">
        <f t="shared" si="212"/>
        <v>40850.111064814817</v>
      </c>
      <c r="T2305" s="9">
        <f t="shared" si="213"/>
        <v>40890.152731481481</v>
      </c>
      <c r="U2305">
        <f t="shared" si="214"/>
        <v>2011</v>
      </c>
      <c r="V2305" t="str">
        <f t="shared" si="215"/>
        <v>Nov</v>
      </c>
    </row>
    <row r="2306" spans="1:22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8">
        <f t="shared" si="210"/>
        <v>101</v>
      </c>
      <c r="P2306" s="12">
        <f t="shared" si="211"/>
        <v>31648.221238938055</v>
      </c>
      <c r="Q2306" t="s">
        <v>8325</v>
      </c>
      <c r="R2306" t="s">
        <v>8329</v>
      </c>
      <c r="S2306" s="9">
        <f t="shared" si="212"/>
        <v>40502.815868055557</v>
      </c>
      <c r="T2306" s="9">
        <f t="shared" si="213"/>
        <v>40544.207638888889</v>
      </c>
      <c r="U2306">
        <f t="shared" si="214"/>
        <v>2010</v>
      </c>
      <c r="V2306" t="str">
        <f t="shared" si="215"/>
        <v>Nov</v>
      </c>
    </row>
    <row r="2307" spans="1:22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8">
        <f t="shared" ref="O2307:O2370" si="216">ROUND((E2307/D2307)*100,0)</f>
        <v>101</v>
      </c>
      <c r="P2307" s="12">
        <f t="shared" ref="P2307:P2370" si="217">(I2307-J2307)/L2307</f>
        <v>12962.443113772455</v>
      </c>
      <c r="Q2307" t="s">
        <v>8325</v>
      </c>
      <c r="R2307" t="s">
        <v>8329</v>
      </c>
      <c r="S2307" s="9">
        <f t="shared" ref="S2307:S2370" si="218">(((J2307/60)/60)/24)+DATE(1970,1,1)</f>
        <v>41834.695277777777</v>
      </c>
      <c r="T2307" s="9">
        <f t="shared" ref="T2307:T2370" si="219">(((I2307/60)/60)/24) + DATE(1970,1,1)</f>
        <v>41859.75</v>
      </c>
      <c r="U2307">
        <f t="shared" ref="U2307:U2370" si="220">YEAR(S2307)</f>
        <v>2014</v>
      </c>
      <c r="V2307" t="str">
        <f t="shared" ref="V2307:V2370" si="221">TEXT(MONTH(S2307)*29,"mmm")</f>
        <v>Jul</v>
      </c>
    </row>
    <row r="2308" spans="1:22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8">
        <f t="shared" si="216"/>
        <v>107</v>
      </c>
      <c r="P2308" s="12">
        <f t="shared" si="217"/>
        <v>35506.849315068495</v>
      </c>
      <c r="Q2308" t="s">
        <v>8325</v>
      </c>
      <c r="R2308" t="s">
        <v>8329</v>
      </c>
      <c r="S2308" s="9">
        <f t="shared" si="218"/>
        <v>40948.16815972222</v>
      </c>
      <c r="T2308" s="9">
        <f t="shared" si="219"/>
        <v>40978.16815972222</v>
      </c>
      <c r="U2308">
        <f t="shared" si="220"/>
        <v>2012</v>
      </c>
      <c r="V2308" t="str">
        <f t="shared" si="221"/>
        <v>Feb</v>
      </c>
    </row>
    <row r="2309" spans="1:22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8">
        <f t="shared" si="216"/>
        <v>107</v>
      </c>
      <c r="P2309" s="12">
        <f t="shared" si="217"/>
        <v>34559.933333333334</v>
      </c>
      <c r="Q2309" t="s">
        <v>8325</v>
      </c>
      <c r="R2309" t="s">
        <v>8329</v>
      </c>
      <c r="S2309" s="9">
        <f t="shared" si="218"/>
        <v>41004.802465277775</v>
      </c>
      <c r="T2309" s="9">
        <f t="shared" si="219"/>
        <v>41034.802407407406</v>
      </c>
      <c r="U2309">
        <f t="shared" si="220"/>
        <v>2012</v>
      </c>
      <c r="V2309" t="str">
        <f t="shared" si="221"/>
        <v>Apr</v>
      </c>
    </row>
    <row r="2310" spans="1:22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8">
        <f t="shared" si="216"/>
        <v>101</v>
      </c>
      <c r="P2310" s="12">
        <f t="shared" si="217"/>
        <v>3951.1465798045601</v>
      </c>
      <c r="Q2310" t="s">
        <v>8325</v>
      </c>
      <c r="R2310" t="s">
        <v>8329</v>
      </c>
      <c r="S2310" s="9">
        <f t="shared" si="218"/>
        <v>41851.962916666671</v>
      </c>
      <c r="T2310" s="9">
        <f t="shared" si="219"/>
        <v>41880.041666666664</v>
      </c>
      <c r="U2310">
        <f t="shared" si="220"/>
        <v>2014</v>
      </c>
      <c r="V2310" t="str">
        <f t="shared" si="221"/>
        <v>Jul</v>
      </c>
    </row>
    <row r="2311" spans="1:22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8">
        <f t="shared" si="216"/>
        <v>107</v>
      </c>
      <c r="P2311" s="12">
        <f t="shared" si="217"/>
        <v>28261.682242990653</v>
      </c>
      <c r="Q2311" t="s">
        <v>8325</v>
      </c>
      <c r="R2311" t="s">
        <v>8329</v>
      </c>
      <c r="S2311" s="9">
        <f t="shared" si="218"/>
        <v>41307.987696759257</v>
      </c>
      <c r="T2311" s="9">
        <f t="shared" si="219"/>
        <v>41342.987696759257</v>
      </c>
      <c r="U2311">
        <f t="shared" si="220"/>
        <v>2013</v>
      </c>
      <c r="V2311" t="str">
        <f t="shared" si="221"/>
        <v>Feb</v>
      </c>
    </row>
    <row r="2312" spans="1:22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8">
        <f t="shared" si="216"/>
        <v>429</v>
      </c>
      <c r="P2312" s="12">
        <f t="shared" si="217"/>
        <v>2114.705882352941</v>
      </c>
      <c r="Q2312" t="s">
        <v>8325</v>
      </c>
      <c r="R2312" t="s">
        <v>8329</v>
      </c>
      <c r="S2312" s="9">
        <f t="shared" si="218"/>
        <v>41324.79415509259</v>
      </c>
      <c r="T2312" s="9">
        <f t="shared" si="219"/>
        <v>41354.752488425926</v>
      </c>
      <c r="U2312">
        <f t="shared" si="220"/>
        <v>2013</v>
      </c>
      <c r="V2312" t="str">
        <f t="shared" si="221"/>
        <v>Feb</v>
      </c>
    </row>
    <row r="2313" spans="1:22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8">
        <f t="shared" si="216"/>
        <v>104</v>
      </c>
      <c r="P2313" s="12">
        <f t="shared" si="217"/>
        <v>24923.076923076922</v>
      </c>
      <c r="Q2313" t="s">
        <v>8325</v>
      </c>
      <c r="R2313" t="s">
        <v>8329</v>
      </c>
      <c r="S2313" s="9">
        <f t="shared" si="218"/>
        <v>41736.004502314812</v>
      </c>
      <c r="T2313" s="9">
        <f t="shared" si="219"/>
        <v>41766.004502314812</v>
      </c>
      <c r="U2313">
        <f t="shared" si="220"/>
        <v>2014</v>
      </c>
      <c r="V2313" t="str">
        <f t="shared" si="221"/>
        <v>Apr</v>
      </c>
    </row>
    <row r="2314" spans="1:22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8">
        <f t="shared" si="216"/>
        <v>108</v>
      </c>
      <c r="P2314" s="12">
        <f t="shared" si="217"/>
        <v>34259.772151898731</v>
      </c>
      <c r="Q2314" t="s">
        <v>8325</v>
      </c>
      <c r="R2314" t="s">
        <v>8329</v>
      </c>
      <c r="S2314" s="9">
        <f t="shared" si="218"/>
        <v>41716.632847222223</v>
      </c>
      <c r="T2314" s="9">
        <f t="shared" si="219"/>
        <v>41747.958333333336</v>
      </c>
      <c r="U2314">
        <f t="shared" si="220"/>
        <v>2014</v>
      </c>
      <c r="V2314" t="str">
        <f t="shared" si="221"/>
        <v>Mar</v>
      </c>
    </row>
    <row r="2315" spans="1:22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8">
        <f t="shared" si="216"/>
        <v>176</v>
      </c>
      <c r="P2315" s="12">
        <f t="shared" si="217"/>
        <v>16509.554140127388</v>
      </c>
      <c r="Q2315" t="s">
        <v>8325</v>
      </c>
      <c r="R2315" t="s">
        <v>8329</v>
      </c>
      <c r="S2315" s="9">
        <f t="shared" si="218"/>
        <v>41002.958634259259</v>
      </c>
      <c r="T2315" s="9">
        <f t="shared" si="219"/>
        <v>41032.958634259259</v>
      </c>
      <c r="U2315">
        <f t="shared" si="220"/>
        <v>2012</v>
      </c>
      <c r="V2315" t="str">
        <f t="shared" si="221"/>
        <v>Apr</v>
      </c>
    </row>
    <row r="2316" spans="1:22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8">
        <f t="shared" si="216"/>
        <v>157</v>
      </c>
      <c r="P2316" s="12">
        <f t="shared" si="217"/>
        <v>51840</v>
      </c>
      <c r="Q2316" t="s">
        <v>8325</v>
      </c>
      <c r="R2316" t="s">
        <v>8329</v>
      </c>
      <c r="S2316" s="9">
        <f t="shared" si="218"/>
        <v>41037.551585648151</v>
      </c>
      <c r="T2316" s="9">
        <f t="shared" si="219"/>
        <v>41067.551585648151</v>
      </c>
      <c r="U2316">
        <f t="shared" si="220"/>
        <v>2012</v>
      </c>
      <c r="V2316" t="str">
        <f t="shared" si="221"/>
        <v>May</v>
      </c>
    </row>
    <row r="2317" spans="1:22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8">
        <f t="shared" si="216"/>
        <v>103</v>
      </c>
      <c r="P2317" s="12">
        <f t="shared" si="217"/>
        <v>40500</v>
      </c>
      <c r="Q2317" t="s">
        <v>8325</v>
      </c>
      <c r="R2317" t="s">
        <v>8329</v>
      </c>
      <c r="S2317" s="9">
        <f t="shared" si="218"/>
        <v>41004.72619212963</v>
      </c>
      <c r="T2317" s="9">
        <f t="shared" si="219"/>
        <v>41034.72619212963</v>
      </c>
      <c r="U2317">
        <f t="shared" si="220"/>
        <v>2012</v>
      </c>
      <c r="V2317" t="str">
        <f t="shared" si="221"/>
        <v>Apr</v>
      </c>
    </row>
    <row r="2318" spans="1:22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8">
        <f t="shared" si="216"/>
        <v>104</v>
      </c>
      <c r="P2318" s="12">
        <f t="shared" si="217"/>
        <v>33281.949999999997</v>
      </c>
      <c r="Q2318" t="s">
        <v>8325</v>
      </c>
      <c r="R2318" t="s">
        <v>8329</v>
      </c>
      <c r="S2318" s="9">
        <f t="shared" si="218"/>
        <v>40079.725115740745</v>
      </c>
      <c r="T2318" s="9">
        <f t="shared" si="219"/>
        <v>40156.76666666667</v>
      </c>
      <c r="U2318">
        <f t="shared" si="220"/>
        <v>2009</v>
      </c>
      <c r="V2318" t="str">
        <f t="shared" si="221"/>
        <v>Sep</v>
      </c>
    </row>
    <row r="2319" spans="1:22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8">
        <f t="shared" si="216"/>
        <v>104</v>
      </c>
      <c r="P2319" s="12">
        <f t="shared" si="217"/>
        <v>124361.40909090909</v>
      </c>
      <c r="Q2319" t="s">
        <v>8325</v>
      </c>
      <c r="R2319" t="s">
        <v>8329</v>
      </c>
      <c r="S2319" s="9">
        <f t="shared" si="218"/>
        <v>40192.542233796295</v>
      </c>
      <c r="T2319" s="9">
        <f t="shared" si="219"/>
        <v>40224.208333333336</v>
      </c>
      <c r="U2319">
        <f t="shared" si="220"/>
        <v>2010</v>
      </c>
      <c r="V2319" t="str">
        <f t="shared" si="221"/>
        <v>Jan</v>
      </c>
    </row>
    <row r="2320" spans="1:22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8">
        <f t="shared" si="216"/>
        <v>121</v>
      </c>
      <c r="P2320" s="12">
        <f t="shared" si="217"/>
        <v>16708.748466257668</v>
      </c>
      <c r="Q2320" t="s">
        <v>8325</v>
      </c>
      <c r="R2320" t="s">
        <v>8329</v>
      </c>
      <c r="S2320" s="9">
        <f t="shared" si="218"/>
        <v>40050.643680555557</v>
      </c>
      <c r="T2320" s="9">
        <f t="shared" si="219"/>
        <v>40082.165972222225</v>
      </c>
      <c r="U2320">
        <f t="shared" si="220"/>
        <v>2009</v>
      </c>
      <c r="V2320" t="str">
        <f t="shared" si="221"/>
        <v>Aug</v>
      </c>
    </row>
    <row r="2321" spans="1:22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8">
        <f t="shared" si="216"/>
        <v>108</v>
      </c>
      <c r="P2321" s="12">
        <f t="shared" si="217"/>
        <v>33662.337662337661</v>
      </c>
      <c r="Q2321" t="s">
        <v>8325</v>
      </c>
      <c r="R2321" t="s">
        <v>8329</v>
      </c>
      <c r="S2321" s="9">
        <f t="shared" si="218"/>
        <v>41593.082002314812</v>
      </c>
      <c r="T2321" s="9">
        <f t="shared" si="219"/>
        <v>41623.082002314812</v>
      </c>
      <c r="U2321">
        <f t="shared" si="220"/>
        <v>2013</v>
      </c>
      <c r="V2321" t="str">
        <f t="shared" si="221"/>
        <v>Nov</v>
      </c>
    </row>
    <row r="2322" spans="1:22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8">
        <f t="shared" si="216"/>
        <v>109</v>
      </c>
      <c r="P2322" s="12">
        <f t="shared" si="217"/>
        <v>33937.078651685391</v>
      </c>
      <c r="Q2322" t="s">
        <v>8325</v>
      </c>
      <c r="R2322" t="s">
        <v>8329</v>
      </c>
      <c r="S2322" s="9">
        <f t="shared" si="218"/>
        <v>41696.817129629628</v>
      </c>
      <c r="T2322" s="9">
        <f t="shared" si="219"/>
        <v>41731.775462962964</v>
      </c>
      <c r="U2322">
        <f t="shared" si="220"/>
        <v>2014</v>
      </c>
      <c r="V2322" t="str">
        <f t="shared" si="221"/>
        <v>Feb</v>
      </c>
    </row>
    <row r="2323" spans="1:22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8">
        <f t="shared" si="216"/>
        <v>39</v>
      </c>
      <c r="P2323" s="12">
        <f t="shared" si="217"/>
        <v>40443.75</v>
      </c>
      <c r="Q2323" t="s">
        <v>8336</v>
      </c>
      <c r="R2323" t="s">
        <v>8352</v>
      </c>
      <c r="S2323" s="9">
        <f t="shared" si="218"/>
        <v>42799.260428240741</v>
      </c>
      <c r="T2323" s="9">
        <f t="shared" si="219"/>
        <v>42829.21876157407</v>
      </c>
      <c r="U2323">
        <f t="shared" si="220"/>
        <v>2017</v>
      </c>
      <c r="V2323" t="str">
        <f t="shared" si="221"/>
        <v>Mar</v>
      </c>
    </row>
    <row r="2324" spans="1:22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8">
        <f t="shared" si="216"/>
        <v>3</v>
      </c>
      <c r="P2324" s="12">
        <f t="shared" si="217"/>
        <v>647100</v>
      </c>
      <c r="Q2324" t="s">
        <v>8336</v>
      </c>
      <c r="R2324" t="s">
        <v>8352</v>
      </c>
      <c r="S2324" s="9">
        <f t="shared" si="218"/>
        <v>42804.895474537043</v>
      </c>
      <c r="T2324" s="9">
        <f t="shared" si="219"/>
        <v>42834.853807870371</v>
      </c>
      <c r="U2324">
        <f t="shared" si="220"/>
        <v>2017</v>
      </c>
      <c r="V2324" t="str">
        <f t="shared" si="221"/>
        <v>Mar</v>
      </c>
    </row>
    <row r="2325" spans="1:22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8">
        <f t="shared" si="216"/>
        <v>48</v>
      </c>
      <c r="P2325" s="12">
        <f t="shared" si="217"/>
        <v>151200</v>
      </c>
      <c r="Q2325" t="s">
        <v>8336</v>
      </c>
      <c r="R2325" t="s">
        <v>8352</v>
      </c>
      <c r="S2325" s="9">
        <f t="shared" si="218"/>
        <v>42807.755173611105</v>
      </c>
      <c r="T2325" s="9">
        <f t="shared" si="219"/>
        <v>42814.755173611105</v>
      </c>
      <c r="U2325">
        <f t="shared" si="220"/>
        <v>2017</v>
      </c>
      <c r="V2325" t="str">
        <f t="shared" si="221"/>
        <v>Mar</v>
      </c>
    </row>
    <row r="2326" spans="1:22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8">
        <f t="shared" si="216"/>
        <v>21</v>
      </c>
      <c r="P2326" s="12">
        <f t="shared" si="217"/>
        <v>42432.7868852459</v>
      </c>
      <c r="Q2326" t="s">
        <v>8336</v>
      </c>
      <c r="R2326" t="s">
        <v>8352</v>
      </c>
      <c r="S2326" s="9">
        <f t="shared" si="218"/>
        <v>42790.885243055556</v>
      </c>
      <c r="T2326" s="9">
        <f t="shared" si="219"/>
        <v>42820.843576388885</v>
      </c>
      <c r="U2326">
        <f t="shared" si="220"/>
        <v>2017</v>
      </c>
      <c r="V2326" t="str">
        <f t="shared" si="221"/>
        <v>Feb</v>
      </c>
    </row>
    <row r="2327" spans="1:22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8">
        <f t="shared" si="216"/>
        <v>8</v>
      </c>
      <c r="P2327" s="12">
        <f t="shared" si="217"/>
        <v>369771.42857142858</v>
      </c>
      <c r="Q2327" t="s">
        <v>8336</v>
      </c>
      <c r="R2327" t="s">
        <v>8352</v>
      </c>
      <c r="S2327" s="9">
        <f t="shared" si="218"/>
        <v>42794.022349537037</v>
      </c>
      <c r="T2327" s="9">
        <f t="shared" si="219"/>
        <v>42823.980682870373</v>
      </c>
      <c r="U2327">
        <f t="shared" si="220"/>
        <v>2017</v>
      </c>
      <c r="V2327" t="str">
        <f t="shared" si="221"/>
        <v>Feb</v>
      </c>
    </row>
    <row r="2328" spans="1:22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8">
        <f t="shared" si="216"/>
        <v>1</v>
      </c>
      <c r="P2328" s="12">
        <f t="shared" si="217"/>
        <v>4464652</v>
      </c>
      <c r="Q2328" t="s">
        <v>8336</v>
      </c>
      <c r="R2328" t="s">
        <v>8352</v>
      </c>
      <c r="S2328" s="9">
        <f t="shared" si="218"/>
        <v>42804.034120370372</v>
      </c>
      <c r="T2328" s="9">
        <f t="shared" si="219"/>
        <v>42855.708333333328</v>
      </c>
      <c r="U2328">
        <f t="shared" si="220"/>
        <v>2017</v>
      </c>
      <c r="V2328" t="str">
        <f t="shared" si="221"/>
        <v>Mar</v>
      </c>
    </row>
    <row r="2329" spans="1:22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8">
        <f t="shared" si="216"/>
        <v>526</v>
      </c>
      <c r="P2329" s="12">
        <f t="shared" si="217"/>
        <v>901.34128166915048</v>
      </c>
      <c r="Q2329" t="s">
        <v>8336</v>
      </c>
      <c r="R2329" t="s">
        <v>8352</v>
      </c>
      <c r="S2329" s="9">
        <f t="shared" si="218"/>
        <v>41842.917129629634</v>
      </c>
      <c r="T2329" s="9">
        <f t="shared" si="219"/>
        <v>41877.917129629634</v>
      </c>
      <c r="U2329">
        <f t="shared" si="220"/>
        <v>2014</v>
      </c>
      <c r="V2329" t="str">
        <f t="shared" si="221"/>
        <v>Jul</v>
      </c>
    </row>
    <row r="2330" spans="1:22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8">
        <f t="shared" si="216"/>
        <v>254</v>
      </c>
      <c r="P2330" s="12">
        <f t="shared" si="217"/>
        <v>4826.8156424581002</v>
      </c>
      <c r="Q2330" t="s">
        <v>8336</v>
      </c>
      <c r="R2330" t="s">
        <v>8352</v>
      </c>
      <c r="S2330" s="9">
        <f t="shared" si="218"/>
        <v>42139.781678240746</v>
      </c>
      <c r="T2330" s="9">
        <f t="shared" si="219"/>
        <v>42169.781678240746</v>
      </c>
      <c r="U2330">
        <f t="shared" si="220"/>
        <v>2015</v>
      </c>
      <c r="V2330" t="str">
        <f t="shared" si="221"/>
        <v>May</v>
      </c>
    </row>
    <row r="2331" spans="1:22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8">
        <f t="shared" si="216"/>
        <v>106</v>
      </c>
      <c r="P2331" s="12">
        <f t="shared" si="217"/>
        <v>20736</v>
      </c>
      <c r="Q2331" t="s">
        <v>8336</v>
      </c>
      <c r="R2331" t="s">
        <v>8352</v>
      </c>
      <c r="S2331" s="9">
        <f t="shared" si="218"/>
        <v>41807.624374999999</v>
      </c>
      <c r="T2331" s="9">
        <f t="shared" si="219"/>
        <v>41837.624374999999</v>
      </c>
      <c r="U2331">
        <f t="shared" si="220"/>
        <v>2014</v>
      </c>
      <c r="V2331" t="str">
        <f t="shared" si="221"/>
        <v>Jun</v>
      </c>
    </row>
    <row r="2332" spans="1:22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8">
        <f t="shared" si="216"/>
        <v>102</v>
      </c>
      <c r="P2332" s="12">
        <f t="shared" si="217"/>
        <v>15954.950920245399</v>
      </c>
      <c r="Q2332" t="s">
        <v>8336</v>
      </c>
      <c r="R2332" t="s">
        <v>8352</v>
      </c>
      <c r="S2332" s="9">
        <f t="shared" si="218"/>
        <v>42332.89980324074</v>
      </c>
      <c r="T2332" s="9">
        <f t="shared" si="219"/>
        <v>42363</v>
      </c>
      <c r="U2332">
        <f t="shared" si="220"/>
        <v>2015</v>
      </c>
      <c r="V2332" t="str">
        <f t="shared" si="221"/>
        <v>Nov</v>
      </c>
    </row>
    <row r="2333" spans="1:22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8">
        <f t="shared" si="216"/>
        <v>144</v>
      </c>
      <c r="P2333" s="12">
        <f t="shared" si="217"/>
        <v>9159.0106007067134</v>
      </c>
      <c r="Q2333" t="s">
        <v>8336</v>
      </c>
      <c r="R2333" t="s">
        <v>8352</v>
      </c>
      <c r="S2333" s="9">
        <f t="shared" si="218"/>
        <v>41839.005671296298</v>
      </c>
      <c r="T2333" s="9">
        <f t="shared" si="219"/>
        <v>41869.005671296298</v>
      </c>
      <c r="U2333">
        <f t="shared" si="220"/>
        <v>2014</v>
      </c>
      <c r="V2333" t="str">
        <f t="shared" si="221"/>
        <v>Jul</v>
      </c>
    </row>
    <row r="2334" spans="1:22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8">
        <f t="shared" si="216"/>
        <v>106</v>
      </c>
      <c r="P2334" s="12">
        <f t="shared" si="217"/>
        <v>7363.636363636364</v>
      </c>
      <c r="Q2334" t="s">
        <v>8336</v>
      </c>
      <c r="R2334" t="s">
        <v>8352</v>
      </c>
      <c r="S2334" s="9">
        <f t="shared" si="218"/>
        <v>42011.628136574072</v>
      </c>
      <c r="T2334" s="9">
        <f t="shared" si="219"/>
        <v>42041.628136574072</v>
      </c>
      <c r="U2334">
        <f t="shared" si="220"/>
        <v>2015</v>
      </c>
      <c r="V2334" t="str">
        <f t="shared" si="221"/>
        <v>Jan</v>
      </c>
    </row>
    <row r="2335" spans="1:22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8">
        <f t="shared" si="216"/>
        <v>212</v>
      </c>
      <c r="P2335" s="12">
        <f t="shared" si="217"/>
        <v>19387.340425531915</v>
      </c>
      <c r="Q2335" t="s">
        <v>8336</v>
      </c>
      <c r="R2335" t="s">
        <v>8352</v>
      </c>
      <c r="S2335" s="9">
        <f t="shared" si="218"/>
        <v>41767.650347222225</v>
      </c>
      <c r="T2335" s="9">
        <f t="shared" si="219"/>
        <v>41788.743055555555</v>
      </c>
      <c r="U2335">
        <f t="shared" si="220"/>
        <v>2014</v>
      </c>
      <c r="V2335" t="str">
        <f t="shared" si="221"/>
        <v>May</v>
      </c>
    </row>
    <row r="2336" spans="1:22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8">
        <f t="shared" si="216"/>
        <v>102</v>
      </c>
      <c r="P2336" s="12">
        <f t="shared" si="217"/>
        <v>38766.298507462685</v>
      </c>
      <c r="Q2336" t="s">
        <v>8336</v>
      </c>
      <c r="R2336" t="s">
        <v>8352</v>
      </c>
      <c r="S2336" s="9">
        <f t="shared" si="218"/>
        <v>41918.670115740737</v>
      </c>
      <c r="T2336" s="9">
        <f t="shared" si="219"/>
        <v>41948.731944444444</v>
      </c>
      <c r="U2336">
        <f t="shared" si="220"/>
        <v>2014</v>
      </c>
      <c r="V2336" t="str">
        <f t="shared" si="221"/>
        <v>Oct</v>
      </c>
    </row>
    <row r="2337" spans="1:22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8">
        <f t="shared" si="216"/>
        <v>102</v>
      </c>
      <c r="P2337" s="12">
        <f t="shared" si="217"/>
        <v>11728.506787330316</v>
      </c>
      <c r="Q2337" t="s">
        <v>8336</v>
      </c>
      <c r="R2337" t="s">
        <v>8352</v>
      </c>
      <c r="S2337" s="9">
        <f t="shared" si="218"/>
        <v>41771.572256944448</v>
      </c>
      <c r="T2337" s="9">
        <f t="shared" si="219"/>
        <v>41801.572256944448</v>
      </c>
      <c r="U2337">
        <f t="shared" si="220"/>
        <v>2014</v>
      </c>
      <c r="V2337" t="str">
        <f t="shared" si="221"/>
        <v>May</v>
      </c>
    </row>
    <row r="2338" spans="1:22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8">
        <f t="shared" si="216"/>
        <v>521</v>
      </c>
      <c r="P2338" s="12">
        <f t="shared" si="217"/>
        <v>1596.3048498845264</v>
      </c>
      <c r="Q2338" t="s">
        <v>8336</v>
      </c>
      <c r="R2338" t="s">
        <v>8352</v>
      </c>
      <c r="S2338" s="9">
        <f t="shared" si="218"/>
        <v>41666.924710648149</v>
      </c>
      <c r="T2338" s="9">
        <f t="shared" si="219"/>
        <v>41706.924710648149</v>
      </c>
      <c r="U2338">
        <f t="shared" si="220"/>
        <v>2014</v>
      </c>
      <c r="V2338" t="str">
        <f t="shared" si="221"/>
        <v>Jan</v>
      </c>
    </row>
    <row r="2339" spans="1:22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8">
        <f t="shared" si="216"/>
        <v>111</v>
      </c>
      <c r="P2339" s="12">
        <f t="shared" si="217"/>
        <v>14480.446927374302</v>
      </c>
      <c r="Q2339" t="s">
        <v>8336</v>
      </c>
      <c r="R2339" t="s">
        <v>8352</v>
      </c>
      <c r="S2339" s="9">
        <f t="shared" si="218"/>
        <v>41786.640543981484</v>
      </c>
      <c r="T2339" s="9">
        <f t="shared" si="219"/>
        <v>41816.640543981484</v>
      </c>
      <c r="U2339">
        <f t="shared" si="220"/>
        <v>2014</v>
      </c>
      <c r="V2339" t="str">
        <f t="shared" si="221"/>
        <v>May</v>
      </c>
    </row>
    <row r="2340" spans="1:22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8">
        <f t="shared" si="216"/>
        <v>101</v>
      </c>
      <c r="P2340" s="12">
        <f t="shared" si="217"/>
        <v>21073.170731707316</v>
      </c>
      <c r="Q2340" t="s">
        <v>8336</v>
      </c>
      <c r="R2340" t="s">
        <v>8352</v>
      </c>
      <c r="S2340" s="9">
        <f t="shared" si="218"/>
        <v>41789.896805555552</v>
      </c>
      <c r="T2340" s="9">
        <f t="shared" si="219"/>
        <v>41819.896805555552</v>
      </c>
      <c r="U2340">
        <f t="shared" si="220"/>
        <v>2014</v>
      </c>
      <c r="V2340" t="str">
        <f t="shared" si="221"/>
        <v>May</v>
      </c>
    </row>
    <row r="2341" spans="1:22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8">
        <f t="shared" si="216"/>
        <v>294</v>
      </c>
      <c r="P2341" s="12">
        <f t="shared" si="217"/>
        <v>2389.5208333333335</v>
      </c>
      <c r="Q2341" t="s">
        <v>8336</v>
      </c>
      <c r="R2341" t="s">
        <v>8352</v>
      </c>
      <c r="S2341" s="9">
        <f t="shared" si="218"/>
        <v>42692.79987268518</v>
      </c>
      <c r="T2341" s="9">
        <f t="shared" si="219"/>
        <v>42723.332638888889</v>
      </c>
      <c r="U2341">
        <f t="shared" si="220"/>
        <v>2016</v>
      </c>
      <c r="V2341" t="str">
        <f t="shared" si="221"/>
        <v>Nov</v>
      </c>
    </row>
    <row r="2342" spans="1:22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8">
        <f t="shared" si="216"/>
        <v>106</v>
      </c>
      <c r="P2342" s="12">
        <f t="shared" si="217"/>
        <v>6431.7617866004966</v>
      </c>
      <c r="Q2342" t="s">
        <v>8336</v>
      </c>
      <c r="R2342" t="s">
        <v>8352</v>
      </c>
      <c r="S2342" s="9">
        <f t="shared" si="218"/>
        <v>42643.642800925925</v>
      </c>
      <c r="T2342" s="9">
        <f t="shared" si="219"/>
        <v>42673.642800925925</v>
      </c>
      <c r="U2342">
        <f t="shared" si="220"/>
        <v>2016</v>
      </c>
      <c r="V2342" t="str">
        <f t="shared" si="221"/>
        <v>Sep</v>
      </c>
    </row>
    <row r="2343" spans="1:22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8">
        <f t="shared" si="216"/>
        <v>0</v>
      </c>
      <c r="P2343" s="12" t="e">
        <f t="shared" si="217"/>
        <v>#DIV/0!</v>
      </c>
      <c r="Q2343" t="s">
        <v>8319</v>
      </c>
      <c r="R2343" t="s">
        <v>8320</v>
      </c>
      <c r="S2343" s="9">
        <f t="shared" si="218"/>
        <v>42167.813703703709</v>
      </c>
      <c r="T2343" s="9">
        <f t="shared" si="219"/>
        <v>42197.813703703709</v>
      </c>
      <c r="U2343">
        <f t="shared" si="220"/>
        <v>2015</v>
      </c>
      <c r="V2343" t="str">
        <f t="shared" si="221"/>
        <v>Jun</v>
      </c>
    </row>
    <row r="2344" spans="1:22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8">
        <f t="shared" si="216"/>
        <v>0</v>
      </c>
      <c r="P2344" s="12" t="e">
        <f t="shared" si="217"/>
        <v>#DIV/0!</v>
      </c>
      <c r="Q2344" t="s">
        <v>8319</v>
      </c>
      <c r="R2344" t="s">
        <v>8320</v>
      </c>
      <c r="S2344" s="9">
        <f t="shared" si="218"/>
        <v>41897.702199074076</v>
      </c>
      <c r="T2344" s="9">
        <f t="shared" si="219"/>
        <v>41918.208333333336</v>
      </c>
      <c r="U2344">
        <f t="shared" si="220"/>
        <v>2014</v>
      </c>
      <c r="V2344" t="str">
        <f t="shared" si="221"/>
        <v>Sep</v>
      </c>
    </row>
    <row r="2345" spans="1:22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8">
        <f t="shared" si="216"/>
        <v>3</v>
      </c>
      <c r="P2345" s="12">
        <f t="shared" si="217"/>
        <v>4319915</v>
      </c>
      <c r="Q2345" t="s">
        <v>8319</v>
      </c>
      <c r="R2345" t="s">
        <v>8320</v>
      </c>
      <c r="S2345" s="9">
        <f t="shared" si="218"/>
        <v>42327.825289351851</v>
      </c>
      <c r="T2345" s="9">
        <f t="shared" si="219"/>
        <v>42377.82430555555</v>
      </c>
      <c r="U2345">
        <f t="shared" si="220"/>
        <v>2015</v>
      </c>
      <c r="V2345" t="str">
        <f t="shared" si="221"/>
        <v>Nov</v>
      </c>
    </row>
    <row r="2346" spans="1:22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8">
        <f t="shared" si="216"/>
        <v>0</v>
      </c>
      <c r="P2346" s="12">
        <f t="shared" si="217"/>
        <v>2592000</v>
      </c>
      <c r="Q2346" t="s">
        <v>8319</v>
      </c>
      <c r="R2346" t="s">
        <v>8320</v>
      </c>
      <c r="S2346" s="9">
        <f t="shared" si="218"/>
        <v>42515.727650462963</v>
      </c>
      <c r="T2346" s="9">
        <f t="shared" si="219"/>
        <v>42545.727650462963</v>
      </c>
      <c r="U2346">
        <f t="shared" si="220"/>
        <v>2016</v>
      </c>
      <c r="V2346" t="str">
        <f t="shared" si="221"/>
        <v>May</v>
      </c>
    </row>
    <row r="2347" spans="1:22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8">
        <f t="shared" si="216"/>
        <v>0</v>
      </c>
      <c r="P2347" s="12" t="e">
        <f t="shared" si="217"/>
        <v>#DIV/0!</v>
      </c>
      <c r="Q2347" t="s">
        <v>8319</v>
      </c>
      <c r="R2347" t="s">
        <v>8320</v>
      </c>
      <c r="S2347" s="9">
        <f t="shared" si="218"/>
        <v>42060.001805555556</v>
      </c>
      <c r="T2347" s="9">
        <f t="shared" si="219"/>
        <v>42094.985416666663</v>
      </c>
      <c r="U2347">
        <f t="shared" si="220"/>
        <v>2015</v>
      </c>
      <c r="V2347" t="str">
        <f t="shared" si="221"/>
        <v>Feb</v>
      </c>
    </row>
    <row r="2348" spans="1:22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8">
        <f t="shared" si="216"/>
        <v>0</v>
      </c>
      <c r="P2348" s="12">
        <f t="shared" si="217"/>
        <v>1296000</v>
      </c>
      <c r="Q2348" t="s">
        <v>8319</v>
      </c>
      <c r="R2348" t="s">
        <v>8320</v>
      </c>
      <c r="S2348" s="9">
        <f t="shared" si="218"/>
        <v>42615.79896990741</v>
      </c>
      <c r="T2348" s="9">
        <f t="shared" si="219"/>
        <v>42660.79896990741</v>
      </c>
      <c r="U2348">
        <f t="shared" si="220"/>
        <v>2016</v>
      </c>
      <c r="V2348" t="str">
        <f t="shared" si="221"/>
        <v>Sep</v>
      </c>
    </row>
    <row r="2349" spans="1:22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8">
        <f t="shared" si="216"/>
        <v>2</v>
      </c>
      <c r="P2349" s="12">
        <f t="shared" si="217"/>
        <v>2592000</v>
      </c>
      <c r="Q2349" t="s">
        <v>8319</v>
      </c>
      <c r="R2349" t="s">
        <v>8320</v>
      </c>
      <c r="S2349" s="9">
        <f t="shared" si="218"/>
        <v>42577.607361111113</v>
      </c>
      <c r="T2349" s="9">
        <f t="shared" si="219"/>
        <v>42607.607361111113</v>
      </c>
      <c r="U2349">
        <f t="shared" si="220"/>
        <v>2016</v>
      </c>
      <c r="V2349" t="str">
        <f t="shared" si="221"/>
        <v>Jul</v>
      </c>
    </row>
    <row r="2350" spans="1:22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8">
        <f t="shared" si="216"/>
        <v>0</v>
      </c>
      <c r="P2350" s="12">
        <f t="shared" si="217"/>
        <v>1036800</v>
      </c>
      <c r="Q2350" t="s">
        <v>8319</v>
      </c>
      <c r="R2350" t="s">
        <v>8320</v>
      </c>
      <c r="S2350" s="9">
        <f t="shared" si="218"/>
        <v>42360.932152777779</v>
      </c>
      <c r="T2350" s="9">
        <f t="shared" si="219"/>
        <v>42420.932152777779</v>
      </c>
      <c r="U2350">
        <f t="shared" si="220"/>
        <v>2015</v>
      </c>
      <c r="V2350" t="str">
        <f t="shared" si="221"/>
        <v>Dec</v>
      </c>
    </row>
    <row r="2351" spans="1:22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8">
        <f t="shared" si="216"/>
        <v>0</v>
      </c>
      <c r="P2351" s="12" t="e">
        <f t="shared" si="217"/>
        <v>#DIV/0!</v>
      </c>
      <c r="Q2351" t="s">
        <v>8319</v>
      </c>
      <c r="R2351" t="s">
        <v>8320</v>
      </c>
      <c r="S2351" s="9">
        <f t="shared" si="218"/>
        <v>42198.775787037041</v>
      </c>
      <c r="T2351" s="9">
        <f t="shared" si="219"/>
        <v>42227.775787037041</v>
      </c>
      <c r="U2351">
        <f t="shared" si="220"/>
        <v>2015</v>
      </c>
      <c r="V2351" t="str">
        <f t="shared" si="221"/>
        <v>Jul</v>
      </c>
    </row>
    <row r="2352" spans="1:22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8">
        <f t="shared" si="216"/>
        <v>0</v>
      </c>
      <c r="P2352" s="12" t="e">
        <f t="shared" si="217"/>
        <v>#DIV/0!</v>
      </c>
      <c r="Q2352" t="s">
        <v>8319</v>
      </c>
      <c r="R2352" t="s">
        <v>8320</v>
      </c>
      <c r="S2352" s="9">
        <f t="shared" si="218"/>
        <v>42708.842245370368</v>
      </c>
      <c r="T2352" s="9">
        <f t="shared" si="219"/>
        <v>42738.842245370368</v>
      </c>
      <c r="U2352">
        <f t="shared" si="220"/>
        <v>2016</v>
      </c>
      <c r="V2352" t="str">
        <f t="shared" si="221"/>
        <v>Dec</v>
      </c>
    </row>
    <row r="2353" spans="1:22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8">
        <f t="shared" si="216"/>
        <v>1</v>
      </c>
      <c r="P2353" s="12">
        <f t="shared" si="217"/>
        <v>370285.71428571426</v>
      </c>
      <c r="Q2353" t="s">
        <v>8319</v>
      </c>
      <c r="R2353" t="s">
        <v>8320</v>
      </c>
      <c r="S2353" s="9">
        <f t="shared" si="218"/>
        <v>42094.101145833338</v>
      </c>
      <c r="T2353" s="9">
        <f t="shared" si="219"/>
        <v>42124.101145833338</v>
      </c>
      <c r="U2353">
        <f t="shared" si="220"/>
        <v>2015</v>
      </c>
      <c r="V2353" t="str">
        <f t="shared" si="221"/>
        <v>Mar</v>
      </c>
    </row>
    <row r="2354" spans="1:22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8">
        <f t="shared" si="216"/>
        <v>0</v>
      </c>
      <c r="P2354" s="12" t="e">
        <f t="shared" si="217"/>
        <v>#DIV/0!</v>
      </c>
      <c r="Q2354" t="s">
        <v>8319</v>
      </c>
      <c r="R2354" t="s">
        <v>8320</v>
      </c>
      <c r="S2354" s="9">
        <f t="shared" si="218"/>
        <v>42101.633703703701</v>
      </c>
      <c r="T2354" s="9">
        <f t="shared" si="219"/>
        <v>42161.633703703701</v>
      </c>
      <c r="U2354">
        <f t="shared" si="220"/>
        <v>2015</v>
      </c>
      <c r="V2354" t="str">
        <f t="shared" si="221"/>
        <v>Apr</v>
      </c>
    </row>
    <row r="2355" spans="1:22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8">
        <f t="shared" si="216"/>
        <v>0</v>
      </c>
      <c r="P2355" s="12" t="e">
        <f t="shared" si="217"/>
        <v>#DIV/0!</v>
      </c>
      <c r="Q2355" t="s">
        <v>8319</v>
      </c>
      <c r="R2355" t="s">
        <v>8320</v>
      </c>
      <c r="S2355" s="9">
        <f t="shared" si="218"/>
        <v>42103.676180555558</v>
      </c>
      <c r="T2355" s="9">
        <f t="shared" si="219"/>
        <v>42115.676180555558</v>
      </c>
      <c r="U2355">
        <f t="shared" si="220"/>
        <v>2015</v>
      </c>
      <c r="V2355" t="str">
        <f t="shared" si="221"/>
        <v>Apr</v>
      </c>
    </row>
    <row r="2356" spans="1:22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8">
        <f t="shared" si="216"/>
        <v>0</v>
      </c>
      <c r="P2356" s="12">
        <f t="shared" si="217"/>
        <v>5184000</v>
      </c>
      <c r="Q2356" t="s">
        <v>8319</v>
      </c>
      <c r="R2356" t="s">
        <v>8320</v>
      </c>
      <c r="S2356" s="9">
        <f t="shared" si="218"/>
        <v>41954.722916666666</v>
      </c>
      <c r="T2356" s="9">
        <f t="shared" si="219"/>
        <v>42014.722916666666</v>
      </c>
      <c r="U2356">
        <f t="shared" si="220"/>
        <v>2014</v>
      </c>
      <c r="V2356" t="str">
        <f t="shared" si="221"/>
        <v>Nov</v>
      </c>
    </row>
    <row r="2357" spans="1:22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8">
        <f t="shared" si="216"/>
        <v>1</v>
      </c>
      <c r="P2357" s="12">
        <f t="shared" si="217"/>
        <v>1296000</v>
      </c>
      <c r="Q2357" t="s">
        <v>8319</v>
      </c>
      <c r="R2357" t="s">
        <v>8320</v>
      </c>
      <c r="S2357" s="9">
        <f t="shared" si="218"/>
        <v>42096.918240740735</v>
      </c>
      <c r="T2357" s="9">
        <f t="shared" si="219"/>
        <v>42126.918240740735</v>
      </c>
      <c r="U2357">
        <f t="shared" si="220"/>
        <v>2015</v>
      </c>
      <c r="V2357" t="str">
        <f t="shared" si="221"/>
        <v>Apr</v>
      </c>
    </row>
    <row r="2358" spans="1:22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8">
        <f t="shared" si="216"/>
        <v>0</v>
      </c>
      <c r="P2358" s="12" t="e">
        <f t="shared" si="217"/>
        <v>#DIV/0!</v>
      </c>
      <c r="Q2358" t="s">
        <v>8319</v>
      </c>
      <c r="R2358" t="s">
        <v>8320</v>
      </c>
      <c r="S2358" s="9">
        <f t="shared" si="218"/>
        <v>42130.78361111111</v>
      </c>
      <c r="T2358" s="9">
        <f t="shared" si="219"/>
        <v>42160.78361111111</v>
      </c>
      <c r="U2358">
        <f t="shared" si="220"/>
        <v>2015</v>
      </c>
      <c r="V2358" t="str">
        <f t="shared" si="221"/>
        <v>May</v>
      </c>
    </row>
    <row r="2359" spans="1:22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8">
        <f t="shared" si="216"/>
        <v>0</v>
      </c>
      <c r="P2359" s="12" t="e">
        <f t="shared" si="217"/>
        <v>#DIV/0!</v>
      </c>
      <c r="Q2359" t="s">
        <v>8319</v>
      </c>
      <c r="R2359" t="s">
        <v>8320</v>
      </c>
      <c r="S2359" s="9">
        <f t="shared" si="218"/>
        <v>42264.620115740734</v>
      </c>
      <c r="T2359" s="9">
        <f t="shared" si="219"/>
        <v>42294.620115740734</v>
      </c>
      <c r="U2359">
        <f t="shared" si="220"/>
        <v>2015</v>
      </c>
      <c r="V2359" t="str">
        <f t="shared" si="221"/>
        <v>Sep</v>
      </c>
    </row>
    <row r="2360" spans="1:22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8">
        <f t="shared" si="216"/>
        <v>0</v>
      </c>
      <c r="P2360" s="12" t="e">
        <f t="shared" si="217"/>
        <v>#DIV/0!</v>
      </c>
      <c r="Q2360" t="s">
        <v>8319</v>
      </c>
      <c r="R2360" t="s">
        <v>8320</v>
      </c>
      <c r="S2360" s="9">
        <f t="shared" si="218"/>
        <v>41978.930972222224</v>
      </c>
      <c r="T2360" s="9">
        <f t="shared" si="219"/>
        <v>42035.027083333334</v>
      </c>
      <c r="U2360">
        <f t="shared" si="220"/>
        <v>2014</v>
      </c>
      <c r="V2360" t="str">
        <f t="shared" si="221"/>
        <v>Dec</v>
      </c>
    </row>
    <row r="2361" spans="1:22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8">
        <f t="shared" si="216"/>
        <v>15</v>
      </c>
      <c r="P2361" s="12">
        <f t="shared" si="217"/>
        <v>1728000</v>
      </c>
      <c r="Q2361" t="s">
        <v>8319</v>
      </c>
      <c r="R2361" t="s">
        <v>8320</v>
      </c>
      <c r="S2361" s="9">
        <f t="shared" si="218"/>
        <v>42159.649583333332</v>
      </c>
      <c r="T2361" s="9">
        <f t="shared" si="219"/>
        <v>42219.649583333332</v>
      </c>
      <c r="U2361">
        <f t="shared" si="220"/>
        <v>2015</v>
      </c>
      <c r="V2361" t="str">
        <f t="shared" si="221"/>
        <v>Jun</v>
      </c>
    </row>
    <row r="2362" spans="1:22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8">
        <f t="shared" si="216"/>
        <v>0</v>
      </c>
      <c r="P2362" s="12">
        <f t="shared" si="217"/>
        <v>2592000</v>
      </c>
      <c r="Q2362" t="s">
        <v>8319</v>
      </c>
      <c r="R2362" t="s">
        <v>8320</v>
      </c>
      <c r="S2362" s="9">
        <f t="shared" si="218"/>
        <v>42377.70694444445</v>
      </c>
      <c r="T2362" s="9">
        <f t="shared" si="219"/>
        <v>42407.70694444445</v>
      </c>
      <c r="U2362">
        <f t="shared" si="220"/>
        <v>2016</v>
      </c>
      <c r="V2362" t="str">
        <f t="shared" si="221"/>
        <v>Jan</v>
      </c>
    </row>
    <row r="2363" spans="1:22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8">
        <f t="shared" si="216"/>
        <v>0</v>
      </c>
      <c r="P2363" s="12" t="e">
        <f t="shared" si="217"/>
        <v>#DIV/0!</v>
      </c>
      <c r="Q2363" t="s">
        <v>8319</v>
      </c>
      <c r="R2363" t="s">
        <v>8320</v>
      </c>
      <c r="S2363" s="9">
        <f t="shared" si="218"/>
        <v>42466.858888888892</v>
      </c>
      <c r="T2363" s="9">
        <f t="shared" si="219"/>
        <v>42490.916666666672</v>
      </c>
      <c r="U2363">
        <f t="shared" si="220"/>
        <v>2016</v>
      </c>
      <c r="V2363" t="str">
        <f t="shared" si="221"/>
        <v>Apr</v>
      </c>
    </row>
    <row r="2364" spans="1:22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8">
        <f t="shared" si="216"/>
        <v>29</v>
      </c>
      <c r="P2364" s="12">
        <f t="shared" si="217"/>
        <v>1296000</v>
      </c>
      <c r="Q2364" t="s">
        <v>8319</v>
      </c>
      <c r="R2364" t="s">
        <v>8320</v>
      </c>
      <c r="S2364" s="9">
        <f t="shared" si="218"/>
        <v>41954.688310185185</v>
      </c>
      <c r="T2364" s="9">
        <f t="shared" si="219"/>
        <v>41984.688310185185</v>
      </c>
      <c r="U2364">
        <f t="shared" si="220"/>
        <v>2014</v>
      </c>
      <c r="V2364" t="str">
        <f t="shared" si="221"/>
        <v>Nov</v>
      </c>
    </row>
    <row r="2365" spans="1:22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8">
        <f t="shared" si="216"/>
        <v>0</v>
      </c>
      <c r="P2365" s="12" t="e">
        <f t="shared" si="217"/>
        <v>#DIV/0!</v>
      </c>
      <c r="Q2365" t="s">
        <v>8319</v>
      </c>
      <c r="R2365" t="s">
        <v>8320</v>
      </c>
      <c r="S2365" s="9">
        <f t="shared" si="218"/>
        <v>42322.011574074073</v>
      </c>
      <c r="T2365" s="9">
        <f t="shared" si="219"/>
        <v>42367.011574074073</v>
      </c>
      <c r="U2365">
        <f t="shared" si="220"/>
        <v>2015</v>
      </c>
      <c r="V2365" t="str">
        <f t="shared" si="221"/>
        <v>Nov</v>
      </c>
    </row>
    <row r="2366" spans="1:22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8">
        <f t="shared" si="216"/>
        <v>0</v>
      </c>
      <c r="P2366" s="12" t="e">
        <f t="shared" si="217"/>
        <v>#DIV/0!</v>
      </c>
      <c r="Q2366" t="s">
        <v>8319</v>
      </c>
      <c r="R2366" t="s">
        <v>8320</v>
      </c>
      <c r="S2366" s="9">
        <f t="shared" si="218"/>
        <v>42248.934675925921</v>
      </c>
      <c r="T2366" s="9">
        <f t="shared" si="219"/>
        <v>42303.934675925921</v>
      </c>
      <c r="U2366">
        <f t="shared" si="220"/>
        <v>2015</v>
      </c>
      <c r="V2366" t="str">
        <f t="shared" si="221"/>
        <v>Sep</v>
      </c>
    </row>
    <row r="2367" spans="1:22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8">
        <f t="shared" si="216"/>
        <v>0</v>
      </c>
      <c r="P2367" s="12" t="e">
        <f t="shared" si="217"/>
        <v>#DIV/0!</v>
      </c>
      <c r="Q2367" t="s">
        <v>8319</v>
      </c>
      <c r="R2367" t="s">
        <v>8320</v>
      </c>
      <c r="S2367" s="9">
        <f t="shared" si="218"/>
        <v>42346.736400462964</v>
      </c>
      <c r="T2367" s="9">
        <f t="shared" si="219"/>
        <v>42386.958333333328</v>
      </c>
      <c r="U2367">
        <f t="shared" si="220"/>
        <v>2015</v>
      </c>
      <c r="V2367" t="str">
        <f t="shared" si="221"/>
        <v>Dec</v>
      </c>
    </row>
    <row r="2368" spans="1:22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8">
        <f t="shared" si="216"/>
        <v>11</v>
      </c>
      <c r="P2368" s="12">
        <f t="shared" si="217"/>
        <v>96000</v>
      </c>
      <c r="Q2368" t="s">
        <v>8319</v>
      </c>
      <c r="R2368" t="s">
        <v>8320</v>
      </c>
      <c r="S2368" s="9">
        <f t="shared" si="218"/>
        <v>42268.531631944439</v>
      </c>
      <c r="T2368" s="9">
        <f t="shared" si="219"/>
        <v>42298.531631944439</v>
      </c>
      <c r="U2368">
        <f t="shared" si="220"/>
        <v>2015</v>
      </c>
      <c r="V2368" t="str">
        <f t="shared" si="221"/>
        <v>Sep</v>
      </c>
    </row>
    <row r="2369" spans="1:22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8">
        <f t="shared" si="216"/>
        <v>1</v>
      </c>
      <c r="P2369" s="12">
        <f t="shared" si="217"/>
        <v>370028.57142857142</v>
      </c>
      <c r="Q2369" t="s">
        <v>8319</v>
      </c>
      <c r="R2369" t="s">
        <v>8320</v>
      </c>
      <c r="S2369" s="9">
        <f t="shared" si="218"/>
        <v>42425.970092592594</v>
      </c>
      <c r="T2369" s="9">
        <f t="shared" si="219"/>
        <v>42485.928425925929</v>
      </c>
      <c r="U2369">
        <f t="shared" si="220"/>
        <v>2016</v>
      </c>
      <c r="V2369" t="str">
        <f t="shared" si="221"/>
        <v>Feb</v>
      </c>
    </row>
    <row r="2370" spans="1:22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8">
        <f t="shared" si="216"/>
        <v>0</v>
      </c>
      <c r="P2370" s="12">
        <f t="shared" si="217"/>
        <v>1942200</v>
      </c>
      <c r="Q2370" t="s">
        <v>8319</v>
      </c>
      <c r="R2370" t="s">
        <v>8320</v>
      </c>
      <c r="S2370" s="9">
        <f t="shared" si="218"/>
        <v>42063.721817129626</v>
      </c>
      <c r="T2370" s="9">
        <f t="shared" si="219"/>
        <v>42108.680150462969</v>
      </c>
      <c r="U2370">
        <f t="shared" si="220"/>
        <v>2015</v>
      </c>
      <c r="V2370" t="str">
        <f t="shared" si="221"/>
        <v>Feb</v>
      </c>
    </row>
    <row r="2371" spans="1:22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8">
        <f t="shared" ref="O2371:O2434" si="222">ROUND((E2371/D2371)*100,0)</f>
        <v>0</v>
      </c>
      <c r="P2371" s="12" t="e">
        <f t="shared" ref="P2371:P2434" si="223">(I2371-J2371)/L2371</f>
        <v>#DIV/0!</v>
      </c>
      <c r="Q2371" t="s">
        <v>8319</v>
      </c>
      <c r="R2371" t="s">
        <v>8320</v>
      </c>
      <c r="S2371" s="9">
        <f t="shared" ref="S2371:S2434" si="224">(((J2371/60)/60)/24)+DATE(1970,1,1)</f>
        <v>42380.812627314815</v>
      </c>
      <c r="T2371" s="9">
        <f t="shared" ref="T2371:T2434" si="225">(((I2371/60)/60)/24) + DATE(1970,1,1)</f>
        <v>42410.812627314815</v>
      </c>
      <c r="U2371">
        <f t="shared" ref="U2371:U2434" si="226">YEAR(S2371)</f>
        <v>2016</v>
      </c>
      <c r="V2371" t="str">
        <f t="shared" ref="V2371:V2434" si="227">TEXT(MONTH(S2371)*29,"mmm")</f>
        <v>Jan</v>
      </c>
    </row>
    <row r="2372" spans="1:22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8">
        <f t="shared" si="222"/>
        <v>0</v>
      </c>
      <c r="P2372" s="12">
        <f t="shared" si="223"/>
        <v>648000</v>
      </c>
      <c r="Q2372" t="s">
        <v>8319</v>
      </c>
      <c r="R2372" t="s">
        <v>8320</v>
      </c>
      <c r="S2372" s="9">
        <f t="shared" si="224"/>
        <v>41961.18913194444</v>
      </c>
      <c r="T2372" s="9">
        <f t="shared" si="225"/>
        <v>41991.18913194444</v>
      </c>
      <c r="U2372">
        <f t="shared" si="226"/>
        <v>2014</v>
      </c>
      <c r="V2372" t="str">
        <f t="shared" si="227"/>
        <v>Nov</v>
      </c>
    </row>
    <row r="2373" spans="1:22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8">
        <f t="shared" si="222"/>
        <v>0</v>
      </c>
      <c r="P2373" s="12" t="e">
        <f t="shared" si="223"/>
        <v>#DIV/0!</v>
      </c>
      <c r="Q2373" t="s">
        <v>8319</v>
      </c>
      <c r="R2373" t="s">
        <v>8320</v>
      </c>
      <c r="S2373" s="9">
        <f t="shared" si="224"/>
        <v>42150.777731481481</v>
      </c>
      <c r="T2373" s="9">
        <f t="shared" si="225"/>
        <v>42180.777731481481</v>
      </c>
      <c r="U2373">
        <f t="shared" si="226"/>
        <v>2015</v>
      </c>
      <c r="V2373" t="str">
        <f t="shared" si="227"/>
        <v>May</v>
      </c>
    </row>
    <row r="2374" spans="1:22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8">
        <f t="shared" si="222"/>
        <v>3</v>
      </c>
      <c r="P2374" s="12">
        <f t="shared" si="223"/>
        <v>432000</v>
      </c>
      <c r="Q2374" t="s">
        <v>8319</v>
      </c>
      <c r="R2374" t="s">
        <v>8320</v>
      </c>
      <c r="S2374" s="9">
        <f t="shared" si="224"/>
        <v>42088.069108796291</v>
      </c>
      <c r="T2374" s="9">
        <f t="shared" si="225"/>
        <v>42118.069108796291</v>
      </c>
      <c r="U2374">
        <f t="shared" si="226"/>
        <v>2015</v>
      </c>
      <c r="V2374" t="str">
        <f t="shared" si="227"/>
        <v>Mar</v>
      </c>
    </row>
    <row r="2375" spans="1:22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8">
        <f t="shared" si="222"/>
        <v>0</v>
      </c>
      <c r="P2375" s="12">
        <f t="shared" si="223"/>
        <v>2592000</v>
      </c>
      <c r="Q2375" t="s">
        <v>8319</v>
      </c>
      <c r="R2375" t="s">
        <v>8320</v>
      </c>
      <c r="S2375" s="9">
        <f t="shared" si="224"/>
        <v>42215.662314814821</v>
      </c>
      <c r="T2375" s="9">
        <f t="shared" si="225"/>
        <v>42245.662314814821</v>
      </c>
      <c r="U2375">
        <f t="shared" si="226"/>
        <v>2015</v>
      </c>
      <c r="V2375" t="str">
        <f t="shared" si="227"/>
        <v>Jul</v>
      </c>
    </row>
    <row r="2376" spans="1:22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8">
        <f t="shared" si="222"/>
        <v>0</v>
      </c>
      <c r="P2376" s="12">
        <f t="shared" si="223"/>
        <v>2592000</v>
      </c>
      <c r="Q2376" t="s">
        <v>8319</v>
      </c>
      <c r="R2376" t="s">
        <v>8320</v>
      </c>
      <c r="S2376" s="9">
        <f t="shared" si="224"/>
        <v>42017.843287037031</v>
      </c>
      <c r="T2376" s="9">
        <f t="shared" si="225"/>
        <v>42047.843287037031</v>
      </c>
      <c r="U2376">
        <f t="shared" si="226"/>
        <v>2015</v>
      </c>
      <c r="V2376" t="str">
        <f t="shared" si="227"/>
        <v>Jan</v>
      </c>
    </row>
    <row r="2377" spans="1:22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8">
        <f t="shared" si="222"/>
        <v>0</v>
      </c>
      <c r="P2377" s="12" t="e">
        <f t="shared" si="223"/>
        <v>#DIV/0!</v>
      </c>
      <c r="Q2377" t="s">
        <v>8319</v>
      </c>
      <c r="R2377" t="s">
        <v>8320</v>
      </c>
      <c r="S2377" s="9">
        <f t="shared" si="224"/>
        <v>42592.836076388892</v>
      </c>
      <c r="T2377" s="9">
        <f t="shared" si="225"/>
        <v>42622.836076388892</v>
      </c>
      <c r="U2377">
        <f t="shared" si="226"/>
        <v>2016</v>
      </c>
      <c r="V2377" t="str">
        <f t="shared" si="227"/>
        <v>Aug</v>
      </c>
    </row>
    <row r="2378" spans="1:22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8">
        <f t="shared" si="222"/>
        <v>11</v>
      </c>
      <c r="P2378" s="12">
        <f t="shared" si="223"/>
        <v>648000</v>
      </c>
      <c r="Q2378" t="s">
        <v>8319</v>
      </c>
      <c r="R2378" t="s">
        <v>8320</v>
      </c>
      <c r="S2378" s="9">
        <f t="shared" si="224"/>
        <v>42318.925532407404</v>
      </c>
      <c r="T2378" s="9">
        <f t="shared" si="225"/>
        <v>42348.925532407404</v>
      </c>
      <c r="U2378">
        <f t="shared" si="226"/>
        <v>2015</v>
      </c>
      <c r="V2378" t="str">
        <f t="shared" si="227"/>
        <v>Nov</v>
      </c>
    </row>
    <row r="2379" spans="1:22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8">
        <f t="shared" si="222"/>
        <v>0</v>
      </c>
      <c r="P2379" s="12" t="e">
        <f t="shared" si="223"/>
        <v>#DIV/0!</v>
      </c>
      <c r="Q2379" t="s">
        <v>8319</v>
      </c>
      <c r="R2379" t="s">
        <v>8320</v>
      </c>
      <c r="S2379" s="9">
        <f t="shared" si="224"/>
        <v>42669.870173611111</v>
      </c>
      <c r="T2379" s="9">
        <f t="shared" si="225"/>
        <v>42699.911840277782</v>
      </c>
      <c r="U2379">
        <f t="shared" si="226"/>
        <v>2016</v>
      </c>
      <c r="V2379" t="str">
        <f t="shared" si="227"/>
        <v>Oct</v>
      </c>
    </row>
    <row r="2380" spans="1:22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8">
        <f t="shared" si="222"/>
        <v>0</v>
      </c>
      <c r="P2380" s="12" t="e">
        <f t="shared" si="223"/>
        <v>#DIV/0!</v>
      </c>
      <c r="Q2380" t="s">
        <v>8319</v>
      </c>
      <c r="R2380" t="s">
        <v>8320</v>
      </c>
      <c r="S2380" s="9">
        <f t="shared" si="224"/>
        <v>42213.013078703705</v>
      </c>
      <c r="T2380" s="9">
        <f t="shared" si="225"/>
        <v>42242.013078703705</v>
      </c>
      <c r="U2380">
        <f t="shared" si="226"/>
        <v>2015</v>
      </c>
      <c r="V2380" t="str">
        <f t="shared" si="227"/>
        <v>Jul</v>
      </c>
    </row>
    <row r="2381" spans="1:22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8">
        <f t="shared" si="222"/>
        <v>0</v>
      </c>
      <c r="P2381" s="12" t="e">
        <f t="shared" si="223"/>
        <v>#DIV/0!</v>
      </c>
      <c r="Q2381" t="s">
        <v>8319</v>
      </c>
      <c r="R2381" t="s">
        <v>8320</v>
      </c>
      <c r="S2381" s="9">
        <f t="shared" si="224"/>
        <v>42237.016388888893</v>
      </c>
      <c r="T2381" s="9">
        <f t="shared" si="225"/>
        <v>42282.016388888893</v>
      </c>
      <c r="U2381">
        <f t="shared" si="226"/>
        <v>2015</v>
      </c>
      <c r="V2381" t="str">
        <f t="shared" si="227"/>
        <v>Aug</v>
      </c>
    </row>
    <row r="2382" spans="1:22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8">
        <f t="shared" si="222"/>
        <v>0</v>
      </c>
      <c r="P2382" s="12">
        <f t="shared" si="223"/>
        <v>864000</v>
      </c>
      <c r="Q2382" t="s">
        <v>8319</v>
      </c>
      <c r="R2382" t="s">
        <v>8320</v>
      </c>
      <c r="S2382" s="9">
        <f t="shared" si="224"/>
        <v>42248.793310185181</v>
      </c>
      <c r="T2382" s="9">
        <f t="shared" si="225"/>
        <v>42278.793310185181</v>
      </c>
      <c r="U2382">
        <f t="shared" si="226"/>
        <v>2015</v>
      </c>
      <c r="V2382" t="str">
        <f t="shared" si="227"/>
        <v>Sep</v>
      </c>
    </row>
    <row r="2383" spans="1:22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8">
        <f t="shared" si="222"/>
        <v>2</v>
      </c>
      <c r="P2383" s="12">
        <f t="shared" si="223"/>
        <v>370285.71428571426</v>
      </c>
      <c r="Q2383" t="s">
        <v>8319</v>
      </c>
      <c r="R2383" t="s">
        <v>8320</v>
      </c>
      <c r="S2383" s="9">
        <f t="shared" si="224"/>
        <v>42074.935740740737</v>
      </c>
      <c r="T2383" s="9">
        <f t="shared" si="225"/>
        <v>42104.935740740737</v>
      </c>
      <c r="U2383">
        <f t="shared" si="226"/>
        <v>2015</v>
      </c>
      <c r="V2383" t="str">
        <f t="shared" si="227"/>
        <v>Mar</v>
      </c>
    </row>
    <row r="2384" spans="1:22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8">
        <f t="shared" si="222"/>
        <v>3</v>
      </c>
      <c r="P2384" s="12">
        <f t="shared" si="223"/>
        <v>1080000</v>
      </c>
      <c r="Q2384" t="s">
        <v>8319</v>
      </c>
      <c r="R2384" t="s">
        <v>8320</v>
      </c>
      <c r="S2384" s="9">
        <f t="shared" si="224"/>
        <v>42195.187534722223</v>
      </c>
      <c r="T2384" s="9">
        <f t="shared" si="225"/>
        <v>42220.187534722223</v>
      </c>
      <c r="U2384">
        <f t="shared" si="226"/>
        <v>2015</v>
      </c>
      <c r="V2384" t="str">
        <f t="shared" si="227"/>
        <v>Jul</v>
      </c>
    </row>
    <row r="2385" spans="1:22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8">
        <f t="shared" si="222"/>
        <v>4</v>
      </c>
      <c r="P2385" s="12">
        <f t="shared" si="223"/>
        <v>864000</v>
      </c>
      <c r="Q2385" t="s">
        <v>8319</v>
      </c>
      <c r="R2385" t="s">
        <v>8320</v>
      </c>
      <c r="S2385" s="9">
        <f t="shared" si="224"/>
        <v>42027.056793981479</v>
      </c>
      <c r="T2385" s="9">
        <f t="shared" si="225"/>
        <v>42057.056793981479</v>
      </c>
      <c r="U2385">
        <f t="shared" si="226"/>
        <v>2015</v>
      </c>
      <c r="V2385" t="str">
        <f t="shared" si="227"/>
        <v>Jan</v>
      </c>
    </row>
    <row r="2386" spans="1:22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8">
        <f t="shared" si="222"/>
        <v>1</v>
      </c>
      <c r="P2386" s="12">
        <f t="shared" si="223"/>
        <v>324450</v>
      </c>
      <c r="Q2386" t="s">
        <v>8319</v>
      </c>
      <c r="R2386" t="s">
        <v>8320</v>
      </c>
      <c r="S2386" s="9">
        <f t="shared" si="224"/>
        <v>41927.067627314813</v>
      </c>
      <c r="T2386" s="9">
        <f t="shared" si="225"/>
        <v>41957.109293981484</v>
      </c>
      <c r="U2386">
        <f t="shared" si="226"/>
        <v>2014</v>
      </c>
      <c r="V2386" t="str">
        <f t="shared" si="227"/>
        <v>Oct</v>
      </c>
    </row>
    <row r="2387" spans="1:22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8">
        <f t="shared" si="222"/>
        <v>1</v>
      </c>
      <c r="P2387" s="12">
        <f t="shared" si="223"/>
        <v>370285.71428571426</v>
      </c>
      <c r="Q2387" t="s">
        <v>8319</v>
      </c>
      <c r="R2387" t="s">
        <v>8320</v>
      </c>
      <c r="S2387" s="9">
        <f t="shared" si="224"/>
        <v>42191.70175925926</v>
      </c>
      <c r="T2387" s="9">
        <f t="shared" si="225"/>
        <v>42221.70175925926</v>
      </c>
      <c r="U2387">
        <f t="shared" si="226"/>
        <v>2015</v>
      </c>
      <c r="V2387" t="str">
        <f t="shared" si="227"/>
        <v>Jul</v>
      </c>
    </row>
    <row r="2388" spans="1:22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8">
        <f t="shared" si="222"/>
        <v>0</v>
      </c>
      <c r="P2388" s="12" t="e">
        <f t="shared" si="223"/>
        <v>#DIV/0!</v>
      </c>
      <c r="Q2388" t="s">
        <v>8319</v>
      </c>
      <c r="R2388" t="s">
        <v>8320</v>
      </c>
      <c r="S2388" s="9">
        <f t="shared" si="224"/>
        <v>41954.838240740741</v>
      </c>
      <c r="T2388" s="9">
        <f t="shared" si="225"/>
        <v>42014.838240740741</v>
      </c>
      <c r="U2388">
        <f t="shared" si="226"/>
        <v>2014</v>
      </c>
      <c r="V2388" t="str">
        <f t="shared" si="227"/>
        <v>Nov</v>
      </c>
    </row>
    <row r="2389" spans="1:22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8">
        <f t="shared" si="222"/>
        <v>1</v>
      </c>
      <c r="P2389" s="12">
        <f t="shared" si="223"/>
        <v>1296000</v>
      </c>
      <c r="Q2389" t="s">
        <v>8319</v>
      </c>
      <c r="R2389" t="s">
        <v>8320</v>
      </c>
      <c r="S2389" s="9">
        <f t="shared" si="224"/>
        <v>42528.626620370371</v>
      </c>
      <c r="T2389" s="9">
        <f t="shared" si="225"/>
        <v>42573.626620370371</v>
      </c>
      <c r="U2389">
        <f t="shared" si="226"/>
        <v>2016</v>
      </c>
      <c r="V2389" t="str">
        <f t="shared" si="227"/>
        <v>Jun</v>
      </c>
    </row>
    <row r="2390" spans="1:22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8">
        <f t="shared" si="222"/>
        <v>1</v>
      </c>
      <c r="P2390" s="12">
        <f t="shared" si="223"/>
        <v>323547.625</v>
      </c>
      <c r="Q2390" t="s">
        <v>8319</v>
      </c>
      <c r="R2390" t="s">
        <v>8320</v>
      </c>
      <c r="S2390" s="9">
        <f t="shared" si="224"/>
        <v>41989.853692129633</v>
      </c>
      <c r="T2390" s="9">
        <f t="shared" si="225"/>
        <v>42019.811805555553</v>
      </c>
      <c r="U2390">
        <f t="shared" si="226"/>
        <v>2014</v>
      </c>
      <c r="V2390" t="str">
        <f t="shared" si="227"/>
        <v>Dec</v>
      </c>
    </row>
    <row r="2391" spans="1:22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8">
        <f t="shared" si="222"/>
        <v>0</v>
      </c>
      <c r="P2391" s="12">
        <f t="shared" si="223"/>
        <v>2701088</v>
      </c>
      <c r="Q2391" t="s">
        <v>8319</v>
      </c>
      <c r="R2391" t="s">
        <v>8320</v>
      </c>
      <c r="S2391" s="9">
        <f t="shared" si="224"/>
        <v>42179.653379629628</v>
      </c>
      <c r="T2391" s="9">
        <f t="shared" si="225"/>
        <v>42210.915972222225</v>
      </c>
      <c r="U2391">
        <f t="shared" si="226"/>
        <v>2015</v>
      </c>
      <c r="V2391" t="str">
        <f t="shared" si="227"/>
        <v>Jun</v>
      </c>
    </row>
    <row r="2392" spans="1:22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8">
        <f t="shared" si="222"/>
        <v>0</v>
      </c>
      <c r="P2392" s="12" t="e">
        <f t="shared" si="223"/>
        <v>#DIV/0!</v>
      </c>
      <c r="Q2392" t="s">
        <v>8319</v>
      </c>
      <c r="R2392" t="s">
        <v>8320</v>
      </c>
      <c r="S2392" s="9">
        <f t="shared" si="224"/>
        <v>41968.262314814812</v>
      </c>
      <c r="T2392" s="9">
        <f t="shared" si="225"/>
        <v>42008.262314814812</v>
      </c>
      <c r="U2392">
        <f t="shared" si="226"/>
        <v>2014</v>
      </c>
      <c r="V2392" t="str">
        <f t="shared" si="227"/>
        <v>Nov</v>
      </c>
    </row>
    <row r="2393" spans="1:22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8">
        <f t="shared" si="222"/>
        <v>0</v>
      </c>
      <c r="P2393" s="12">
        <f t="shared" si="223"/>
        <v>2588400</v>
      </c>
      <c r="Q2393" t="s">
        <v>8319</v>
      </c>
      <c r="R2393" t="s">
        <v>8320</v>
      </c>
      <c r="S2393" s="9">
        <f t="shared" si="224"/>
        <v>42064.794490740736</v>
      </c>
      <c r="T2393" s="9">
        <f t="shared" si="225"/>
        <v>42094.752824074079</v>
      </c>
      <c r="U2393">
        <f t="shared" si="226"/>
        <v>2015</v>
      </c>
      <c r="V2393" t="str">
        <f t="shared" si="227"/>
        <v>Mar</v>
      </c>
    </row>
    <row r="2394" spans="1:22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8">
        <f t="shared" si="222"/>
        <v>0</v>
      </c>
      <c r="P2394" s="12" t="e">
        <f t="shared" si="223"/>
        <v>#DIV/0!</v>
      </c>
      <c r="Q2394" t="s">
        <v>8319</v>
      </c>
      <c r="R2394" t="s">
        <v>8320</v>
      </c>
      <c r="S2394" s="9">
        <f t="shared" si="224"/>
        <v>42276.120636574073</v>
      </c>
      <c r="T2394" s="9">
        <f t="shared" si="225"/>
        <v>42306.120636574073</v>
      </c>
      <c r="U2394">
        <f t="shared" si="226"/>
        <v>2015</v>
      </c>
      <c r="V2394" t="str">
        <f t="shared" si="227"/>
        <v>Sep</v>
      </c>
    </row>
    <row r="2395" spans="1:22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8">
        <f t="shared" si="222"/>
        <v>0</v>
      </c>
      <c r="P2395" s="12">
        <f t="shared" si="223"/>
        <v>2592000</v>
      </c>
      <c r="Q2395" t="s">
        <v>8319</v>
      </c>
      <c r="R2395" t="s">
        <v>8320</v>
      </c>
      <c r="S2395" s="9">
        <f t="shared" si="224"/>
        <v>42194.648344907408</v>
      </c>
      <c r="T2395" s="9">
        <f t="shared" si="225"/>
        <v>42224.648344907408</v>
      </c>
      <c r="U2395">
        <f t="shared" si="226"/>
        <v>2015</v>
      </c>
      <c r="V2395" t="str">
        <f t="shared" si="227"/>
        <v>Jul</v>
      </c>
    </row>
    <row r="2396" spans="1:22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8">
        <f t="shared" si="222"/>
        <v>0</v>
      </c>
      <c r="P2396" s="12">
        <f t="shared" si="223"/>
        <v>1296000</v>
      </c>
      <c r="Q2396" t="s">
        <v>8319</v>
      </c>
      <c r="R2396" t="s">
        <v>8320</v>
      </c>
      <c r="S2396" s="9">
        <f t="shared" si="224"/>
        <v>42031.362187499995</v>
      </c>
      <c r="T2396" s="9">
        <f t="shared" si="225"/>
        <v>42061.362187499995</v>
      </c>
      <c r="U2396">
        <f t="shared" si="226"/>
        <v>2015</v>
      </c>
      <c r="V2396" t="str">
        <f t="shared" si="227"/>
        <v>Jan</v>
      </c>
    </row>
    <row r="2397" spans="1:22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8">
        <f t="shared" si="222"/>
        <v>0</v>
      </c>
      <c r="P2397" s="12" t="e">
        <f t="shared" si="223"/>
        <v>#DIV/0!</v>
      </c>
      <c r="Q2397" t="s">
        <v>8319</v>
      </c>
      <c r="R2397" t="s">
        <v>8320</v>
      </c>
      <c r="S2397" s="9">
        <f t="shared" si="224"/>
        <v>42717.121377314819</v>
      </c>
      <c r="T2397" s="9">
        <f t="shared" si="225"/>
        <v>42745.372916666667</v>
      </c>
      <c r="U2397">
        <f t="shared" si="226"/>
        <v>2016</v>
      </c>
      <c r="V2397" t="str">
        <f t="shared" si="227"/>
        <v>Dec</v>
      </c>
    </row>
    <row r="2398" spans="1:22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8">
        <f t="shared" si="222"/>
        <v>0</v>
      </c>
      <c r="P2398" s="12">
        <f t="shared" si="223"/>
        <v>2592000</v>
      </c>
      <c r="Q2398" t="s">
        <v>8319</v>
      </c>
      <c r="R2398" t="s">
        <v>8320</v>
      </c>
      <c r="S2398" s="9">
        <f t="shared" si="224"/>
        <v>42262.849050925928</v>
      </c>
      <c r="T2398" s="9">
        <f t="shared" si="225"/>
        <v>42292.849050925928</v>
      </c>
      <c r="U2398">
        <f t="shared" si="226"/>
        <v>2015</v>
      </c>
      <c r="V2398" t="str">
        <f t="shared" si="227"/>
        <v>Sep</v>
      </c>
    </row>
    <row r="2399" spans="1:22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8">
        <f t="shared" si="222"/>
        <v>0</v>
      </c>
      <c r="P2399" s="12" t="e">
        <f t="shared" si="223"/>
        <v>#DIV/0!</v>
      </c>
      <c r="Q2399" t="s">
        <v>8319</v>
      </c>
      <c r="R2399" t="s">
        <v>8320</v>
      </c>
      <c r="S2399" s="9">
        <f t="shared" si="224"/>
        <v>41976.88490740741</v>
      </c>
      <c r="T2399" s="9">
        <f t="shared" si="225"/>
        <v>42006.88490740741</v>
      </c>
      <c r="U2399">
        <f t="shared" si="226"/>
        <v>2014</v>
      </c>
      <c r="V2399" t="str">
        <f t="shared" si="227"/>
        <v>Dec</v>
      </c>
    </row>
    <row r="2400" spans="1:22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8">
        <f t="shared" si="222"/>
        <v>0</v>
      </c>
      <c r="P2400" s="12" t="e">
        <f t="shared" si="223"/>
        <v>#DIV/0!</v>
      </c>
      <c r="Q2400" t="s">
        <v>8319</v>
      </c>
      <c r="R2400" t="s">
        <v>8320</v>
      </c>
      <c r="S2400" s="9">
        <f t="shared" si="224"/>
        <v>42157.916481481487</v>
      </c>
      <c r="T2400" s="9">
        <f t="shared" si="225"/>
        <v>42187.916481481487</v>
      </c>
      <c r="U2400">
        <f t="shared" si="226"/>
        <v>2015</v>
      </c>
      <c r="V2400" t="str">
        <f t="shared" si="227"/>
        <v>Jun</v>
      </c>
    </row>
    <row r="2401" spans="1:22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8">
        <f t="shared" si="222"/>
        <v>0</v>
      </c>
      <c r="P2401" s="12" t="e">
        <f t="shared" si="223"/>
        <v>#DIV/0!</v>
      </c>
      <c r="Q2401" t="s">
        <v>8319</v>
      </c>
      <c r="R2401" t="s">
        <v>8320</v>
      </c>
      <c r="S2401" s="9">
        <f t="shared" si="224"/>
        <v>41956.853078703702</v>
      </c>
      <c r="T2401" s="9">
        <f t="shared" si="225"/>
        <v>41991.853078703702</v>
      </c>
      <c r="U2401">
        <f t="shared" si="226"/>
        <v>2014</v>
      </c>
      <c r="V2401" t="str">
        <f t="shared" si="227"/>
        <v>Nov</v>
      </c>
    </row>
    <row r="2402" spans="1:22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8">
        <f t="shared" si="222"/>
        <v>0</v>
      </c>
      <c r="P2402" s="12" t="e">
        <f t="shared" si="223"/>
        <v>#DIV/0!</v>
      </c>
      <c r="Q2402" t="s">
        <v>8319</v>
      </c>
      <c r="R2402" t="s">
        <v>8320</v>
      </c>
      <c r="S2402" s="9">
        <f t="shared" si="224"/>
        <v>42444.268101851849</v>
      </c>
      <c r="T2402" s="9">
        <f t="shared" si="225"/>
        <v>42474.268101851849</v>
      </c>
      <c r="U2402">
        <f t="shared" si="226"/>
        <v>2016</v>
      </c>
      <c r="V2402" t="str">
        <f t="shared" si="227"/>
        <v>Mar</v>
      </c>
    </row>
    <row r="2403" spans="1:22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8">
        <f t="shared" si="222"/>
        <v>1</v>
      </c>
      <c r="P2403" s="12">
        <f t="shared" si="223"/>
        <v>576000</v>
      </c>
      <c r="Q2403" t="s">
        <v>8336</v>
      </c>
      <c r="R2403" t="s">
        <v>8337</v>
      </c>
      <c r="S2403" s="9">
        <f t="shared" si="224"/>
        <v>42374.822870370372</v>
      </c>
      <c r="T2403" s="9">
        <f t="shared" si="225"/>
        <v>42434.822870370372</v>
      </c>
      <c r="U2403">
        <f t="shared" si="226"/>
        <v>2016</v>
      </c>
      <c r="V2403" t="str">
        <f t="shared" si="227"/>
        <v>Jan</v>
      </c>
    </row>
    <row r="2404" spans="1:22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8">
        <f t="shared" si="222"/>
        <v>0</v>
      </c>
      <c r="P2404" s="12">
        <f t="shared" si="223"/>
        <v>2592000</v>
      </c>
      <c r="Q2404" t="s">
        <v>8336</v>
      </c>
      <c r="R2404" t="s">
        <v>8337</v>
      </c>
      <c r="S2404" s="9">
        <f t="shared" si="224"/>
        <v>42107.679756944446</v>
      </c>
      <c r="T2404" s="9">
        <f t="shared" si="225"/>
        <v>42137.679756944446</v>
      </c>
      <c r="U2404">
        <f t="shared" si="226"/>
        <v>2015</v>
      </c>
      <c r="V2404" t="str">
        <f t="shared" si="227"/>
        <v>Apr</v>
      </c>
    </row>
    <row r="2405" spans="1:22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8">
        <f t="shared" si="222"/>
        <v>17</v>
      </c>
      <c r="P2405" s="12">
        <f t="shared" si="223"/>
        <v>431700</v>
      </c>
      <c r="Q2405" t="s">
        <v>8336</v>
      </c>
      <c r="R2405" t="s">
        <v>8337</v>
      </c>
      <c r="S2405" s="9">
        <f t="shared" si="224"/>
        <v>42399.882615740738</v>
      </c>
      <c r="T2405" s="9">
        <f t="shared" si="225"/>
        <v>42459.840949074074</v>
      </c>
      <c r="U2405">
        <f t="shared" si="226"/>
        <v>2016</v>
      </c>
      <c r="V2405" t="str">
        <f t="shared" si="227"/>
        <v>Jan</v>
      </c>
    </row>
    <row r="2406" spans="1:22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8">
        <f t="shared" si="222"/>
        <v>0</v>
      </c>
      <c r="P2406" s="12" t="e">
        <f t="shared" si="223"/>
        <v>#DIV/0!</v>
      </c>
      <c r="Q2406" t="s">
        <v>8336</v>
      </c>
      <c r="R2406" t="s">
        <v>8337</v>
      </c>
      <c r="S2406" s="9">
        <f t="shared" si="224"/>
        <v>42342.03943287037</v>
      </c>
      <c r="T2406" s="9">
        <f t="shared" si="225"/>
        <v>42372.03943287037</v>
      </c>
      <c r="U2406">
        <f t="shared" si="226"/>
        <v>2015</v>
      </c>
      <c r="V2406" t="str">
        <f t="shared" si="227"/>
        <v>Dec</v>
      </c>
    </row>
    <row r="2407" spans="1:22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8">
        <f t="shared" si="222"/>
        <v>23</v>
      </c>
      <c r="P2407" s="12">
        <f t="shared" si="223"/>
        <v>90720</v>
      </c>
      <c r="Q2407" t="s">
        <v>8336</v>
      </c>
      <c r="R2407" t="s">
        <v>8337</v>
      </c>
      <c r="S2407" s="9">
        <f t="shared" si="224"/>
        <v>42595.585358796292</v>
      </c>
      <c r="T2407" s="9">
        <f t="shared" si="225"/>
        <v>42616.585358796292</v>
      </c>
      <c r="U2407">
        <f t="shared" si="226"/>
        <v>2016</v>
      </c>
      <c r="V2407" t="str">
        <f t="shared" si="227"/>
        <v>Aug</v>
      </c>
    </row>
    <row r="2408" spans="1:22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8">
        <f t="shared" si="222"/>
        <v>41</v>
      </c>
      <c r="P2408" s="12">
        <f t="shared" si="223"/>
        <v>216000</v>
      </c>
      <c r="Q2408" t="s">
        <v>8336</v>
      </c>
      <c r="R2408" t="s">
        <v>8337</v>
      </c>
      <c r="S2408" s="9">
        <f t="shared" si="224"/>
        <v>41983.110995370371</v>
      </c>
      <c r="T2408" s="9">
        <f t="shared" si="225"/>
        <v>42023.110995370371</v>
      </c>
      <c r="U2408">
        <f t="shared" si="226"/>
        <v>2014</v>
      </c>
      <c r="V2408" t="str">
        <f t="shared" si="227"/>
        <v>Dec</v>
      </c>
    </row>
    <row r="2409" spans="1:22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8">
        <f t="shared" si="222"/>
        <v>25</v>
      </c>
      <c r="P2409" s="12">
        <f t="shared" si="223"/>
        <v>59365.818181818184</v>
      </c>
      <c r="Q2409" t="s">
        <v>8336</v>
      </c>
      <c r="R2409" t="s">
        <v>8337</v>
      </c>
      <c r="S2409" s="9">
        <f t="shared" si="224"/>
        <v>42082.575555555552</v>
      </c>
      <c r="T2409" s="9">
        <f t="shared" si="225"/>
        <v>42105.25</v>
      </c>
      <c r="U2409">
        <f t="shared" si="226"/>
        <v>2015</v>
      </c>
      <c r="V2409" t="str">
        <f t="shared" si="227"/>
        <v>Mar</v>
      </c>
    </row>
    <row r="2410" spans="1:22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8">
        <f t="shared" si="222"/>
        <v>0</v>
      </c>
      <c r="P2410" s="12">
        <f t="shared" si="223"/>
        <v>1297800</v>
      </c>
      <c r="Q2410" t="s">
        <v>8336</v>
      </c>
      <c r="R2410" t="s">
        <v>8337</v>
      </c>
      <c r="S2410" s="9">
        <f t="shared" si="224"/>
        <v>41919.140706018516</v>
      </c>
      <c r="T2410" s="9">
        <f t="shared" si="225"/>
        <v>41949.182372685187</v>
      </c>
      <c r="U2410">
        <f t="shared" si="226"/>
        <v>2014</v>
      </c>
      <c r="V2410" t="str">
        <f t="shared" si="227"/>
        <v>Oct</v>
      </c>
    </row>
    <row r="2411" spans="1:22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8">
        <f t="shared" si="222"/>
        <v>2</v>
      </c>
      <c r="P2411" s="12">
        <f t="shared" si="223"/>
        <v>432000</v>
      </c>
      <c r="Q2411" t="s">
        <v>8336</v>
      </c>
      <c r="R2411" t="s">
        <v>8337</v>
      </c>
      <c r="S2411" s="9">
        <f t="shared" si="224"/>
        <v>42204.875868055555</v>
      </c>
      <c r="T2411" s="9">
        <f t="shared" si="225"/>
        <v>42234.875868055555</v>
      </c>
      <c r="U2411">
        <f t="shared" si="226"/>
        <v>2015</v>
      </c>
      <c r="V2411" t="str">
        <f t="shared" si="227"/>
        <v>Jul</v>
      </c>
    </row>
    <row r="2412" spans="1:22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8">
        <f t="shared" si="222"/>
        <v>0</v>
      </c>
      <c r="P2412" s="12" t="e">
        <f t="shared" si="223"/>
        <v>#DIV/0!</v>
      </c>
      <c r="Q2412" t="s">
        <v>8336</v>
      </c>
      <c r="R2412" t="s">
        <v>8337</v>
      </c>
      <c r="S2412" s="9">
        <f t="shared" si="224"/>
        <v>42224.408275462964</v>
      </c>
      <c r="T2412" s="9">
        <f t="shared" si="225"/>
        <v>42254.408275462964</v>
      </c>
      <c r="U2412">
        <f t="shared" si="226"/>
        <v>2015</v>
      </c>
      <c r="V2412" t="str">
        <f t="shared" si="227"/>
        <v>Aug</v>
      </c>
    </row>
    <row r="2413" spans="1:22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8">
        <f t="shared" si="222"/>
        <v>1</v>
      </c>
      <c r="P2413" s="12">
        <f t="shared" si="223"/>
        <v>864000</v>
      </c>
      <c r="Q2413" t="s">
        <v>8336</v>
      </c>
      <c r="R2413" t="s">
        <v>8337</v>
      </c>
      <c r="S2413" s="9">
        <f t="shared" si="224"/>
        <v>42211.732430555552</v>
      </c>
      <c r="T2413" s="9">
        <f t="shared" si="225"/>
        <v>42241.732430555552</v>
      </c>
      <c r="U2413">
        <f t="shared" si="226"/>
        <v>2015</v>
      </c>
      <c r="V2413" t="str">
        <f t="shared" si="227"/>
        <v>Jul</v>
      </c>
    </row>
    <row r="2414" spans="1:22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8">
        <f t="shared" si="222"/>
        <v>0</v>
      </c>
      <c r="P2414" s="12" t="e">
        <f t="shared" si="223"/>
        <v>#DIV/0!</v>
      </c>
      <c r="Q2414" t="s">
        <v>8336</v>
      </c>
      <c r="R2414" t="s">
        <v>8337</v>
      </c>
      <c r="S2414" s="9">
        <f t="shared" si="224"/>
        <v>42655.736956018518</v>
      </c>
      <c r="T2414" s="9">
        <f t="shared" si="225"/>
        <v>42700.778622685189</v>
      </c>
      <c r="U2414">
        <f t="shared" si="226"/>
        <v>2016</v>
      </c>
      <c r="V2414" t="str">
        <f t="shared" si="227"/>
        <v>Oct</v>
      </c>
    </row>
    <row r="2415" spans="1:22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8">
        <f t="shared" si="222"/>
        <v>1</v>
      </c>
      <c r="P2415" s="12">
        <f t="shared" si="223"/>
        <v>889039.33333333337</v>
      </c>
      <c r="Q2415" t="s">
        <v>8336</v>
      </c>
      <c r="R2415" t="s">
        <v>8337</v>
      </c>
      <c r="S2415" s="9">
        <f t="shared" si="224"/>
        <v>41760.10974537037</v>
      </c>
      <c r="T2415" s="9">
        <f t="shared" si="225"/>
        <v>41790.979166666664</v>
      </c>
      <c r="U2415">
        <f t="shared" si="226"/>
        <v>2014</v>
      </c>
      <c r="V2415" t="str">
        <f t="shared" si="227"/>
        <v>May</v>
      </c>
    </row>
    <row r="2416" spans="1:22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8">
        <f t="shared" si="222"/>
        <v>3</v>
      </c>
      <c r="P2416" s="12">
        <f t="shared" si="223"/>
        <v>262329.23076923075</v>
      </c>
      <c r="Q2416" t="s">
        <v>8336</v>
      </c>
      <c r="R2416" t="s">
        <v>8337</v>
      </c>
      <c r="S2416" s="9">
        <f t="shared" si="224"/>
        <v>42198.695138888885</v>
      </c>
      <c r="T2416" s="9">
        <f t="shared" si="225"/>
        <v>42238.165972222225</v>
      </c>
      <c r="U2416">
        <f t="shared" si="226"/>
        <v>2015</v>
      </c>
      <c r="V2416" t="str">
        <f t="shared" si="227"/>
        <v>Jul</v>
      </c>
    </row>
    <row r="2417" spans="1:22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8">
        <f t="shared" si="222"/>
        <v>1</v>
      </c>
      <c r="P2417" s="12">
        <f t="shared" si="223"/>
        <v>432000</v>
      </c>
      <c r="Q2417" t="s">
        <v>8336</v>
      </c>
      <c r="R2417" t="s">
        <v>8337</v>
      </c>
      <c r="S2417" s="9">
        <f t="shared" si="224"/>
        <v>42536.862800925926</v>
      </c>
      <c r="T2417" s="9">
        <f t="shared" si="225"/>
        <v>42566.862800925926</v>
      </c>
      <c r="U2417">
        <f t="shared" si="226"/>
        <v>2016</v>
      </c>
      <c r="V2417" t="str">
        <f t="shared" si="227"/>
        <v>Jun</v>
      </c>
    </row>
    <row r="2418" spans="1:22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8">
        <f t="shared" si="222"/>
        <v>0</v>
      </c>
      <c r="P2418" s="12">
        <f t="shared" si="223"/>
        <v>5001457</v>
      </c>
      <c r="Q2418" t="s">
        <v>8336</v>
      </c>
      <c r="R2418" t="s">
        <v>8337</v>
      </c>
      <c r="S2418" s="9">
        <f t="shared" si="224"/>
        <v>42019.737766203703</v>
      </c>
      <c r="T2418" s="9">
        <f t="shared" si="225"/>
        <v>42077.625</v>
      </c>
      <c r="U2418">
        <f t="shared" si="226"/>
        <v>2015</v>
      </c>
      <c r="V2418" t="str">
        <f t="shared" si="227"/>
        <v>Jan</v>
      </c>
    </row>
    <row r="2419" spans="1:22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8">
        <f t="shared" si="222"/>
        <v>0</v>
      </c>
      <c r="P2419" s="12" t="e">
        <f t="shared" si="223"/>
        <v>#DIV/0!</v>
      </c>
      <c r="Q2419" t="s">
        <v>8336</v>
      </c>
      <c r="R2419" t="s">
        <v>8337</v>
      </c>
      <c r="S2419" s="9">
        <f t="shared" si="224"/>
        <v>41831.884108796294</v>
      </c>
      <c r="T2419" s="9">
        <f t="shared" si="225"/>
        <v>41861.884108796294</v>
      </c>
      <c r="U2419">
        <f t="shared" si="226"/>
        <v>2014</v>
      </c>
      <c r="V2419" t="str">
        <f t="shared" si="227"/>
        <v>Jul</v>
      </c>
    </row>
    <row r="2420" spans="1:22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8">
        <f t="shared" si="222"/>
        <v>0</v>
      </c>
      <c r="P2420" s="12">
        <f t="shared" si="223"/>
        <v>1036080</v>
      </c>
      <c r="Q2420" t="s">
        <v>8336</v>
      </c>
      <c r="R2420" t="s">
        <v>8337</v>
      </c>
      <c r="S2420" s="9">
        <f t="shared" si="224"/>
        <v>42027.856990740736</v>
      </c>
      <c r="T2420" s="9">
        <f t="shared" si="225"/>
        <v>42087.815324074079</v>
      </c>
      <c r="U2420">
        <f t="shared" si="226"/>
        <v>2015</v>
      </c>
      <c r="V2420" t="str">
        <f t="shared" si="227"/>
        <v>Jan</v>
      </c>
    </row>
    <row r="2421" spans="1:22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8">
        <f t="shared" si="222"/>
        <v>0</v>
      </c>
      <c r="P2421" s="12" t="e">
        <f t="shared" si="223"/>
        <v>#DIV/0!</v>
      </c>
      <c r="Q2421" t="s">
        <v>8336</v>
      </c>
      <c r="R2421" t="s">
        <v>8337</v>
      </c>
      <c r="S2421" s="9">
        <f t="shared" si="224"/>
        <v>41993.738298611104</v>
      </c>
      <c r="T2421" s="9">
        <f t="shared" si="225"/>
        <v>42053.738298611104</v>
      </c>
      <c r="U2421">
        <f t="shared" si="226"/>
        <v>2014</v>
      </c>
      <c r="V2421" t="str">
        <f t="shared" si="227"/>
        <v>Dec</v>
      </c>
    </row>
    <row r="2422" spans="1:22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8">
        <f t="shared" si="222"/>
        <v>15</v>
      </c>
      <c r="P2422" s="12">
        <f t="shared" si="223"/>
        <v>144100</v>
      </c>
      <c r="Q2422" t="s">
        <v>8336</v>
      </c>
      <c r="R2422" t="s">
        <v>8337</v>
      </c>
      <c r="S2422" s="9">
        <f t="shared" si="224"/>
        <v>41893.028877314813</v>
      </c>
      <c r="T2422" s="9">
        <f t="shared" si="225"/>
        <v>41953.070543981477</v>
      </c>
      <c r="U2422">
        <f t="shared" si="226"/>
        <v>2014</v>
      </c>
      <c r="V2422" t="str">
        <f t="shared" si="227"/>
        <v>Sep</v>
      </c>
    </row>
    <row r="2423" spans="1:22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8">
        <f t="shared" si="222"/>
        <v>0</v>
      </c>
      <c r="P2423" s="12">
        <f t="shared" si="223"/>
        <v>2592000</v>
      </c>
      <c r="Q2423" t="s">
        <v>8336</v>
      </c>
      <c r="R2423" t="s">
        <v>8337</v>
      </c>
      <c r="S2423" s="9">
        <f t="shared" si="224"/>
        <v>42026.687453703707</v>
      </c>
      <c r="T2423" s="9">
        <f t="shared" si="225"/>
        <v>42056.687453703707</v>
      </c>
      <c r="U2423">
        <f t="shared" si="226"/>
        <v>2015</v>
      </c>
      <c r="V2423" t="str">
        <f t="shared" si="227"/>
        <v>Jan</v>
      </c>
    </row>
    <row r="2424" spans="1:22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8">
        <f t="shared" si="222"/>
        <v>0</v>
      </c>
      <c r="P2424" s="12">
        <f t="shared" si="223"/>
        <v>2588400</v>
      </c>
      <c r="Q2424" t="s">
        <v>8336</v>
      </c>
      <c r="R2424" t="s">
        <v>8337</v>
      </c>
      <c r="S2424" s="9">
        <f t="shared" si="224"/>
        <v>42044.724953703699</v>
      </c>
      <c r="T2424" s="9">
        <f t="shared" si="225"/>
        <v>42074.683287037042</v>
      </c>
      <c r="U2424">
        <f t="shared" si="226"/>
        <v>2015</v>
      </c>
      <c r="V2424" t="str">
        <f t="shared" si="227"/>
        <v>Feb</v>
      </c>
    </row>
    <row r="2425" spans="1:22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8">
        <f t="shared" si="222"/>
        <v>0</v>
      </c>
      <c r="P2425" s="12">
        <f t="shared" si="223"/>
        <v>2592000</v>
      </c>
      <c r="Q2425" t="s">
        <v>8336</v>
      </c>
      <c r="R2425" t="s">
        <v>8337</v>
      </c>
      <c r="S2425" s="9">
        <f t="shared" si="224"/>
        <v>41974.704745370371</v>
      </c>
      <c r="T2425" s="9">
        <f t="shared" si="225"/>
        <v>42004.704745370371</v>
      </c>
      <c r="U2425">
        <f t="shared" si="226"/>
        <v>2014</v>
      </c>
      <c r="V2425" t="str">
        <f t="shared" si="227"/>
        <v>Dec</v>
      </c>
    </row>
    <row r="2426" spans="1:22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8">
        <f t="shared" si="222"/>
        <v>1</v>
      </c>
      <c r="P2426" s="12">
        <f t="shared" si="223"/>
        <v>288000</v>
      </c>
      <c r="Q2426" t="s">
        <v>8336</v>
      </c>
      <c r="R2426" t="s">
        <v>8337</v>
      </c>
      <c r="S2426" s="9">
        <f t="shared" si="224"/>
        <v>41909.892453703702</v>
      </c>
      <c r="T2426" s="9">
        <f t="shared" si="225"/>
        <v>41939.892453703702</v>
      </c>
      <c r="U2426">
        <f t="shared" si="226"/>
        <v>2014</v>
      </c>
      <c r="V2426" t="str">
        <f t="shared" si="227"/>
        <v>Sep</v>
      </c>
    </row>
    <row r="2427" spans="1:22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8">
        <f t="shared" si="222"/>
        <v>0</v>
      </c>
      <c r="P2427" s="12">
        <f t="shared" si="223"/>
        <v>1296491</v>
      </c>
      <c r="Q2427" t="s">
        <v>8336</v>
      </c>
      <c r="R2427" t="s">
        <v>8337</v>
      </c>
      <c r="S2427" s="9">
        <f t="shared" si="224"/>
        <v>42502.913761574076</v>
      </c>
      <c r="T2427" s="9">
        <f t="shared" si="225"/>
        <v>42517.919444444444</v>
      </c>
      <c r="U2427">
        <f t="shared" si="226"/>
        <v>2016</v>
      </c>
      <c r="V2427" t="str">
        <f t="shared" si="227"/>
        <v>May</v>
      </c>
    </row>
    <row r="2428" spans="1:22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8">
        <f t="shared" si="222"/>
        <v>0</v>
      </c>
      <c r="P2428" s="12" t="e">
        <f t="shared" si="223"/>
        <v>#DIV/0!</v>
      </c>
      <c r="Q2428" t="s">
        <v>8336</v>
      </c>
      <c r="R2428" t="s">
        <v>8337</v>
      </c>
      <c r="S2428" s="9">
        <f t="shared" si="224"/>
        <v>42164.170046296291</v>
      </c>
      <c r="T2428" s="9">
        <f t="shared" si="225"/>
        <v>42224.170046296291</v>
      </c>
      <c r="U2428">
        <f t="shared" si="226"/>
        <v>2015</v>
      </c>
      <c r="V2428" t="str">
        <f t="shared" si="227"/>
        <v>Jun</v>
      </c>
    </row>
    <row r="2429" spans="1:22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8">
        <f t="shared" si="222"/>
        <v>0</v>
      </c>
      <c r="P2429" s="12">
        <f t="shared" si="223"/>
        <v>3452400</v>
      </c>
      <c r="Q2429" t="s">
        <v>8336</v>
      </c>
      <c r="R2429" t="s">
        <v>8337</v>
      </c>
      <c r="S2429" s="9">
        <f t="shared" si="224"/>
        <v>42412.318668981476</v>
      </c>
      <c r="T2429" s="9">
        <f t="shared" si="225"/>
        <v>42452.277002314819</v>
      </c>
      <c r="U2429">
        <f t="shared" si="226"/>
        <v>2016</v>
      </c>
      <c r="V2429" t="str">
        <f t="shared" si="227"/>
        <v>Feb</v>
      </c>
    </row>
    <row r="2430" spans="1:22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8">
        <f t="shared" si="222"/>
        <v>0</v>
      </c>
      <c r="P2430" s="12">
        <f t="shared" si="223"/>
        <v>2588400</v>
      </c>
      <c r="Q2430" t="s">
        <v>8336</v>
      </c>
      <c r="R2430" t="s">
        <v>8337</v>
      </c>
      <c r="S2430" s="9">
        <f t="shared" si="224"/>
        <v>42045.784155092595</v>
      </c>
      <c r="T2430" s="9">
        <f t="shared" si="225"/>
        <v>42075.742488425924</v>
      </c>
      <c r="U2430">
        <f t="shared" si="226"/>
        <v>2015</v>
      </c>
      <c r="V2430" t="str">
        <f t="shared" si="227"/>
        <v>Feb</v>
      </c>
    </row>
    <row r="2431" spans="1:22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8">
        <f t="shared" si="222"/>
        <v>1</v>
      </c>
      <c r="P2431" s="12">
        <f t="shared" si="223"/>
        <v>795268.5</v>
      </c>
      <c r="Q2431" t="s">
        <v>8336</v>
      </c>
      <c r="R2431" t="s">
        <v>8337</v>
      </c>
      <c r="S2431" s="9">
        <f t="shared" si="224"/>
        <v>42734.879236111112</v>
      </c>
      <c r="T2431" s="9">
        <f t="shared" si="225"/>
        <v>42771.697222222225</v>
      </c>
      <c r="U2431">
        <f t="shared" si="226"/>
        <v>2016</v>
      </c>
      <c r="V2431" t="str">
        <f t="shared" si="227"/>
        <v>Dec</v>
      </c>
    </row>
    <row r="2432" spans="1:22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8">
        <f t="shared" si="222"/>
        <v>1</v>
      </c>
      <c r="P2432" s="12">
        <f t="shared" si="223"/>
        <v>1296000</v>
      </c>
      <c r="Q2432" t="s">
        <v>8336</v>
      </c>
      <c r="R2432" t="s">
        <v>8337</v>
      </c>
      <c r="S2432" s="9">
        <f t="shared" si="224"/>
        <v>42382.130833333329</v>
      </c>
      <c r="T2432" s="9">
        <f t="shared" si="225"/>
        <v>42412.130833333329</v>
      </c>
      <c r="U2432">
        <f t="shared" si="226"/>
        <v>2016</v>
      </c>
      <c r="V2432" t="str">
        <f t="shared" si="227"/>
        <v>Jan</v>
      </c>
    </row>
    <row r="2433" spans="1:22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8">
        <f t="shared" si="222"/>
        <v>0</v>
      </c>
      <c r="P2433" s="12">
        <f t="shared" si="223"/>
        <v>2592000</v>
      </c>
      <c r="Q2433" t="s">
        <v>8336</v>
      </c>
      <c r="R2433" t="s">
        <v>8337</v>
      </c>
      <c r="S2433" s="9">
        <f t="shared" si="224"/>
        <v>42489.099687499998</v>
      </c>
      <c r="T2433" s="9">
        <f t="shared" si="225"/>
        <v>42549.099687499998</v>
      </c>
      <c r="U2433">
        <f t="shared" si="226"/>
        <v>2016</v>
      </c>
      <c r="V2433" t="str">
        <f t="shared" si="227"/>
        <v>Apr</v>
      </c>
    </row>
    <row r="2434" spans="1:22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8">
        <f t="shared" si="222"/>
        <v>0</v>
      </c>
      <c r="P2434" s="12">
        <f t="shared" si="223"/>
        <v>1296000</v>
      </c>
      <c r="Q2434" t="s">
        <v>8336</v>
      </c>
      <c r="R2434" t="s">
        <v>8337</v>
      </c>
      <c r="S2434" s="9">
        <f t="shared" si="224"/>
        <v>42041.218715277777</v>
      </c>
      <c r="T2434" s="9">
        <f t="shared" si="225"/>
        <v>42071.218715277777</v>
      </c>
      <c r="U2434">
        <f t="shared" si="226"/>
        <v>2015</v>
      </c>
      <c r="V2434" t="str">
        <f t="shared" si="227"/>
        <v>Feb</v>
      </c>
    </row>
    <row r="2435" spans="1:22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8">
        <f t="shared" ref="O2435:O2498" si="228">ROUND((E2435/D2435)*100,0)</f>
        <v>0</v>
      </c>
      <c r="P2435" s="12" t="e">
        <f t="shared" ref="P2435:P2498" si="229">(I2435-J2435)/L2435</f>
        <v>#DIV/0!</v>
      </c>
      <c r="Q2435" t="s">
        <v>8336</v>
      </c>
      <c r="R2435" t="s">
        <v>8337</v>
      </c>
      <c r="S2435" s="9">
        <f t="shared" ref="S2435:S2498" si="230">(((J2435/60)/60)/24)+DATE(1970,1,1)</f>
        <v>42397.89980324074</v>
      </c>
      <c r="T2435" s="9">
        <f t="shared" ref="T2435:T2498" si="231">(((I2435/60)/60)/24) + DATE(1970,1,1)</f>
        <v>42427.89980324074</v>
      </c>
      <c r="U2435">
        <f t="shared" ref="U2435:U2498" si="232">YEAR(S2435)</f>
        <v>2016</v>
      </c>
      <c r="V2435" t="str">
        <f t="shared" ref="V2435:V2498" si="233">TEXT(MONTH(S2435)*29,"mmm")</f>
        <v>Jan</v>
      </c>
    </row>
    <row r="2436" spans="1:22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8">
        <f t="shared" si="228"/>
        <v>0</v>
      </c>
      <c r="P2436" s="12">
        <f t="shared" si="229"/>
        <v>1728000</v>
      </c>
      <c r="Q2436" t="s">
        <v>8336</v>
      </c>
      <c r="R2436" t="s">
        <v>8337</v>
      </c>
      <c r="S2436" s="9">
        <f t="shared" si="230"/>
        <v>42180.18604166666</v>
      </c>
      <c r="T2436" s="9">
        <f t="shared" si="231"/>
        <v>42220.18604166666</v>
      </c>
      <c r="U2436">
        <f t="shared" si="232"/>
        <v>2015</v>
      </c>
      <c r="V2436" t="str">
        <f t="shared" si="233"/>
        <v>Jun</v>
      </c>
    </row>
    <row r="2437" spans="1:22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8">
        <f t="shared" si="228"/>
        <v>0</v>
      </c>
      <c r="P2437" s="12">
        <f t="shared" si="229"/>
        <v>648000</v>
      </c>
      <c r="Q2437" t="s">
        <v>8336</v>
      </c>
      <c r="R2437" t="s">
        <v>8337</v>
      </c>
      <c r="S2437" s="9">
        <f t="shared" si="230"/>
        <v>42252.277615740735</v>
      </c>
      <c r="T2437" s="9">
        <f t="shared" si="231"/>
        <v>42282.277615740735</v>
      </c>
      <c r="U2437">
        <f t="shared" si="232"/>
        <v>2015</v>
      </c>
      <c r="V2437" t="str">
        <f t="shared" si="233"/>
        <v>Sep</v>
      </c>
    </row>
    <row r="2438" spans="1:22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8">
        <f t="shared" si="228"/>
        <v>0</v>
      </c>
      <c r="P2438" s="12">
        <f t="shared" si="229"/>
        <v>2592000</v>
      </c>
      <c r="Q2438" t="s">
        <v>8336</v>
      </c>
      <c r="R2438" t="s">
        <v>8337</v>
      </c>
      <c r="S2438" s="9">
        <f t="shared" si="230"/>
        <v>42338.615393518514</v>
      </c>
      <c r="T2438" s="9">
        <f t="shared" si="231"/>
        <v>42398.615393518514</v>
      </c>
      <c r="U2438">
        <f t="shared" si="232"/>
        <v>2015</v>
      </c>
      <c r="V2438" t="str">
        <f t="shared" si="233"/>
        <v>Nov</v>
      </c>
    </row>
    <row r="2439" spans="1:22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8">
        <f t="shared" si="228"/>
        <v>0</v>
      </c>
      <c r="P2439" s="12" t="e">
        <f t="shared" si="229"/>
        <v>#DIV/0!</v>
      </c>
      <c r="Q2439" t="s">
        <v>8336</v>
      </c>
      <c r="R2439" t="s">
        <v>8337</v>
      </c>
      <c r="S2439" s="9">
        <f t="shared" si="230"/>
        <v>42031.965138888889</v>
      </c>
      <c r="T2439" s="9">
        <f t="shared" si="231"/>
        <v>42080.75</v>
      </c>
      <c r="U2439">
        <f t="shared" si="232"/>
        <v>2015</v>
      </c>
      <c r="V2439" t="str">
        <f t="shared" si="233"/>
        <v>Jan</v>
      </c>
    </row>
    <row r="2440" spans="1:22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8">
        <f t="shared" si="228"/>
        <v>0</v>
      </c>
      <c r="P2440" s="12">
        <f t="shared" si="229"/>
        <v>5187600</v>
      </c>
      <c r="Q2440" t="s">
        <v>8336</v>
      </c>
      <c r="R2440" t="s">
        <v>8337</v>
      </c>
      <c r="S2440" s="9">
        <f t="shared" si="230"/>
        <v>42285.91506944444</v>
      </c>
      <c r="T2440" s="9">
        <f t="shared" si="231"/>
        <v>42345.956736111111</v>
      </c>
      <c r="U2440">
        <f t="shared" si="232"/>
        <v>2015</v>
      </c>
      <c r="V2440" t="str">
        <f t="shared" si="233"/>
        <v>Oct</v>
      </c>
    </row>
    <row r="2441" spans="1:22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8">
        <f t="shared" si="228"/>
        <v>0</v>
      </c>
      <c r="P2441" s="12" t="e">
        <f t="shared" si="229"/>
        <v>#DIV/0!</v>
      </c>
      <c r="Q2441" t="s">
        <v>8336</v>
      </c>
      <c r="R2441" t="s">
        <v>8337</v>
      </c>
      <c r="S2441" s="9">
        <f t="shared" si="230"/>
        <v>42265.818622685183</v>
      </c>
      <c r="T2441" s="9">
        <f t="shared" si="231"/>
        <v>42295.818622685183</v>
      </c>
      <c r="U2441">
        <f t="shared" si="232"/>
        <v>2015</v>
      </c>
      <c r="V2441" t="str">
        <f t="shared" si="233"/>
        <v>Sep</v>
      </c>
    </row>
    <row r="2442" spans="1:22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8">
        <f t="shared" si="228"/>
        <v>0</v>
      </c>
      <c r="P2442" s="12">
        <f t="shared" si="229"/>
        <v>1296000</v>
      </c>
      <c r="Q2442" t="s">
        <v>8336</v>
      </c>
      <c r="R2442" t="s">
        <v>8337</v>
      </c>
      <c r="S2442" s="9">
        <f t="shared" si="230"/>
        <v>42383.899456018517</v>
      </c>
      <c r="T2442" s="9">
        <f t="shared" si="231"/>
        <v>42413.899456018517</v>
      </c>
      <c r="U2442">
        <f t="shared" si="232"/>
        <v>2016</v>
      </c>
      <c r="V2442" t="str">
        <f t="shared" si="233"/>
        <v>Jan</v>
      </c>
    </row>
    <row r="2443" spans="1:22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8">
        <f t="shared" si="228"/>
        <v>108</v>
      </c>
      <c r="P2443" s="12">
        <f t="shared" si="229"/>
        <v>16710.880733944956</v>
      </c>
      <c r="Q2443" t="s">
        <v>8336</v>
      </c>
      <c r="R2443" t="s">
        <v>8352</v>
      </c>
      <c r="S2443" s="9">
        <f t="shared" si="230"/>
        <v>42187.125625000001</v>
      </c>
      <c r="T2443" s="9">
        <f t="shared" si="231"/>
        <v>42208.207638888889</v>
      </c>
      <c r="U2443">
        <f t="shared" si="232"/>
        <v>2015</v>
      </c>
      <c r="V2443" t="str">
        <f t="shared" si="233"/>
        <v>Jul</v>
      </c>
    </row>
    <row r="2444" spans="1:22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8">
        <f t="shared" si="228"/>
        <v>126</v>
      </c>
      <c r="P2444" s="12">
        <f t="shared" si="229"/>
        <v>6958.0645161290322</v>
      </c>
      <c r="Q2444" t="s">
        <v>8336</v>
      </c>
      <c r="R2444" t="s">
        <v>8352</v>
      </c>
      <c r="S2444" s="9">
        <f t="shared" si="230"/>
        <v>42052.666990740734</v>
      </c>
      <c r="T2444" s="9">
        <f t="shared" si="231"/>
        <v>42082.625324074077</v>
      </c>
      <c r="U2444">
        <f t="shared" si="232"/>
        <v>2015</v>
      </c>
      <c r="V2444" t="str">
        <f t="shared" si="233"/>
        <v>Feb</v>
      </c>
    </row>
    <row r="2445" spans="1:22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8">
        <f t="shared" si="228"/>
        <v>203</v>
      </c>
      <c r="P2445" s="12">
        <f t="shared" si="229"/>
        <v>8334.4051446945341</v>
      </c>
      <c r="Q2445" t="s">
        <v>8336</v>
      </c>
      <c r="R2445" t="s">
        <v>8352</v>
      </c>
      <c r="S2445" s="9">
        <f t="shared" si="230"/>
        <v>41836.625254629631</v>
      </c>
      <c r="T2445" s="9">
        <f t="shared" si="231"/>
        <v>41866.625254629631</v>
      </c>
      <c r="U2445">
        <f t="shared" si="232"/>
        <v>2014</v>
      </c>
      <c r="V2445" t="str">
        <f t="shared" si="233"/>
        <v>Jul</v>
      </c>
    </row>
    <row r="2446" spans="1:22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8">
        <f t="shared" si="228"/>
        <v>109</v>
      </c>
      <c r="P2446" s="12">
        <f t="shared" si="229"/>
        <v>42491.803278688523</v>
      </c>
      <c r="Q2446" t="s">
        <v>8336</v>
      </c>
      <c r="R2446" t="s">
        <v>8352</v>
      </c>
      <c r="S2446" s="9">
        <f t="shared" si="230"/>
        <v>42485.754525462966</v>
      </c>
      <c r="T2446" s="9">
        <f t="shared" si="231"/>
        <v>42515.754525462966</v>
      </c>
      <c r="U2446">
        <f t="shared" si="232"/>
        <v>2016</v>
      </c>
      <c r="V2446" t="str">
        <f t="shared" si="233"/>
        <v>Apr</v>
      </c>
    </row>
    <row r="2447" spans="1:22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8">
        <f t="shared" si="228"/>
        <v>173</v>
      </c>
      <c r="P2447" s="12">
        <f t="shared" si="229"/>
        <v>22539.130434782608</v>
      </c>
      <c r="Q2447" t="s">
        <v>8336</v>
      </c>
      <c r="R2447" t="s">
        <v>8352</v>
      </c>
      <c r="S2447" s="9">
        <f t="shared" si="230"/>
        <v>42243.190057870372</v>
      </c>
      <c r="T2447" s="9">
        <f t="shared" si="231"/>
        <v>42273.190057870372</v>
      </c>
      <c r="U2447">
        <f t="shared" si="232"/>
        <v>2015</v>
      </c>
      <c r="V2447" t="str">
        <f t="shared" si="233"/>
        <v>Aug</v>
      </c>
    </row>
    <row r="2448" spans="1:22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8">
        <f t="shared" si="228"/>
        <v>168</v>
      </c>
      <c r="P2448" s="12">
        <f t="shared" si="229"/>
        <v>23383.783783783783</v>
      </c>
      <c r="Q2448" t="s">
        <v>8336</v>
      </c>
      <c r="R2448" t="s">
        <v>8352</v>
      </c>
      <c r="S2448" s="9">
        <f t="shared" si="230"/>
        <v>42670.602673611109</v>
      </c>
      <c r="T2448" s="9">
        <f t="shared" si="231"/>
        <v>42700.64434027778</v>
      </c>
      <c r="U2448">
        <f t="shared" si="232"/>
        <v>2016</v>
      </c>
      <c r="V2448" t="str">
        <f t="shared" si="233"/>
        <v>Oct</v>
      </c>
    </row>
    <row r="2449" spans="1:22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8">
        <f t="shared" si="228"/>
        <v>427</v>
      </c>
      <c r="P2449" s="12">
        <f t="shared" si="229"/>
        <v>8126.4302670623147</v>
      </c>
      <c r="Q2449" t="s">
        <v>8336</v>
      </c>
      <c r="R2449" t="s">
        <v>8352</v>
      </c>
      <c r="S2449" s="9">
        <f t="shared" si="230"/>
        <v>42654.469826388886</v>
      </c>
      <c r="T2449" s="9">
        <f t="shared" si="231"/>
        <v>42686.166666666672</v>
      </c>
      <c r="U2449">
        <f t="shared" si="232"/>
        <v>2016</v>
      </c>
      <c r="V2449" t="str">
        <f t="shared" si="233"/>
        <v>Oct</v>
      </c>
    </row>
    <row r="2450" spans="1:22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8">
        <f t="shared" si="228"/>
        <v>108</v>
      </c>
      <c r="P2450" s="12">
        <f t="shared" si="229"/>
        <v>56805.222222222219</v>
      </c>
      <c r="Q2450" t="s">
        <v>8336</v>
      </c>
      <c r="R2450" t="s">
        <v>8352</v>
      </c>
      <c r="S2450" s="9">
        <f t="shared" si="230"/>
        <v>42607.316122685181</v>
      </c>
      <c r="T2450" s="9">
        <f t="shared" si="231"/>
        <v>42613.233333333337</v>
      </c>
      <c r="U2450">
        <f t="shared" si="232"/>
        <v>2016</v>
      </c>
      <c r="V2450" t="str">
        <f t="shared" si="233"/>
        <v>Aug</v>
      </c>
    </row>
    <row r="2451" spans="1:22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8">
        <f t="shared" si="228"/>
        <v>108</v>
      </c>
      <c r="P2451" s="12">
        <f t="shared" si="229"/>
        <v>21630</v>
      </c>
      <c r="Q2451" t="s">
        <v>8336</v>
      </c>
      <c r="R2451" t="s">
        <v>8352</v>
      </c>
      <c r="S2451" s="9">
        <f t="shared" si="230"/>
        <v>41943.142534722225</v>
      </c>
      <c r="T2451" s="9">
        <f t="shared" si="231"/>
        <v>41973.184201388889</v>
      </c>
      <c r="U2451">
        <f t="shared" si="232"/>
        <v>2014</v>
      </c>
      <c r="V2451" t="str">
        <f t="shared" si="233"/>
        <v>Oct</v>
      </c>
    </row>
    <row r="2452" spans="1:22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8">
        <f t="shared" si="228"/>
        <v>102</v>
      </c>
      <c r="P2452" s="12">
        <f t="shared" si="229"/>
        <v>32239.254901960783</v>
      </c>
      <c r="Q2452" t="s">
        <v>8336</v>
      </c>
      <c r="R2452" t="s">
        <v>8352</v>
      </c>
      <c r="S2452" s="9">
        <f t="shared" si="230"/>
        <v>41902.07240740741</v>
      </c>
      <c r="T2452" s="9">
        <f t="shared" si="231"/>
        <v>41940.132638888892</v>
      </c>
      <c r="U2452">
        <f t="shared" si="232"/>
        <v>2014</v>
      </c>
      <c r="V2452" t="str">
        <f t="shared" si="233"/>
        <v>Sep</v>
      </c>
    </row>
    <row r="2453" spans="1:22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8">
        <f t="shared" si="228"/>
        <v>115</v>
      </c>
      <c r="P2453" s="12">
        <f t="shared" si="229"/>
        <v>9290.322580645161</v>
      </c>
      <c r="Q2453" t="s">
        <v>8336</v>
      </c>
      <c r="R2453" t="s">
        <v>8352</v>
      </c>
      <c r="S2453" s="9">
        <f t="shared" si="230"/>
        <v>42779.908449074079</v>
      </c>
      <c r="T2453" s="9">
        <f t="shared" si="231"/>
        <v>42799.908449074079</v>
      </c>
      <c r="U2453">
        <f t="shared" si="232"/>
        <v>2017</v>
      </c>
      <c r="V2453" t="str">
        <f t="shared" si="233"/>
        <v>Feb</v>
      </c>
    </row>
    <row r="2454" spans="1:22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8">
        <f t="shared" si="228"/>
        <v>134</v>
      </c>
      <c r="P2454" s="12">
        <f t="shared" si="229"/>
        <v>167700</v>
      </c>
      <c r="Q2454" t="s">
        <v>8336</v>
      </c>
      <c r="R2454" t="s">
        <v>8352</v>
      </c>
      <c r="S2454" s="9">
        <f t="shared" si="230"/>
        <v>42338.84375</v>
      </c>
      <c r="T2454" s="9">
        <f t="shared" si="231"/>
        <v>42367.958333333328</v>
      </c>
      <c r="U2454">
        <f t="shared" si="232"/>
        <v>2015</v>
      </c>
      <c r="V2454" t="str">
        <f t="shared" si="233"/>
        <v>Nov</v>
      </c>
    </row>
    <row r="2455" spans="1:22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8">
        <f t="shared" si="228"/>
        <v>155</v>
      </c>
      <c r="P2455" s="12">
        <f t="shared" si="229"/>
        <v>38686.567164179105</v>
      </c>
      <c r="Q2455" t="s">
        <v>8336</v>
      </c>
      <c r="R2455" t="s">
        <v>8352</v>
      </c>
      <c r="S2455" s="9">
        <f t="shared" si="230"/>
        <v>42738.692233796297</v>
      </c>
      <c r="T2455" s="9">
        <f t="shared" si="231"/>
        <v>42768.692233796297</v>
      </c>
      <c r="U2455">
        <f t="shared" si="232"/>
        <v>2017</v>
      </c>
      <c r="V2455" t="str">
        <f t="shared" si="233"/>
        <v>Jan</v>
      </c>
    </row>
    <row r="2456" spans="1:22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8">
        <f t="shared" si="228"/>
        <v>101</v>
      </c>
      <c r="P2456" s="12">
        <f t="shared" si="229"/>
        <v>23261.538461538461</v>
      </c>
      <c r="Q2456" t="s">
        <v>8336</v>
      </c>
      <c r="R2456" t="s">
        <v>8352</v>
      </c>
      <c r="S2456" s="9">
        <f t="shared" si="230"/>
        <v>42770.201481481476</v>
      </c>
      <c r="T2456" s="9">
        <f t="shared" si="231"/>
        <v>42805.201481481476</v>
      </c>
      <c r="U2456">
        <f t="shared" si="232"/>
        <v>2017</v>
      </c>
      <c r="V2456" t="str">
        <f t="shared" si="233"/>
        <v>Feb</v>
      </c>
    </row>
    <row r="2457" spans="1:22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8">
        <f t="shared" si="228"/>
        <v>182</v>
      </c>
      <c r="P2457" s="12">
        <f t="shared" si="229"/>
        <v>151200</v>
      </c>
      <c r="Q2457" t="s">
        <v>8336</v>
      </c>
      <c r="R2457" t="s">
        <v>8352</v>
      </c>
      <c r="S2457" s="9">
        <f t="shared" si="230"/>
        <v>42452.781828703708</v>
      </c>
      <c r="T2457" s="9">
        <f t="shared" si="231"/>
        <v>42480.781828703708</v>
      </c>
      <c r="U2457">
        <f t="shared" si="232"/>
        <v>2016</v>
      </c>
      <c r="V2457" t="str">
        <f t="shared" si="233"/>
        <v>Mar</v>
      </c>
    </row>
    <row r="2458" spans="1:22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8">
        <f t="shared" si="228"/>
        <v>181</v>
      </c>
      <c r="P2458" s="12">
        <f t="shared" si="229"/>
        <v>38686.567164179105</v>
      </c>
      <c r="Q2458" t="s">
        <v>8336</v>
      </c>
      <c r="R2458" t="s">
        <v>8352</v>
      </c>
      <c r="S2458" s="9">
        <f t="shared" si="230"/>
        <v>42761.961099537039</v>
      </c>
      <c r="T2458" s="9">
        <f t="shared" si="231"/>
        <v>42791.961099537039</v>
      </c>
      <c r="U2458">
        <f t="shared" si="232"/>
        <v>2017</v>
      </c>
      <c r="V2458" t="str">
        <f t="shared" si="233"/>
        <v>Jan</v>
      </c>
    </row>
    <row r="2459" spans="1:22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8">
        <f t="shared" si="228"/>
        <v>102</v>
      </c>
      <c r="P2459" s="12">
        <f t="shared" si="229"/>
        <v>20874.193548387098</v>
      </c>
      <c r="Q2459" t="s">
        <v>8336</v>
      </c>
      <c r="R2459" t="s">
        <v>8352</v>
      </c>
      <c r="S2459" s="9">
        <f t="shared" si="230"/>
        <v>42423.602500000001</v>
      </c>
      <c r="T2459" s="9">
        <f t="shared" si="231"/>
        <v>42453.560833333337</v>
      </c>
      <c r="U2459">
        <f t="shared" si="232"/>
        <v>2016</v>
      </c>
      <c r="V2459" t="str">
        <f t="shared" si="233"/>
        <v>Feb</v>
      </c>
    </row>
    <row r="2460" spans="1:22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8">
        <f t="shared" si="228"/>
        <v>110</v>
      </c>
      <c r="P2460" s="12">
        <f t="shared" si="229"/>
        <v>37713.525000000001</v>
      </c>
      <c r="Q2460" t="s">
        <v>8336</v>
      </c>
      <c r="R2460" t="s">
        <v>8352</v>
      </c>
      <c r="S2460" s="9">
        <f t="shared" si="230"/>
        <v>42495.871736111112</v>
      </c>
      <c r="T2460" s="9">
        <f t="shared" si="231"/>
        <v>42530.791666666672</v>
      </c>
      <c r="U2460">
        <f t="shared" si="232"/>
        <v>2016</v>
      </c>
      <c r="V2460" t="str">
        <f t="shared" si="233"/>
        <v>May</v>
      </c>
    </row>
    <row r="2461" spans="1:22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8">
        <f t="shared" si="228"/>
        <v>102</v>
      </c>
      <c r="P2461" s="12">
        <f t="shared" si="229"/>
        <v>13774.468085106382</v>
      </c>
      <c r="Q2461" t="s">
        <v>8336</v>
      </c>
      <c r="R2461" t="s">
        <v>8352</v>
      </c>
      <c r="S2461" s="9">
        <f t="shared" si="230"/>
        <v>42407.637557870374</v>
      </c>
      <c r="T2461" s="9">
        <f t="shared" si="231"/>
        <v>42452.595891203702</v>
      </c>
      <c r="U2461">
        <f t="shared" si="232"/>
        <v>2016</v>
      </c>
      <c r="V2461" t="str">
        <f t="shared" si="233"/>
        <v>Feb</v>
      </c>
    </row>
    <row r="2462" spans="1:22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8">
        <f t="shared" si="228"/>
        <v>101</v>
      </c>
      <c r="P2462" s="12">
        <f t="shared" si="229"/>
        <v>43189.01470588235</v>
      </c>
      <c r="Q2462" t="s">
        <v>8336</v>
      </c>
      <c r="R2462" t="s">
        <v>8352</v>
      </c>
      <c r="S2462" s="9">
        <f t="shared" si="230"/>
        <v>42704.187118055561</v>
      </c>
      <c r="T2462" s="9">
        <f t="shared" si="231"/>
        <v>42738.178472222222</v>
      </c>
      <c r="U2462">
        <f t="shared" si="232"/>
        <v>2016</v>
      </c>
      <c r="V2462" t="str">
        <f t="shared" si="233"/>
        <v>Nov</v>
      </c>
    </row>
    <row r="2463" spans="1:22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8">
        <f t="shared" si="228"/>
        <v>104</v>
      </c>
      <c r="P2463" s="12">
        <f t="shared" si="229"/>
        <v>33266.313953488374</v>
      </c>
      <c r="Q2463" t="s">
        <v>8325</v>
      </c>
      <c r="R2463" t="s">
        <v>8329</v>
      </c>
      <c r="S2463" s="9">
        <f t="shared" si="230"/>
        <v>40784.012696759259</v>
      </c>
      <c r="T2463" s="9">
        <f t="shared" si="231"/>
        <v>40817.125</v>
      </c>
      <c r="U2463">
        <f t="shared" si="232"/>
        <v>2011</v>
      </c>
      <c r="V2463" t="str">
        <f t="shared" si="233"/>
        <v>Aug</v>
      </c>
    </row>
    <row r="2464" spans="1:22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8">
        <f t="shared" si="228"/>
        <v>111</v>
      </c>
      <c r="P2464" s="12">
        <f t="shared" si="229"/>
        <v>15026.08695652174</v>
      </c>
      <c r="Q2464" t="s">
        <v>8325</v>
      </c>
      <c r="R2464" t="s">
        <v>8329</v>
      </c>
      <c r="S2464" s="9">
        <f t="shared" si="230"/>
        <v>41089.186296296299</v>
      </c>
      <c r="T2464" s="9">
        <f t="shared" si="231"/>
        <v>41109.186296296299</v>
      </c>
      <c r="U2464">
        <f t="shared" si="232"/>
        <v>2012</v>
      </c>
      <c r="V2464" t="str">
        <f t="shared" si="233"/>
        <v>Jun</v>
      </c>
    </row>
    <row r="2465" spans="1:22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8">
        <f t="shared" si="228"/>
        <v>116</v>
      </c>
      <c r="P2465" s="12">
        <f t="shared" si="229"/>
        <v>45711.666666666664</v>
      </c>
      <c r="Q2465" t="s">
        <v>8325</v>
      </c>
      <c r="R2465" t="s">
        <v>8329</v>
      </c>
      <c r="S2465" s="9">
        <f t="shared" si="230"/>
        <v>41341.111400462964</v>
      </c>
      <c r="T2465" s="9">
        <f t="shared" si="231"/>
        <v>41380.791666666664</v>
      </c>
      <c r="U2465">
        <f t="shared" si="232"/>
        <v>2013</v>
      </c>
      <c r="V2465" t="str">
        <f t="shared" si="233"/>
        <v>Mar</v>
      </c>
    </row>
    <row r="2466" spans="1:22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8">
        <f t="shared" si="228"/>
        <v>111</v>
      </c>
      <c r="P2466" s="12">
        <f t="shared" si="229"/>
        <v>58091.697674418603</v>
      </c>
      <c r="Q2466" t="s">
        <v>8325</v>
      </c>
      <c r="R2466" t="s">
        <v>8329</v>
      </c>
      <c r="S2466" s="9">
        <f t="shared" si="230"/>
        <v>42248.90042824074</v>
      </c>
      <c r="T2466" s="9">
        <f t="shared" si="231"/>
        <v>42277.811805555553</v>
      </c>
      <c r="U2466">
        <f t="shared" si="232"/>
        <v>2015</v>
      </c>
      <c r="V2466" t="str">
        <f t="shared" si="233"/>
        <v>Sep</v>
      </c>
    </row>
    <row r="2467" spans="1:22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8">
        <f t="shared" si="228"/>
        <v>180</v>
      </c>
      <c r="P2467" s="12">
        <f t="shared" si="229"/>
        <v>54000</v>
      </c>
      <c r="Q2467" t="s">
        <v>8325</v>
      </c>
      <c r="R2467" t="s">
        <v>8329</v>
      </c>
      <c r="S2467" s="9">
        <f t="shared" si="230"/>
        <v>41145.719305555554</v>
      </c>
      <c r="T2467" s="9">
        <f t="shared" si="231"/>
        <v>41175.719305555554</v>
      </c>
      <c r="U2467">
        <f t="shared" si="232"/>
        <v>2012</v>
      </c>
      <c r="V2467" t="str">
        <f t="shared" si="233"/>
        <v>Aug</v>
      </c>
    </row>
    <row r="2468" spans="1:22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8">
        <f t="shared" si="228"/>
        <v>100</v>
      </c>
      <c r="P2468" s="12">
        <f t="shared" si="229"/>
        <v>49846.153846153844</v>
      </c>
      <c r="Q2468" t="s">
        <v>8325</v>
      </c>
      <c r="R2468" t="s">
        <v>8329</v>
      </c>
      <c r="S2468" s="9">
        <f t="shared" si="230"/>
        <v>41373.102465277778</v>
      </c>
      <c r="T2468" s="9">
        <f t="shared" si="231"/>
        <v>41403.102465277778</v>
      </c>
      <c r="U2468">
        <f t="shared" si="232"/>
        <v>2013</v>
      </c>
      <c r="V2468" t="str">
        <f t="shared" si="233"/>
        <v>Apr</v>
      </c>
    </row>
    <row r="2469" spans="1:22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8">
        <f t="shared" si="228"/>
        <v>119</v>
      </c>
      <c r="P2469" s="12">
        <f t="shared" si="229"/>
        <v>27796.953488372092</v>
      </c>
      <c r="Q2469" t="s">
        <v>8325</v>
      </c>
      <c r="R2469" t="s">
        <v>8329</v>
      </c>
      <c r="S2469" s="9">
        <f t="shared" si="230"/>
        <v>41025.874201388891</v>
      </c>
      <c r="T2469" s="9">
        <f t="shared" si="231"/>
        <v>41039.708333333336</v>
      </c>
      <c r="U2469">
        <f t="shared" si="232"/>
        <v>2012</v>
      </c>
      <c r="V2469" t="str">
        <f t="shared" si="233"/>
        <v>Apr</v>
      </c>
    </row>
    <row r="2470" spans="1:22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8">
        <f t="shared" si="228"/>
        <v>107</v>
      </c>
      <c r="P2470" s="12">
        <f t="shared" si="229"/>
        <v>53708.258620689652</v>
      </c>
      <c r="Q2470" t="s">
        <v>8325</v>
      </c>
      <c r="R2470" t="s">
        <v>8329</v>
      </c>
      <c r="S2470" s="9">
        <f t="shared" si="230"/>
        <v>41174.154178240737</v>
      </c>
      <c r="T2470" s="9">
        <f t="shared" si="231"/>
        <v>41210.208333333336</v>
      </c>
      <c r="U2470">
        <f t="shared" si="232"/>
        <v>2012</v>
      </c>
      <c r="V2470" t="str">
        <f t="shared" si="233"/>
        <v>Sep</v>
      </c>
    </row>
    <row r="2471" spans="1:22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8">
        <f t="shared" si="228"/>
        <v>114</v>
      </c>
      <c r="P2471" s="12">
        <f t="shared" si="229"/>
        <v>45957.446808510642</v>
      </c>
      <c r="Q2471" t="s">
        <v>8325</v>
      </c>
      <c r="R2471" t="s">
        <v>8329</v>
      </c>
      <c r="S2471" s="9">
        <f t="shared" si="230"/>
        <v>40557.429733796293</v>
      </c>
      <c r="T2471" s="9">
        <f t="shared" si="231"/>
        <v>40582.429733796293</v>
      </c>
      <c r="U2471">
        <f t="shared" si="232"/>
        <v>2011</v>
      </c>
      <c r="V2471" t="str">
        <f t="shared" si="233"/>
        <v>Jan</v>
      </c>
    </row>
    <row r="2472" spans="1:22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8">
        <f t="shared" si="228"/>
        <v>103</v>
      </c>
      <c r="P2472" s="12">
        <f t="shared" si="229"/>
        <v>72000</v>
      </c>
      <c r="Q2472" t="s">
        <v>8325</v>
      </c>
      <c r="R2472" t="s">
        <v>8329</v>
      </c>
      <c r="S2472" s="9">
        <f t="shared" si="230"/>
        <v>41023.07471064815</v>
      </c>
      <c r="T2472" s="9">
        <f t="shared" si="231"/>
        <v>41053.07471064815</v>
      </c>
      <c r="U2472">
        <f t="shared" si="232"/>
        <v>2012</v>
      </c>
      <c r="V2472" t="str">
        <f t="shared" si="233"/>
        <v>Apr</v>
      </c>
    </row>
    <row r="2473" spans="1:22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8">
        <f t="shared" si="228"/>
        <v>128</v>
      </c>
      <c r="P2473" s="12">
        <f t="shared" si="229"/>
        <v>203294.11764705883</v>
      </c>
      <c r="Q2473" t="s">
        <v>8325</v>
      </c>
      <c r="R2473" t="s">
        <v>8329</v>
      </c>
      <c r="S2473" s="9">
        <f t="shared" si="230"/>
        <v>40893.992962962962</v>
      </c>
      <c r="T2473" s="9">
        <f t="shared" si="231"/>
        <v>40933.992962962962</v>
      </c>
      <c r="U2473">
        <f t="shared" si="232"/>
        <v>2011</v>
      </c>
      <c r="V2473" t="str">
        <f t="shared" si="233"/>
        <v>Dec</v>
      </c>
    </row>
    <row r="2474" spans="1:22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8">
        <f t="shared" si="228"/>
        <v>136</v>
      </c>
      <c r="P2474" s="12">
        <f t="shared" si="229"/>
        <v>58925</v>
      </c>
      <c r="Q2474" t="s">
        <v>8325</v>
      </c>
      <c r="R2474" t="s">
        <v>8329</v>
      </c>
      <c r="S2474" s="9">
        <f t="shared" si="230"/>
        <v>40354.11550925926</v>
      </c>
      <c r="T2474" s="9">
        <f t="shared" si="231"/>
        <v>40425.043749999997</v>
      </c>
      <c r="U2474">
        <f t="shared" si="232"/>
        <v>2010</v>
      </c>
      <c r="V2474" t="str">
        <f t="shared" si="233"/>
        <v>Jun</v>
      </c>
    </row>
    <row r="2475" spans="1:22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8">
        <f t="shared" si="228"/>
        <v>100</v>
      </c>
      <c r="P2475" s="12">
        <f t="shared" si="229"/>
        <v>55225.531914893618</v>
      </c>
      <c r="Q2475" t="s">
        <v>8325</v>
      </c>
      <c r="R2475" t="s">
        <v>8329</v>
      </c>
      <c r="S2475" s="9">
        <f t="shared" si="230"/>
        <v>41193.748483796298</v>
      </c>
      <c r="T2475" s="9">
        <f t="shared" si="231"/>
        <v>41223.790150462963</v>
      </c>
      <c r="U2475">
        <f t="shared" si="232"/>
        <v>2012</v>
      </c>
      <c r="V2475" t="str">
        <f t="shared" si="233"/>
        <v>Oct</v>
      </c>
    </row>
    <row r="2476" spans="1:22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8">
        <f t="shared" si="228"/>
        <v>100</v>
      </c>
      <c r="P2476" s="12">
        <f t="shared" si="229"/>
        <v>102315.78947368421</v>
      </c>
      <c r="Q2476" t="s">
        <v>8325</v>
      </c>
      <c r="R2476" t="s">
        <v>8329</v>
      </c>
      <c r="S2476" s="9">
        <f t="shared" si="230"/>
        <v>40417.011296296296</v>
      </c>
      <c r="T2476" s="9">
        <f t="shared" si="231"/>
        <v>40462.011296296296</v>
      </c>
      <c r="U2476">
        <f t="shared" si="232"/>
        <v>2010</v>
      </c>
      <c r="V2476" t="str">
        <f t="shared" si="233"/>
        <v>Aug</v>
      </c>
    </row>
    <row r="2477" spans="1:22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8">
        <f t="shared" si="228"/>
        <v>105</v>
      </c>
      <c r="P2477" s="12">
        <f t="shared" si="229"/>
        <v>63604.259259259263</v>
      </c>
      <c r="Q2477" t="s">
        <v>8325</v>
      </c>
      <c r="R2477" t="s">
        <v>8329</v>
      </c>
      <c r="S2477" s="9">
        <f t="shared" si="230"/>
        <v>40310.287673611114</v>
      </c>
      <c r="T2477" s="9">
        <f t="shared" si="231"/>
        <v>40369.916666666664</v>
      </c>
      <c r="U2477">
        <f t="shared" si="232"/>
        <v>2010</v>
      </c>
      <c r="V2477" t="str">
        <f t="shared" si="233"/>
        <v>May</v>
      </c>
    </row>
    <row r="2478" spans="1:22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8">
        <f t="shared" si="228"/>
        <v>105</v>
      </c>
      <c r="P2478" s="12">
        <f t="shared" si="229"/>
        <v>51905.454545454544</v>
      </c>
      <c r="Q2478" t="s">
        <v>8325</v>
      </c>
      <c r="R2478" t="s">
        <v>8329</v>
      </c>
      <c r="S2478" s="9">
        <f t="shared" si="230"/>
        <v>41913.328356481477</v>
      </c>
      <c r="T2478" s="9">
        <f t="shared" si="231"/>
        <v>41946.370023148149</v>
      </c>
      <c r="U2478">
        <f t="shared" si="232"/>
        <v>2014</v>
      </c>
      <c r="V2478" t="str">
        <f t="shared" si="233"/>
        <v>Oct</v>
      </c>
    </row>
    <row r="2479" spans="1:22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8">
        <f t="shared" si="228"/>
        <v>171</v>
      </c>
      <c r="P2479" s="12">
        <f t="shared" si="229"/>
        <v>94829.268292682929</v>
      </c>
      <c r="Q2479" t="s">
        <v>8325</v>
      </c>
      <c r="R2479" t="s">
        <v>8329</v>
      </c>
      <c r="S2479" s="9">
        <f t="shared" si="230"/>
        <v>41088.691493055558</v>
      </c>
      <c r="T2479" s="9">
        <f t="shared" si="231"/>
        <v>41133.691493055558</v>
      </c>
      <c r="U2479">
        <f t="shared" si="232"/>
        <v>2012</v>
      </c>
      <c r="V2479" t="str">
        <f t="shared" si="233"/>
        <v>Jun</v>
      </c>
    </row>
    <row r="2480" spans="1:22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8">
        <f t="shared" si="228"/>
        <v>128</v>
      </c>
      <c r="P2480" s="12">
        <f t="shared" si="229"/>
        <v>32810.126582278484</v>
      </c>
      <c r="Q2480" t="s">
        <v>8325</v>
      </c>
      <c r="R2480" t="s">
        <v>8329</v>
      </c>
      <c r="S2480" s="9">
        <f t="shared" si="230"/>
        <v>41257.950381944444</v>
      </c>
      <c r="T2480" s="9">
        <f t="shared" si="231"/>
        <v>41287.950381944444</v>
      </c>
      <c r="U2480">
        <f t="shared" si="232"/>
        <v>2012</v>
      </c>
      <c r="V2480" t="str">
        <f t="shared" si="233"/>
        <v>Dec</v>
      </c>
    </row>
    <row r="2481" spans="1:22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8">
        <f t="shared" si="228"/>
        <v>133</v>
      </c>
      <c r="P2481" s="12">
        <f t="shared" si="229"/>
        <v>55925.375</v>
      </c>
      <c r="Q2481" t="s">
        <v>8325</v>
      </c>
      <c r="R2481" t="s">
        <v>8329</v>
      </c>
      <c r="S2481" s="9">
        <f t="shared" si="230"/>
        <v>41107.726782407408</v>
      </c>
      <c r="T2481" s="9">
        <f t="shared" si="231"/>
        <v>41118.083333333336</v>
      </c>
      <c r="U2481">
        <f t="shared" si="232"/>
        <v>2012</v>
      </c>
      <c r="V2481" t="str">
        <f t="shared" si="233"/>
        <v>Jul</v>
      </c>
    </row>
    <row r="2482" spans="1:22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8">
        <f t="shared" si="228"/>
        <v>100</v>
      </c>
      <c r="P2482" s="12">
        <f t="shared" si="229"/>
        <v>648000</v>
      </c>
      <c r="Q2482" t="s">
        <v>8325</v>
      </c>
      <c r="R2482" t="s">
        <v>8329</v>
      </c>
      <c r="S2482" s="9">
        <f t="shared" si="230"/>
        <v>42227.936157407406</v>
      </c>
      <c r="T2482" s="9">
        <f t="shared" si="231"/>
        <v>42287.936157407406</v>
      </c>
      <c r="U2482">
        <f t="shared" si="232"/>
        <v>2015</v>
      </c>
      <c r="V2482" t="str">
        <f t="shared" si="233"/>
        <v>Aug</v>
      </c>
    </row>
    <row r="2483" spans="1:22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8">
        <f t="shared" si="228"/>
        <v>113</v>
      </c>
      <c r="P2483" s="12">
        <f t="shared" si="229"/>
        <v>27284.21052631579</v>
      </c>
      <c r="Q2483" t="s">
        <v>8325</v>
      </c>
      <c r="R2483" t="s">
        <v>8329</v>
      </c>
      <c r="S2483" s="9">
        <f t="shared" si="230"/>
        <v>40999.645925925928</v>
      </c>
      <c r="T2483" s="9">
        <f t="shared" si="231"/>
        <v>41029.645925925928</v>
      </c>
      <c r="U2483">
        <f t="shared" si="232"/>
        <v>2012</v>
      </c>
      <c r="V2483" t="str">
        <f t="shared" si="233"/>
        <v>Mar</v>
      </c>
    </row>
    <row r="2484" spans="1:22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8">
        <f t="shared" si="228"/>
        <v>100</v>
      </c>
      <c r="P2484" s="12">
        <f t="shared" si="229"/>
        <v>155520</v>
      </c>
      <c r="Q2484" t="s">
        <v>8325</v>
      </c>
      <c r="R2484" t="s">
        <v>8329</v>
      </c>
      <c r="S2484" s="9">
        <f t="shared" si="230"/>
        <v>40711.782210648147</v>
      </c>
      <c r="T2484" s="9">
        <f t="shared" si="231"/>
        <v>40756.782210648147</v>
      </c>
      <c r="U2484">
        <f t="shared" si="232"/>
        <v>2011</v>
      </c>
      <c r="V2484" t="str">
        <f t="shared" si="233"/>
        <v>Jun</v>
      </c>
    </row>
    <row r="2485" spans="1:22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8">
        <f t="shared" si="228"/>
        <v>114</v>
      </c>
      <c r="P2485" s="12">
        <f t="shared" si="229"/>
        <v>272652.63157894736</v>
      </c>
      <c r="Q2485" t="s">
        <v>8325</v>
      </c>
      <c r="R2485" t="s">
        <v>8329</v>
      </c>
      <c r="S2485" s="9">
        <f t="shared" si="230"/>
        <v>40970.750034722223</v>
      </c>
      <c r="T2485" s="9">
        <f t="shared" si="231"/>
        <v>41030.708368055559</v>
      </c>
      <c r="U2485">
        <f t="shared" si="232"/>
        <v>2012</v>
      </c>
      <c r="V2485" t="str">
        <f t="shared" si="233"/>
        <v>Mar</v>
      </c>
    </row>
    <row r="2486" spans="1:22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8">
        <f t="shared" si="228"/>
        <v>119</v>
      </c>
      <c r="P2486" s="12">
        <f t="shared" si="229"/>
        <v>28800</v>
      </c>
      <c r="Q2486" t="s">
        <v>8325</v>
      </c>
      <c r="R2486" t="s">
        <v>8329</v>
      </c>
      <c r="S2486" s="9">
        <f t="shared" si="230"/>
        <v>40771.916701388887</v>
      </c>
      <c r="T2486" s="9">
        <f t="shared" si="231"/>
        <v>40801.916701388887</v>
      </c>
      <c r="U2486">
        <f t="shared" si="232"/>
        <v>2011</v>
      </c>
      <c r="V2486" t="str">
        <f t="shared" si="233"/>
        <v>Aug</v>
      </c>
    </row>
    <row r="2487" spans="1:22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8">
        <f t="shared" si="228"/>
        <v>103</v>
      </c>
      <c r="P2487" s="12">
        <f t="shared" si="229"/>
        <v>73756.097560975613</v>
      </c>
      <c r="Q2487" t="s">
        <v>8325</v>
      </c>
      <c r="R2487" t="s">
        <v>8329</v>
      </c>
      <c r="S2487" s="9">
        <f t="shared" si="230"/>
        <v>40793.998599537037</v>
      </c>
      <c r="T2487" s="9">
        <f t="shared" si="231"/>
        <v>40828.998599537037</v>
      </c>
      <c r="U2487">
        <f t="shared" si="232"/>
        <v>2011</v>
      </c>
      <c r="V2487" t="str">
        <f t="shared" si="233"/>
        <v>Sep</v>
      </c>
    </row>
    <row r="2488" spans="1:22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8">
        <f t="shared" si="228"/>
        <v>266</v>
      </c>
      <c r="P2488" s="12">
        <f t="shared" si="229"/>
        <v>86400</v>
      </c>
      <c r="Q2488" t="s">
        <v>8325</v>
      </c>
      <c r="R2488" t="s">
        <v>8329</v>
      </c>
      <c r="S2488" s="9">
        <f t="shared" si="230"/>
        <v>40991.708055555559</v>
      </c>
      <c r="T2488" s="9">
        <f t="shared" si="231"/>
        <v>41021.708055555559</v>
      </c>
      <c r="U2488">
        <f t="shared" si="232"/>
        <v>2012</v>
      </c>
      <c r="V2488" t="str">
        <f t="shared" si="233"/>
        <v>Mar</v>
      </c>
    </row>
    <row r="2489" spans="1:22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8">
        <f t="shared" si="228"/>
        <v>100</v>
      </c>
      <c r="P2489" s="12">
        <f t="shared" si="229"/>
        <v>68210.526315789481</v>
      </c>
      <c r="Q2489" t="s">
        <v>8325</v>
      </c>
      <c r="R2489" t="s">
        <v>8329</v>
      </c>
      <c r="S2489" s="9">
        <f t="shared" si="230"/>
        <v>41026.083298611113</v>
      </c>
      <c r="T2489" s="9">
        <f t="shared" si="231"/>
        <v>41056.083298611113</v>
      </c>
      <c r="U2489">
        <f t="shared" si="232"/>
        <v>2012</v>
      </c>
      <c r="V2489" t="str">
        <f t="shared" si="233"/>
        <v>Apr</v>
      </c>
    </row>
    <row r="2490" spans="1:22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8">
        <f t="shared" si="228"/>
        <v>107</v>
      </c>
      <c r="P2490" s="12">
        <f t="shared" si="229"/>
        <v>39932.307692307695</v>
      </c>
      <c r="Q2490" t="s">
        <v>8325</v>
      </c>
      <c r="R2490" t="s">
        <v>8329</v>
      </c>
      <c r="S2490" s="9">
        <f t="shared" si="230"/>
        <v>40833.633194444446</v>
      </c>
      <c r="T2490" s="9">
        <f t="shared" si="231"/>
        <v>40863.674861111111</v>
      </c>
      <c r="U2490">
        <f t="shared" si="232"/>
        <v>2011</v>
      </c>
      <c r="V2490" t="str">
        <f t="shared" si="233"/>
        <v>Oct</v>
      </c>
    </row>
    <row r="2491" spans="1:22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8">
        <f t="shared" si="228"/>
        <v>134</v>
      </c>
      <c r="P2491" s="12">
        <f t="shared" si="229"/>
        <v>34560</v>
      </c>
      <c r="Q2491" t="s">
        <v>8325</v>
      </c>
      <c r="R2491" t="s">
        <v>8329</v>
      </c>
      <c r="S2491" s="9">
        <f t="shared" si="230"/>
        <v>41373.690266203703</v>
      </c>
      <c r="T2491" s="9">
        <f t="shared" si="231"/>
        <v>41403.690266203703</v>
      </c>
      <c r="U2491">
        <f t="shared" si="232"/>
        <v>2013</v>
      </c>
      <c r="V2491" t="str">
        <f t="shared" si="233"/>
        <v>Apr</v>
      </c>
    </row>
    <row r="2492" spans="1:22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8">
        <f t="shared" si="228"/>
        <v>121</v>
      </c>
      <c r="P2492" s="12">
        <f t="shared" si="229"/>
        <v>324000</v>
      </c>
      <c r="Q2492" t="s">
        <v>8325</v>
      </c>
      <c r="R2492" t="s">
        <v>8329</v>
      </c>
      <c r="S2492" s="9">
        <f t="shared" si="230"/>
        <v>41023.227731481478</v>
      </c>
      <c r="T2492" s="9">
        <f t="shared" si="231"/>
        <v>41083.227731481478</v>
      </c>
      <c r="U2492">
        <f t="shared" si="232"/>
        <v>2012</v>
      </c>
      <c r="V2492" t="str">
        <f t="shared" si="233"/>
        <v>Apr</v>
      </c>
    </row>
    <row r="2493" spans="1:22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8">
        <f t="shared" si="228"/>
        <v>103</v>
      </c>
      <c r="P2493" s="12">
        <f t="shared" si="229"/>
        <v>140294.6</v>
      </c>
      <c r="Q2493" t="s">
        <v>8325</v>
      </c>
      <c r="R2493" t="s">
        <v>8329</v>
      </c>
      <c r="S2493" s="9">
        <f t="shared" si="230"/>
        <v>40542.839282407411</v>
      </c>
      <c r="T2493" s="9">
        <f t="shared" si="231"/>
        <v>40559.07708333333</v>
      </c>
      <c r="U2493">
        <f t="shared" si="232"/>
        <v>2010</v>
      </c>
      <c r="V2493" t="str">
        <f t="shared" si="233"/>
        <v>Dec</v>
      </c>
    </row>
    <row r="2494" spans="1:22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8">
        <f t="shared" si="228"/>
        <v>125</v>
      </c>
      <c r="P2494" s="12">
        <f t="shared" si="229"/>
        <v>164576</v>
      </c>
      <c r="Q2494" t="s">
        <v>8325</v>
      </c>
      <c r="R2494" t="s">
        <v>8329</v>
      </c>
      <c r="S2494" s="9">
        <f t="shared" si="230"/>
        <v>41024.985972222225</v>
      </c>
      <c r="T2494" s="9">
        <f t="shared" si="231"/>
        <v>41076.415972222225</v>
      </c>
      <c r="U2494">
        <f t="shared" si="232"/>
        <v>2012</v>
      </c>
      <c r="V2494" t="str">
        <f t="shared" si="233"/>
        <v>Apr</v>
      </c>
    </row>
    <row r="2495" spans="1:22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8">
        <f t="shared" si="228"/>
        <v>129</v>
      </c>
      <c r="P2495" s="12">
        <f t="shared" si="229"/>
        <v>15011.583011583012</v>
      </c>
      <c r="Q2495" t="s">
        <v>8325</v>
      </c>
      <c r="R2495" t="s">
        <v>8329</v>
      </c>
      <c r="S2495" s="9">
        <f t="shared" si="230"/>
        <v>41348.168287037035</v>
      </c>
      <c r="T2495" s="9">
        <f t="shared" si="231"/>
        <v>41393.168287037035</v>
      </c>
      <c r="U2495">
        <f t="shared" si="232"/>
        <v>2013</v>
      </c>
      <c r="V2495" t="str">
        <f t="shared" si="233"/>
        <v>Mar</v>
      </c>
    </row>
    <row r="2496" spans="1:22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8">
        <f t="shared" si="228"/>
        <v>101</v>
      </c>
      <c r="P2496" s="12">
        <f t="shared" si="229"/>
        <v>66461.538461538468</v>
      </c>
      <c r="Q2496" t="s">
        <v>8325</v>
      </c>
      <c r="R2496" t="s">
        <v>8329</v>
      </c>
      <c r="S2496" s="9">
        <f t="shared" si="230"/>
        <v>41022.645185185182</v>
      </c>
      <c r="T2496" s="9">
        <f t="shared" si="231"/>
        <v>41052.645185185182</v>
      </c>
      <c r="U2496">
        <f t="shared" si="232"/>
        <v>2012</v>
      </c>
      <c r="V2496" t="str">
        <f t="shared" si="233"/>
        <v>Apr</v>
      </c>
    </row>
    <row r="2497" spans="1:22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8">
        <f t="shared" si="228"/>
        <v>128</v>
      </c>
      <c r="P2497" s="12">
        <f t="shared" si="229"/>
        <v>61714.285714285717</v>
      </c>
      <c r="Q2497" t="s">
        <v>8325</v>
      </c>
      <c r="R2497" t="s">
        <v>8329</v>
      </c>
      <c r="S2497" s="9">
        <f t="shared" si="230"/>
        <v>41036.946469907409</v>
      </c>
      <c r="T2497" s="9">
        <f t="shared" si="231"/>
        <v>41066.946469907409</v>
      </c>
      <c r="U2497">
        <f t="shared" si="232"/>
        <v>2012</v>
      </c>
      <c r="V2497" t="str">
        <f t="shared" si="233"/>
        <v>May</v>
      </c>
    </row>
    <row r="2498" spans="1:22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8">
        <f t="shared" si="228"/>
        <v>100</v>
      </c>
      <c r="P2498" s="12">
        <f t="shared" si="229"/>
        <v>302040</v>
      </c>
      <c r="Q2498" t="s">
        <v>8325</v>
      </c>
      <c r="R2498" t="s">
        <v>8329</v>
      </c>
      <c r="S2498" s="9">
        <f t="shared" si="230"/>
        <v>41327.996435185189</v>
      </c>
      <c r="T2498" s="9">
        <f t="shared" si="231"/>
        <v>41362.954768518517</v>
      </c>
      <c r="U2498">
        <f t="shared" si="232"/>
        <v>2013</v>
      </c>
      <c r="V2498" t="str">
        <f t="shared" si="233"/>
        <v>Feb</v>
      </c>
    </row>
    <row r="2499" spans="1:22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8">
        <f t="shared" ref="O2499:O2562" si="234">ROUND((E2499/D2499)*100,0)</f>
        <v>113</v>
      </c>
      <c r="P2499" s="12">
        <f t="shared" ref="P2499:P2562" si="235">(I2499-J2499)/L2499</f>
        <v>46285.714285714283</v>
      </c>
      <c r="Q2499" t="s">
        <v>8325</v>
      </c>
      <c r="R2499" t="s">
        <v>8329</v>
      </c>
      <c r="S2499" s="9">
        <f t="shared" ref="S2499:S2562" si="236">(((J2499/60)/60)/24)+DATE(1970,1,1)</f>
        <v>40730.878912037035</v>
      </c>
      <c r="T2499" s="9">
        <f t="shared" ref="T2499:T2562" si="237">(((I2499/60)/60)/24) + DATE(1970,1,1)</f>
        <v>40760.878912037035</v>
      </c>
      <c r="U2499">
        <f t="shared" ref="U2499:U2562" si="238">YEAR(S2499)</f>
        <v>2011</v>
      </c>
      <c r="V2499" t="str">
        <f t="shared" ref="V2499:V2562" si="239">TEXT(MONTH(S2499)*29,"mmm")</f>
        <v>Jul</v>
      </c>
    </row>
    <row r="2500" spans="1:22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8">
        <f t="shared" si="234"/>
        <v>106</v>
      </c>
      <c r="P2500" s="12">
        <f t="shared" si="235"/>
        <v>60480</v>
      </c>
      <c r="Q2500" t="s">
        <v>8325</v>
      </c>
      <c r="R2500" t="s">
        <v>8329</v>
      </c>
      <c r="S2500" s="9">
        <f t="shared" si="236"/>
        <v>42017.967442129629</v>
      </c>
      <c r="T2500" s="9">
        <f t="shared" si="237"/>
        <v>42031.967442129629</v>
      </c>
      <c r="U2500">
        <f t="shared" si="238"/>
        <v>2015</v>
      </c>
      <c r="V2500" t="str">
        <f t="shared" si="239"/>
        <v>Jan</v>
      </c>
    </row>
    <row r="2501" spans="1:22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8">
        <f t="shared" si="234"/>
        <v>203</v>
      </c>
      <c r="P2501" s="12">
        <f t="shared" si="235"/>
        <v>24446.841176470589</v>
      </c>
      <c r="Q2501" t="s">
        <v>8325</v>
      </c>
      <c r="R2501" t="s">
        <v>8329</v>
      </c>
      <c r="S2501" s="9">
        <f t="shared" si="236"/>
        <v>41226.648576388885</v>
      </c>
      <c r="T2501" s="9">
        <f t="shared" si="237"/>
        <v>41274.75</v>
      </c>
      <c r="U2501">
        <f t="shared" si="238"/>
        <v>2012</v>
      </c>
      <c r="V2501" t="str">
        <f t="shared" si="239"/>
        <v>Nov</v>
      </c>
    </row>
    <row r="2502" spans="1:22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8">
        <f t="shared" si="234"/>
        <v>113</v>
      </c>
      <c r="P2502" s="12">
        <f t="shared" si="235"/>
        <v>89379.31034482758</v>
      </c>
      <c r="Q2502" t="s">
        <v>8325</v>
      </c>
      <c r="R2502" t="s">
        <v>8329</v>
      </c>
      <c r="S2502" s="9">
        <f t="shared" si="236"/>
        <v>41053.772858796299</v>
      </c>
      <c r="T2502" s="9">
        <f t="shared" si="237"/>
        <v>41083.772858796299</v>
      </c>
      <c r="U2502">
        <f t="shared" si="238"/>
        <v>2012</v>
      </c>
      <c r="V2502" t="str">
        <f t="shared" si="239"/>
        <v>May</v>
      </c>
    </row>
    <row r="2503" spans="1:22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8">
        <f t="shared" si="234"/>
        <v>3</v>
      </c>
      <c r="P2503" s="12">
        <f t="shared" si="235"/>
        <v>370285.71428571426</v>
      </c>
      <c r="Q2503" t="s">
        <v>8336</v>
      </c>
      <c r="R2503" t="s">
        <v>8353</v>
      </c>
      <c r="S2503" s="9">
        <f t="shared" si="236"/>
        <v>42244.776666666665</v>
      </c>
      <c r="T2503" s="9">
        <f t="shared" si="237"/>
        <v>42274.776666666665</v>
      </c>
      <c r="U2503">
        <f t="shared" si="238"/>
        <v>2015</v>
      </c>
      <c r="V2503" t="str">
        <f t="shared" si="239"/>
        <v>Aug</v>
      </c>
    </row>
    <row r="2504" spans="1:22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8">
        <f t="shared" si="234"/>
        <v>0</v>
      </c>
      <c r="P2504" s="12">
        <f t="shared" si="235"/>
        <v>777600</v>
      </c>
      <c r="Q2504" t="s">
        <v>8336</v>
      </c>
      <c r="R2504" t="s">
        <v>8353</v>
      </c>
      <c r="S2504" s="9">
        <f t="shared" si="236"/>
        <v>41858.825439814813</v>
      </c>
      <c r="T2504" s="9">
        <f t="shared" si="237"/>
        <v>41903.825439814813</v>
      </c>
      <c r="U2504">
        <f t="shared" si="238"/>
        <v>2014</v>
      </c>
      <c r="V2504" t="str">
        <f t="shared" si="239"/>
        <v>Aug</v>
      </c>
    </row>
    <row r="2505" spans="1:22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8">
        <f t="shared" si="234"/>
        <v>0</v>
      </c>
      <c r="P2505" s="12" t="e">
        <f t="shared" si="235"/>
        <v>#DIV/0!</v>
      </c>
      <c r="Q2505" t="s">
        <v>8336</v>
      </c>
      <c r="R2505" t="s">
        <v>8353</v>
      </c>
      <c r="S2505" s="9">
        <f t="shared" si="236"/>
        <v>42498.899398148147</v>
      </c>
      <c r="T2505" s="9">
        <f t="shared" si="237"/>
        <v>42528.879166666666</v>
      </c>
      <c r="U2505">
        <f t="shared" si="238"/>
        <v>2016</v>
      </c>
      <c r="V2505" t="str">
        <f t="shared" si="239"/>
        <v>May</v>
      </c>
    </row>
    <row r="2506" spans="1:22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8">
        <f t="shared" si="234"/>
        <v>0</v>
      </c>
      <c r="P2506" s="12" t="e">
        <f t="shared" si="235"/>
        <v>#DIV/0!</v>
      </c>
      <c r="Q2506" t="s">
        <v>8336</v>
      </c>
      <c r="R2506" t="s">
        <v>8353</v>
      </c>
      <c r="S2506" s="9">
        <f t="shared" si="236"/>
        <v>41928.015439814815</v>
      </c>
      <c r="T2506" s="9">
        <f t="shared" si="237"/>
        <v>41958.057106481487</v>
      </c>
      <c r="U2506">
        <f t="shared" si="238"/>
        <v>2014</v>
      </c>
      <c r="V2506" t="str">
        <f t="shared" si="239"/>
        <v>Oct</v>
      </c>
    </row>
    <row r="2507" spans="1:22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8">
        <f t="shared" si="234"/>
        <v>0</v>
      </c>
      <c r="P2507" s="12" t="e">
        <f t="shared" si="235"/>
        <v>#DIV/0!</v>
      </c>
      <c r="Q2507" t="s">
        <v>8336</v>
      </c>
      <c r="R2507" t="s">
        <v>8353</v>
      </c>
      <c r="S2507" s="9">
        <f t="shared" si="236"/>
        <v>42047.05574074074</v>
      </c>
      <c r="T2507" s="9">
        <f t="shared" si="237"/>
        <v>42077.014074074075</v>
      </c>
      <c r="U2507">
        <f t="shared" si="238"/>
        <v>2015</v>
      </c>
      <c r="V2507" t="str">
        <f t="shared" si="239"/>
        <v>Feb</v>
      </c>
    </row>
    <row r="2508" spans="1:22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8">
        <f t="shared" si="234"/>
        <v>1</v>
      </c>
      <c r="P2508" s="12">
        <f t="shared" si="235"/>
        <v>975365.5</v>
      </c>
      <c r="Q2508" t="s">
        <v>8336</v>
      </c>
      <c r="R2508" t="s">
        <v>8353</v>
      </c>
      <c r="S2508" s="9">
        <f t="shared" si="236"/>
        <v>42258.297094907408</v>
      </c>
      <c r="T2508" s="9">
        <f t="shared" si="237"/>
        <v>42280.875</v>
      </c>
      <c r="U2508">
        <f t="shared" si="238"/>
        <v>2015</v>
      </c>
      <c r="V2508" t="str">
        <f t="shared" si="239"/>
        <v>Sep</v>
      </c>
    </row>
    <row r="2509" spans="1:22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8">
        <f t="shared" si="234"/>
        <v>0</v>
      </c>
      <c r="P2509" s="12" t="e">
        <f t="shared" si="235"/>
        <v>#DIV/0!</v>
      </c>
      <c r="Q2509" t="s">
        <v>8336</v>
      </c>
      <c r="R2509" t="s">
        <v>8353</v>
      </c>
      <c r="S2509" s="9">
        <f t="shared" si="236"/>
        <v>42105.072962962964</v>
      </c>
      <c r="T2509" s="9">
        <f t="shared" si="237"/>
        <v>42135.072962962964</v>
      </c>
      <c r="U2509">
        <f t="shared" si="238"/>
        <v>2015</v>
      </c>
      <c r="V2509" t="str">
        <f t="shared" si="239"/>
        <v>Apr</v>
      </c>
    </row>
    <row r="2510" spans="1:22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8">
        <f t="shared" si="234"/>
        <v>0</v>
      </c>
      <c r="P2510" s="12" t="e">
        <f t="shared" si="235"/>
        <v>#DIV/0!</v>
      </c>
      <c r="Q2510" t="s">
        <v>8336</v>
      </c>
      <c r="R2510" t="s">
        <v>8353</v>
      </c>
      <c r="S2510" s="9">
        <f t="shared" si="236"/>
        <v>41835.951782407406</v>
      </c>
      <c r="T2510" s="9">
        <f t="shared" si="237"/>
        <v>41865.951782407406</v>
      </c>
      <c r="U2510">
        <f t="shared" si="238"/>
        <v>2014</v>
      </c>
      <c r="V2510" t="str">
        <f t="shared" si="239"/>
        <v>Jul</v>
      </c>
    </row>
    <row r="2511" spans="1:22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8">
        <f t="shared" si="234"/>
        <v>1</v>
      </c>
      <c r="P2511" s="12">
        <f t="shared" si="235"/>
        <v>172671.42857142858</v>
      </c>
      <c r="Q2511" t="s">
        <v>8336</v>
      </c>
      <c r="R2511" t="s">
        <v>8353</v>
      </c>
      <c r="S2511" s="9">
        <f t="shared" si="236"/>
        <v>42058.809594907405</v>
      </c>
      <c r="T2511" s="9">
        <f t="shared" si="237"/>
        <v>42114.767928240741</v>
      </c>
      <c r="U2511">
        <f t="shared" si="238"/>
        <v>2015</v>
      </c>
      <c r="V2511" t="str">
        <f t="shared" si="239"/>
        <v>Feb</v>
      </c>
    </row>
    <row r="2512" spans="1:22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8">
        <f t="shared" si="234"/>
        <v>0</v>
      </c>
      <c r="P2512" s="12">
        <f t="shared" si="235"/>
        <v>2592000</v>
      </c>
      <c r="Q2512" t="s">
        <v>8336</v>
      </c>
      <c r="R2512" t="s">
        <v>8353</v>
      </c>
      <c r="S2512" s="9">
        <f t="shared" si="236"/>
        <v>42078.997361111105</v>
      </c>
      <c r="T2512" s="9">
        <f t="shared" si="237"/>
        <v>42138.997361111105</v>
      </c>
      <c r="U2512">
        <f t="shared" si="238"/>
        <v>2015</v>
      </c>
      <c r="V2512" t="str">
        <f t="shared" si="239"/>
        <v>Mar</v>
      </c>
    </row>
    <row r="2513" spans="1:22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8">
        <f t="shared" si="234"/>
        <v>0</v>
      </c>
      <c r="P2513" s="12" t="e">
        <f t="shared" si="235"/>
        <v>#DIV/0!</v>
      </c>
      <c r="Q2513" t="s">
        <v>8336</v>
      </c>
      <c r="R2513" t="s">
        <v>8353</v>
      </c>
      <c r="S2513" s="9">
        <f t="shared" si="236"/>
        <v>42371.446909722217</v>
      </c>
      <c r="T2513" s="9">
        <f t="shared" si="237"/>
        <v>42401.446909722217</v>
      </c>
      <c r="U2513">
        <f t="shared" si="238"/>
        <v>2016</v>
      </c>
      <c r="V2513" t="str">
        <f t="shared" si="239"/>
        <v>Jan</v>
      </c>
    </row>
    <row r="2514" spans="1:22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8">
        <f t="shared" si="234"/>
        <v>0</v>
      </c>
      <c r="P2514" s="12" t="e">
        <f t="shared" si="235"/>
        <v>#DIV/0!</v>
      </c>
      <c r="Q2514" t="s">
        <v>8336</v>
      </c>
      <c r="R2514" t="s">
        <v>8353</v>
      </c>
      <c r="S2514" s="9">
        <f t="shared" si="236"/>
        <v>41971.876863425925</v>
      </c>
      <c r="T2514" s="9">
        <f t="shared" si="237"/>
        <v>41986.876863425925</v>
      </c>
      <c r="U2514">
        <f t="shared" si="238"/>
        <v>2014</v>
      </c>
      <c r="V2514" t="str">
        <f t="shared" si="239"/>
        <v>Nov</v>
      </c>
    </row>
    <row r="2515" spans="1:22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8">
        <f t="shared" si="234"/>
        <v>0</v>
      </c>
      <c r="P2515" s="12" t="e">
        <f t="shared" si="235"/>
        <v>#DIV/0!</v>
      </c>
      <c r="Q2515" t="s">
        <v>8336</v>
      </c>
      <c r="R2515" t="s">
        <v>8353</v>
      </c>
      <c r="S2515" s="9">
        <f t="shared" si="236"/>
        <v>42732.00681712963</v>
      </c>
      <c r="T2515" s="9">
        <f t="shared" si="237"/>
        <v>42792.00681712963</v>
      </c>
      <c r="U2515">
        <f t="shared" si="238"/>
        <v>2016</v>
      </c>
      <c r="V2515" t="str">
        <f t="shared" si="239"/>
        <v>Dec</v>
      </c>
    </row>
    <row r="2516" spans="1:22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8">
        <f t="shared" si="234"/>
        <v>2</v>
      </c>
      <c r="P2516" s="12">
        <f t="shared" si="235"/>
        <v>367200</v>
      </c>
      <c r="Q2516" t="s">
        <v>8336</v>
      </c>
      <c r="R2516" t="s">
        <v>8353</v>
      </c>
      <c r="S2516" s="9">
        <f t="shared" si="236"/>
        <v>41854.389780092592</v>
      </c>
      <c r="T2516" s="9">
        <f t="shared" si="237"/>
        <v>41871.389780092592</v>
      </c>
      <c r="U2516">
        <f t="shared" si="238"/>
        <v>2014</v>
      </c>
      <c r="V2516" t="str">
        <f t="shared" si="239"/>
        <v>Aug</v>
      </c>
    </row>
    <row r="2517" spans="1:22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8">
        <f t="shared" si="234"/>
        <v>19</v>
      </c>
      <c r="P2517" s="12">
        <f t="shared" si="235"/>
        <v>216000</v>
      </c>
      <c r="Q2517" t="s">
        <v>8336</v>
      </c>
      <c r="R2517" t="s">
        <v>8353</v>
      </c>
      <c r="S2517" s="9">
        <f t="shared" si="236"/>
        <v>42027.839733796296</v>
      </c>
      <c r="T2517" s="9">
        <f t="shared" si="237"/>
        <v>42057.839733796296</v>
      </c>
      <c r="U2517">
        <f t="shared" si="238"/>
        <v>2015</v>
      </c>
      <c r="V2517" t="str">
        <f t="shared" si="239"/>
        <v>Jan</v>
      </c>
    </row>
    <row r="2518" spans="1:22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8">
        <f t="shared" si="234"/>
        <v>0</v>
      </c>
      <c r="P2518" s="12" t="e">
        <f t="shared" si="235"/>
        <v>#DIV/0!</v>
      </c>
      <c r="Q2518" t="s">
        <v>8336</v>
      </c>
      <c r="R2518" t="s">
        <v>8353</v>
      </c>
      <c r="S2518" s="9">
        <f t="shared" si="236"/>
        <v>41942.653379629628</v>
      </c>
      <c r="T2518" s="9">
        <f t="shared" si="237"/>
        <v>41972.6950462963</v>
      </c>
      <c r="U2518">
        <f t="shared" si="238"/>
        <v>2014</v>
      </c>
      <c r="V2518" t="str">
        <f t="shared" si="239"/>
        <v>Oct</v>
      </c>
    </row>
    <row r="2519" spans="1:22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8">
        <f t="shared" si="234"/>
        <v>10</v>
      </c>
      <c r="P2519" s="12">
        <f t="shared" si="235"/>
        <v>78436.363636363632</v>
      </c>
      <c r="Q2519" t="s">
        <v>8336</v>
      </c>
      <c r="R2519" t="s">
        <v>8353</v>
      </c>
      <c r="S2519" s="9">
        <f t="shared" si="236"/>
        <v>42052.802430555559</v>
      </c>
      <c r="T2519" s="9">
        <f t="shared" si="237"/>
        <v>42082.760763888888</v>
      </c>
      <c r="U2519">
        <f t="shared" si="238"/>
        <v>2015</v>
      </c>
      <c r="V2519" t="str">
        <f t="shared" si="239"/>
        <v>Feb</v>
      </c>
    </row>
    <row r="2520" spans="1:22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8">
        <f t="shared" si="234"/>
        <v>0</v>
      </c>
      <c r="P2520" s="12" t="e">
        <f t="shared" si="235"/>
        <v>#DIV/0!</v>
      </c>
      <c r="Q2520" t="s">
        <v>8336</v>
      </c>
      <c r="R2520" t="s">
        <v>8353</v>
      </c>
      <c r="S2520" s="9">
        <f t="shared" si="236"/>
        <v>41926.680879629632</v>
      </c>
      <c r="T2520" s="9">
        <f t="shared" si="237"/>
        <v>41956.722546296296</v>
      </c>
      <c r="U2520">
        <f t="shared" si="238"/>
        <v>2014</v>
      </c>
      <c r="V2520" t="str">
        <f t="shared" si="239"/>
        <v>Oct</v>
      </c>
    </row>
    <row r="2521" spans="1:22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8">
        <f t="shared" si="234"/>
        <v>0</v>
      </c>
      <c r="P2521" s="12">
        <f t="shared" si="235"/>
        <v>648000</v>
      </c>
      <c r="Q2521" t="s">
        <v>8336</v>
      </c>
      <c r="R2521" t="s">
        <v>8353</v>
      </c>
      <c r="S2521" s="9">
        <f t="shared" si="236"/>
        <v>41809.155138888891</v>
      </c>
      <c r="T2521" s="9">
        <f t="shared" si="237"/>
        <v>41839.155138888891</v>
      </c>
      <c r="U2521">
        <f t="shared" si="238"/>
        <v>2014</v>
      </c>
      <c r="V2521" t="str">
        <f t="shared" si="239"/>
        <v>Jun</v>
      </c>
    </row>
    <row r="2522" spans="1:22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8">
        <f t="shared" si="234"/>
        <v>0</v>
      </c>
      <c r="P2522" s="12" t="e">
        <f t="shared" si="235"/>
        <v>#DIV/0!</v>
      </c>
      <c r="Q2522" t="s">
        <v>8336</v>
      </c>
      <c r="R2522" t="s">
        <v>8353</v>
      </c>
      <c r="S2522" s="9">
        <f t="shared" si="236"/>
        <v>42612.600520833337</v>
      </c>
      <c r="T2522" s="9">
        <f t="shared" si="237"/>
        <v>42658.806249999994</v>
      </c>
      <c r="U2522">
        <f t="shared" si="238"/>
        <v>2016</v>
      </c>
      <c r="V2522" t="str">
        <f t="shared" si="239"/>
        <v>Aug</v>
      </c>
    </row>
    <row r="2523" spans="1:22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8">
        <f t="shared" si="234"/>
        <v>109</v>
      </c>
      <c r="P2523" s="12">
        <f t="shared" si="235"/>
        <v>13745.454545454546</v>
      </c>
      <c r="Q2523" t="s">
        <v>8325</v>
      </c>
      <c r="R2523" t="s">
        <v>8354</v>
      </c>
      <c r="S2523" s="9">
        <f t="shared" si="236"/>
        <v>42269.967835648145</v>
      </c>
      <c r="T2523" s="9">
        <f t="shared" si="237"/>
        <v>42290.967835648145</v>
      </c>
      <c r="U2523">
        <f t="shared" si="238"/>
        <v>2015</v>
      </c>
      <c r="V2523" t="str">
        <f t="shared" si="239"/>
        <v>Sep</v>
      </c>
    </row>
    <row r="2524" spans="1:22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8">
        <f t="shared" si="234"/>
        <v>100</v>
      </c>
      <c r="P2524" s="12">
        <f t="shared" si="235"/>
        <v>70546.666666666672</v>
      </c>
      <c r="Q2524" t="s">
        <v>8325</v>
      </c>
      <c r="R2524" t="s">
        <v>8354</v>
      </c>
      <c r="S2524" s="9">
        <f t="shared" si="236"/>
        <v>42460.573611111111</v>
      </c>
      <c r="T2524" s="9">
        <f t="shared" si="237"/>
        <v>42482.619444444441</v>
      </c>
      <c r="U2524">
        <f t="shared" si="238"/>
        <v>2016</v>
      </c>
      <c r="V2524" t="str">
        <f t="shared" si="239"/>
        <v>Mar</v>
      </c>
    </row>
    <row r="2525" spans="1:22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8">
        <f t="shared" si="234"/>
        <v>156</v>
      </c>
      <c r="P2525" s="12">
        <f t="shared" si="235"/>
        <v>99830.769230769234</v>
      </c>
      <c r="Q2525" t="s">
        <v>8325</v>
      </c>
      <c r="R2525" t="s">
        <v>8354</v>
      </c>
      <c r="S2525" s="9">
        <f t="shared" si="236"/>
        <v>41930.975601851853</v>
      </c>
      <c r="T2525" s="9">
        <f t="shared" si="237"/>
        <v>41961.017268518524</v>
      </c>
      <c r="U2525">
        <f t="shared" si="238"/>
        <v>2014</v>
      </c>
      <c r="V2525" t="str">
        <f t="shared" si="239"/>
        <v>Oct</v>
      </c>
    </row>
    <row r="2526" spans="1:22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8">
        <f t="shared" si="234"/>
        <v>102</v>
      </c>
      <c r="P2526" s="12">
        <f t="shared" si="235"/>
        <v>65061.465116279069</v>
      </c>
      <c r="Q2526" t="s">
        <v>8325</v>
      </c>
      <c r="R2526" t="s">
        <v>8354</v>
      </c>
      <c r="S2526" s="9">
        <f t="shared" si="236"/>
        <v>41961.807372685187</v>
      </c>
      <c r="T2526" s="9">
        <f t="shared" si="237"/>
        <v>41994.1875</v>
      </c>
      <c r="U2526">
        <f t="shared" si="238"/>
        <v>2014</v>
      </c>
      <c r="V2526" t="str">
        <f t="shared" si="239"/>
        <v>Nov</v>
      </c>
    </row>
    <row r="2527" spans="1:22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8">
        <f t="shared" si="234"/>
        <v>100</v>
      </c>
      <c r="P2527" s="12">
        <f t="shared" si="235"/>
        <v>32400</v>
      </c>
      <c r="Q2527" t="s">
        <v>8325</v>
      </c>
      <c r="R2527" t="s">
        <v>8354</v>
      </c>
      <c r="S2527" s="9">
        <f t="shared" si="236"/>
        <v>41058.844571759262</v>
      </c>
      <c r="T2527" s="9">
        <f t="shared" si="237"/>
        <v>41088.844571759262</v>
      </c>
      <c r="U2527">
        <f t="shared" si="238"/>
        <v>2012</v>
      </c>
      <c r="V2527" t="str">
        <f t="shared" si="239"/>
        <v>May</v>
      </c>
    </row>
    <row r="2528" spans="1:22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8">
        <f t="shared" si="234"/>
        <v>113</v>
      </c>
      <c r="P2528" s="12">
        <f t="shared" si="235"/>
        <v>73614.121212121216</v>
      </c>
      <c r="Q2528" t="s">
        <v>8325</v>
      </c>
      <c r="R2528" t="s">
        <v>8354</v>
      </c>
      <c r="S2528" s="9">
        <f t="shared" si="236"/>
        <v>41953.091134259259</v>
      </c>
      <c r="T2528" s="9">
        <f t="shared" si="237"/>
        <v>41981.207638888889</v>
      </c>
      <c r="U2528">
        <f t="shared" si="238"/>
        <v>2014</v>
      </c>
      <c r="V2528" t="str">
        <f t="shared" si="239"/>
        <v>Nov</v>
      </c>
    </row>
    <row r="2529" spans="1:22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8">
        <f t="shared" si="234"/>
        <v>102</v>
      </c>
      <c r="P2529" s="12">
        <f t="shared" si="235"/>
        <v>22409.140845070422</v>
      </c>
      <c r="Q2529" t="s">
        <v>8325</v>
      </c>
      <c r="R2529" t="s">
        <v>8354</v>
      </c>
      <c r="S2529" s="9">
        <f t="shared" si="236"/>
        <v>41546.75105324074</v>
      </c>
      <c r="T2529" s="9">
        <f t="shared" si="237"/>
        <v>41565.165972222225</v>
      </c>
      <c r="U2529">
        <f t="shared" si="238"/>
        <v>2013</v>
      </c>
      <c r="V2529" t="str">
        <f t="shared" si="239"/>
        <v>Sep</v>
      </c>
    </row>
    <row r="2530" spans="1:22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8">
        <f t="shared" si="234"/>
        <v>107</v>
      </c>
      <c r="P2530" s="12">
        <f t="shared" si="235"/>
        <v>19865.395061728395</v>
      </c>
      <c r="Q2530" t="s">
        <v>8325</v>
      </c>
      <c r="R2530" t="s">
        <v>8354</v>
      </c>
      <c r="S2530" s="9">
        <f t="shared" si="236"/>
        <v>42217.834525462968</v>
      </c>
      <c r="T2530" s="9">
        <f t="shared" si="237"/>
        <v>42236.458333333328</v>
      </c>
      <c r="U2530">
        <f t="shared" si="238"/>
        <v>2015</v>
      </c>
      <c r="V2530" t="str">
        <f t="shared" si="239"/>
        <v>Aug</v>
      </c>
    </row>
    <row r="2531" spans="1:22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8">
        <f t="shared" si="234"/>
        <v>104</v>
      </c>
      <c r="P2531" s="12">
        <f t="shared" si="235"/>
        <v>51110.526315789473</v>
      </c>
      <c r="Q2531" t="s">
        <v>8325</v>
      </c>
      <c r="R2531" t="s">
        <v>8354</v>
      </c>
      <c r="S2531" s="9">
        <f t="shared" si="236"/>
        <v>40948.080729166664</v>
      </c>
      <c r="T2531" s="9">
        <f t="shared" si="237"/>
        <v>40993.0390625</v>
      </c>
      <c r="U2531">
        <f t="shared" si="238"/>
        <v>2012</v>
      </c>
      <c r="V2531" t="str">
        <f t="shared" si="239"/>
        <v>Feb</v>
      </c>
    </row>
    <row r="2532" spans="1:22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8">
        <f t="shared" si="234"/>
        <v>100</v>
      </c>
      <c r="P2532" s="12">
        <f t="shared" si="235"/>
        <v>58206.145833333336</v>
      </c>
      <c r="Q2532" t="s">
        <v>8325</v>
      </c>
      <c r="R2532" t="s">
        <v>8354</v>
      </c>
      <c r="S2532" s="9">
        <f t="shared" si="236"/>
        <v>42081.864641203705</v>
      </c>
      <c r="T2532" s="9">
        <f t="shared" si="237"/>
        <v>42114.201388888891</v>
      </c>
      <c r="U2532">
        <f t="shared" si="238"/>
        <v>2015</v>
      </c>
      <c r="V2532" t="str">
        <f t="shared" si="239"/>
        <v>Mar</v>
      </c>
    </row>
    <row r="2533" spans="1:22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8">
        <f t="shared" si="234"/>
        <v>100</v>
      </c>
      <c r="P2533" s="12">
        <f t="shared" si="235"/>
        <v>31848.950819672133</v>
      </c>
      <c r="Q2533" t="s">
        <v>8325</v>
      </c>
      <c r="R2533" t="s">
        <v>8354</v>
      </c>
      <c r="S2533" s="9">
        <f t="shared" si="236"/>
        <v>42208.680023148147</v>
      </c>
      <c r="T2533" s="9">
        <f t="shared" si="237"/>
        <v>42231.165972222225</v>
      </c>
      <c r="U2533">
        <f t="shared" si="238"/>
        <v>2015</v>
      </c>
      <c r="V2533" t="str">
        <f t="shared" si="239"/>
        <v>Jul</v>
      </c>
    </row>
    <row r="2534" spans="1:22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8">
        <f t="shared" si="234"/>
        <v>126</v>
      </c>
      <c r="P2534" s="12">
        <f t="shared" si="235"/>
        <v>43200</v>
      </c>
      <c r="Q2534" t="s">
        <v>8325</v>
      </c>
      <c r="R2534" t="s">
        <v>8354</v>
      </c>
      <c r="S2534" s="9">
        <f t="shared" si="236"/>
        <v>41107.849143518521</v>
      </c>
      <c r="T2534" s="9">
        <f t="shared" si="237"/>
        <v>41137.849143518521</v>
      </c>
      <c r="U2534">
        <f t="shared" si="238"/>
        <v>2012</v>
      </c>
      <c r="V2534" t="str">
        <f t="shared" si="239"/>
        <v>Jul</v>
      </c>
    </row>
    <row r="2535" spans="1:22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8">
        <f t="shared" si="234"/>
        <v>111</v>
      </c>
      <c r="P2535" s="12">
        <f t="shared" si="235"/>
        <v>19058.507352941175</v>
      </c>
      <c r="Q2535" t="s">
        <v>8325</v>
      </c>
      <c r="R2535" t="s">
        <v>8354</v>
      </c>
      <c r="S2535" s="9">
        <f t="shared" si="236"/>
        <v>41304.751284722224</v>
      </c>
      <c r="T2535" s="9">
        <f t="shared" si="237"/>
        <v>41334.750787037039</v>
      </c>
      <c r="U2535">
        <f t="shared" si="238"/>
        <v>2013</v>
      </c>
      <c r="V2535" t="str">
        <f t="shared" si="239"/>
        <v>Jan</v>
      </c>
    </row>
    <row r="2536" spans="1:22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8">
        <f t="shared" si="234"/>
        <v>105</v>
      </c>
      <c r="P2536" s="12">
        <f t="shared" si="235"/>
        <v>318134.85714285716</v>
      </c>
      <c r="Q2536" t="s">
        <v>8325</v>
      </c>
      <c r="R2536" t="s">
        <v>8354</v>
      </c>
      <c r="S2536" s="9">
        <f t="shared" si="236"/>
        <v>40127.700370370374</v>
      </c>
      <c r="T2536" s="9">
        <f t="shared" si="237"/>
        <v>40179.25</v>
      </c>
      <c r="U2536">
        <f t="shared" si="238"/>
        <v>2009</v>
      </c>
      <c r="V2536" t="str">
        <f t="shared" si="239"/>
        <v>Nov</v>
      </c>
    </row>
    <row r="2537" spans="1:22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8">
        <f t="shared" si="234"/>
        <v>104</v>
      </c>
      <c r="P2537" s="12">
        <f t="shared" si="235"/>
        <v>34384.615384615383</v>
      </c>
      <c r="Q2537" t="s">
        <v>8325</v>
      </c>
      <c r="R2537" t="s">
        <v>8354</v>
      </c>
      <c r="S2537" s="9">
        <f t="shared" si="236"/>
        <v>41943.791030092594</v>
      </c>
      <c r="T2537" s="9">
        <f t="shared" si="237"/>
        <v>41974.832696759258</v>
      </c>
      <c r="U2537">
        <f t="shared" si="238"/>
        <v>2014</v>
      </c>
      <c r="V2537" t="str">
        <f t="shared" si="239"/>
        <v>Oct</v>
      </c>
    </row>
    <row r="2538" spans="1:22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8">
        <f t="shared" si="234"/>
        <v>116</v>
      </c>
      <c r="P2538" s="12">
        <f t="shared" si="235"/>
        <v>453600</v>
      </c>
      <c r="Q2538" t="s">
        <v>8325</v>
      </c>
      <c r="R2538" t="s">
        <v>8354</v>
      </c>
      <c r="S2538" s="9">
        <f t="shared" si="236"/>
        <v>41464.106087962966</v>
      </c>
      <c r="T2538" s="9">
        <f t="shared" si="237"/>
        <v>41485.106087962966</v>
      </c>
      <c r="U2538">
        <f t="shared" si="238"/>
        <v>2013</v>
      </c>
      <c r="V2538" t="str">
        <f t="shared" si="239"/>
        <v>Jul</v>
      </c>
    </row>
    <row r="2539" spans="1:22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8">
        <f t="shared" si="234"/>
        <v>110</v>
      </c>
      <c r="P2539" s="12">
        <f t="shared" si="235"/>
        <v>471272.72727272729</v>
      </c>
      <c r="Q2539" t="s">
        <v>8325</v>
      </c>
      <c r="R2539" t="s">
        <v>8354</v>
      </c>
      <c r="S2539" s="9">
        <f t="shared" si="236"/>
        <v>40696.648784722223</v>
      </c>
      <c r="T2539" s="9">
        <f t="shared" si="237"/>
        <v>40756.648784722223</v>
      </c>
      <c r="U2539">
        <f t="shared" si="238"/>
        <v>2011</v>
      </c>
      <c r="V2539" t="str">
        <f t="shared" si="239"/>
        <v>Jun</v>
      </c>
    </row>
    <row r="2540" spans="1:22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8">
        <f t="shared" si="234"/>
        <v>113</v>
      </c>
      <c r="P2540" s="12">
        <f t="shared" si="235"/>
        <v>14336.643243243243</v>
      </c>
      <c r="Q2540" t="s">
        <v>8325</v>
      </c>
      <c r="R2540" t="s">
        <v>8354</v>
      </c>
      <c r="S2540" s="9">
        <f t="shared" si="236"/>
        <v>41298.509965277779</v>
      </c>
      <c r="T2540" s="9">
        <f t="shared" si="237"/>
        <v>41329.207638888889</v>
      </c>
      <c r="U2540">
        <f t="shared" si="238"/>
        <v>2013</v>
      </c>
      <c r="V2540" t="str">
        <f t="shared" si="239"/>
        <v>Jan</v>
      </c>
    </row>
    <row r="2541" spans="1:22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8">
        <f t="shared" si="234"/>
        <v>100</v>
      </c>
      <c r="P2541" s="12">
        <f t="shared" si="235"/>
        <v>87864.406779661018</v>
      </c>
      <c r="Q2541" t="s">
        <v>8325</v>
      </c>
      <c r="R2541" t="s">
        <v>8354</v>
      </c>
      <c r="S2541" s="9">
        <f t="shared" si="236"/>
        <v>41977.902222222227</v>
      </c>
      <c r="T2541" s="9">
        <f t="shared" si="237"/>
        <v>42037.902222222227</v>
      </c>
      <c r="U2541">
        <f t="shared" si="238"/>
        <v>2014</v>
      </c>
      <c r="V2541" t="str">
        <f t="shared" si="239"/>
        <v>Dec</v>
      </c>
    </row>
    <row r="2542" spans="1:22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8">
        <f t="shared" si="234"/>
        <v>103</v>
      </c>
      <c r="P2542" s="12">
        <f t="shared" si="235"/>
        <v>192000</v>
      </c>
      <c r="Q2542" t="s">
        <v>8325</v>
      </c>
      <c r="R2542" t="s">
        <v>8354</v>
      </c>
      <c r="S2542" s="9">
        <f t="shared" si="236"/>
        <v>40785.675011574072</v>
      </c>
      <c r="T2542" s="9">
        <f t="shared" si="237"/>
        <v>40845.675011574072</v>
      </c>
      <c r="U2542">
        <f t="shared" si="238"/>
        <v>2011</v>
      </c>
      <c r="V2542" t="str">
        <f t="shared" si="239"/>
        <v>Aug</v>
      </c>
    </row>
    <row r="2543" spans="1:22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8">
        <f t="shared" si="234"/>
        <v>107</v>
      </c>
      <c r="P2543" s="12">
        <f t="shared" si="235"/>
        <v>82285.71428571429</v>
      </c>
      <c r="Q2543" t="s">
        <v>8325</v>
      </c>
      <c r="R2543" t="s">
        <v>8354</v>
      </c>
      <c r="S2543" s="9">
        <f t="shared" si="236"/>
        <v>41483.449282407404</v>
      </c>
      <c r="T2543" s="9">
        <f t="shared" si="237"/>
        <v>41543.449282407404</v>
      </c>
      <c r="U2543">
        <f t="shared" si="238"/>
        <v>2013</v>
      </c>
      <c r="V2543" t="str">
        <f t="shared" si="239"/>
        <v>Jul</v>
      </c>
    </row>
    <row r="2544" spans="1:22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8">
        <f t="shared" si="234"/>
        <v>104</v>
      </c>
      <c r="P2544" s="12">
        <f t="shared" si="235"/>
        <v>257467.92307692306</v>
      </c>
      <c r="Q2544" t="s">
        <v>8325</v>
      </c>
      <c r="R2544" t="s">
        <v>8354</v>
      </c>
      <c r="S2544" s="9">
        <f t="shared" si="236"/>
        <v>41509.426585648151</v>
      </c>
      <c r="T2544" s="9">
        <f t="shared" si="237"/>
        <v>41548.165972222225</v>
      </c>
      <c r="U2544">
        <f t="shared" si="238"/>
        <v>2013</v>
      </c>
      <c r="V2544" t="str">
        <f t="shared" si="239"/>
        <v>Aug</v>
      </c>
    </row>
    <row r="2545" spans="1:22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8">
        <f t="shared" si="234"/>
        <v>156</v>
      </c>
      <c r="P2545" s="12">
        <f t="shared" si="235"/>
        <v>206146.30769230769</v>
      </c>
      <c r="Q2545" t="s">
        <v>8325</v>
      </c>
      <c r="R2545" t="s">
        <v>8354</v>
      </c>
      <c r="S2545" s="9">
        <f t="shared" si="236"/>
        <v>40514.107615740737</v>
      </c>
      <c r="T2545" s="9">
        <f t="shared" si="237"/>
        <v>40545.125</v>
      </c>
      <c r="U2545">
        <f t="shared" si="238"/>
        <v>2010</v>
      </c>
      <c r="V2545" t="str">
        <f t="shared" si="239"/>
        <v>Dec</v>
      </c>
    </row>
    <row r="2546" spans="1:22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8">
        <f t="shared" si="234"/>
        <v>101</v>
      </c>
      <c r="P2546" s="12">
        <f t="shared" si="235"/>
        <v>45473.684210526313</v>
      </c>
      <c r="Q2546" t="s">
        <v>8325</v>
      </c>
      <c r="R2546" t="s">
        <v>8354</v>
      </c>
      <c r="S2546" s="9">
        <f t="shared" si="236"/>
        <v>41068.520474537036</v>
      </c>
      <c r="T2546" s="9">
        <f t="shared" si="237"/>
        <v>41098.520474537036</v>
      </c>
      <c r="U2546">
        <f t="shared" si="238"/>
        <v>2012</v>
      </c>
      <c r="V2546" t="str">
        <f t="shared" si="239"/>
        <v>Jun</v>
      </c>
    </row>
    <row r="2547" spans="1:22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8">
        <f t="shared" si="234"/>
        <v>195</v>
      </c>
      <c r="P2547" s="12">
        <f t="shared" si="235"/>
        <v>49407.573770491806</v>
      </c>
      <c r="Q2547" t="s">
        <v>8325</v>
      </c>
      <c r="R2547" t="s">
        <v>8354</v>
      </c>
      <c r="S2547" s="9">
        <f t="shared" si="236"/>
        <v>42027.13817129629</v>
      </c>
      <c r="T2547" s="9">
        <f t="shared" si="237"/>
        <v>42062.020833333328</v>
      </c>
      <c r="U2547">
        <f t="shared" si="238"/>
        <v>2015</v>
      </c>
      <c r="V2547" t="str">
        <f t="shared" si="239"/>
        <v>Jan</v>
      </c>
    </row>
    <row r="2548" spans="1:22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8">
        <f t="shared" si="234"/>
        <v>112</v>
      </c>
      <c r="P2548" s="12">
        <f t="shared" si="235"/>
        <v>36354.169230769228</v>
      </c>
      <c r="Q2548" t="s">
        <v>8325</v>
      </c>
      <c r="R2548" t="s">
        <v>8354</v>
      </c>
      <c r="S2548" s="9">
        <f t="shared" si="236"/>
        <v>41524.858553240738</v>
      </c>
      <c r="T2548" s="9">
        <f t="shared" si="237"/>
        <v>41552.208333333336</v>
      </c>
      <c r="U2548">
        <f t="shared" si="238"/>
        <v>2013</v>
      </c>
      <c r="V2548" t="str">
        <f t="shared" si="239"/>
        <v>Sep</v>
      </c>
    </row>
    <row r="2549" spans="1:22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8">
        <f t="shared" si="234"/>
        <v>120</v>
      </c>
      <c r="P2549" s="12">
        <f t="shared" si="235"/>
        <v>19316.417910447763</v>
      </c>
      <c r="Q2549" t="s">
        <v>8325</v>
      </c>
      <c r="R2549" t="s">
        <v>8354</v>
      </c>
      <c r="S2549" s="9">
        <f t="shared" si="236"/>
        <v>40973.773182870369</v>
      </c>
      <c r="T2549" s="9">
        <f t="shared" si="237"/>
        <v>41003.731516203705</v>
      </c>
      <c r="U2549">
        <f t="shared" si="238"/>
        <v>2012</v>
      </c>
      <c r="V2549" t="str">
        <f t="shared" si="239"/>
        <v>Mar</v>
      </c>
    </row>
    <row r="2550" spans="1:22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8">
        <f t="shared" si="234"/>
        <v>102</v>
      </c>
      <c r="P2550" s="12">
        <f t="shared" si="235"/>
        <v>57350.891891891893</v>
      </c>
      <c r="Q2550" t="s">
        <v>8325</v>
      </c>
      <c r="R2550" t="s">
        <v>8354</v>
      </c>
      <c r="S2550" s="9">
        <f t="shared" si="236"/>
        <v>42618.625428240746</v>
      </c>
      <c r="T2550" s="9">
        <f t="shared" si="237"/>
        <v>42643.185416666667</v>
      </c>
      <c r="U2550">
        <f t="shared" si="238"/>
        <v>2016</v>
      </c>
      <c r="V2550" t="str">
        <f t="shared" si="239"/>
        <v>Sep</v>
      </c>
    </row>
    <row r="2551" spans="1:22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8">
        <f t="shared" si="234"/>
        <v>103</v>
      </c>
      <c r="P2551" s="12">
        <f t="shared" si="235"/>
        <v>81614.32432432432</v>
      </c>
      <c r="Q2551" t="s">
        <v>8325</v>
      </c>
      <c r="R2551" t="s">
        <v>8354</v>
      </c>
      <c r="S2551" s="9">
        <f t="shared" si="236"/>
        <v>41390.757754629631</v>
      </c>
      <c r="T2551" s="9">
        <f t="shared" si="237"/>
        <v>41425.708333333336</v>
      </c>
      <c r="U2551">
        <f t="shared" si="238"/>
        <v>2013</v>
      </c>
      <c r="V2551" t="str">
        <f t="shared" si="239"/>
        <v>Apr</v>
      </c>
    </row>
    <row r="2552" spans="1:22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8">
        <f t="shared" si="234"/>
        <v>101</v>
      </c>
      <c r="P2552" s="12">
        <f t="shared" si="235"/>
        <v>32562.226666666666</v>
      </c>
      <c r="Q2552" t="s">
        <v>8325</v>
      </c>
      <c r="R2552" t="s">
        <v>8354</v>
      </c>
      <c r="S2552" s="9">
        <f t="shared" si="236"/>
        <v>42228.634328703702</v>
      </c>
      <c r="T2552" s="9">
        <f t="shared" si="237"/>
        <v>42285.165972222225</v>
      </c>
      <c r="U2552">
        <f t="shared" si="238"/>
        <v>2015</v>
      </c>
      <c r="V2552" t="str">
        <f t="shared" si="239"/>
        <v>Aug</v>
      </c>
    </row>
    <row r="2553" spans="1:22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8">
        <f t="shared" si="234"/>
        <v>103</v>
      </c>
      <c r="P2553" s="12">
        <f t="shared" si="235"/>
        <v>44148.125</v>
      </c>
      <c r="Q2553" t="s">
        <v>8325</v>
      </c>
      <c r="R2553" t="s">
        <v>8354</v>
      </c>
      <c r="S2553" s="9">
        <f t="shared" si="236"/>
        <v>40961.252141203702</v>
      </c>
      <c r="T2553" s="9">
        <f t="shared" si="237"/>
        <v>40989.866666666669</v>
      </c>
      <c r="U2553">
        <f t="shared" si="238"/>
        <v>2012</v>
      </c>
      <c r="V2553" t="str">
        <f t="shared" si="239"/>
        <v>Feb</v>
      </c>
    </row>
    <row r="2554" spans="1:22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8">
        <f t="shared" si="234"/>
        <v>107</v>
      </c>
      <c r="P2554" s="12">
        <f t="shared" si="235"/>
        <v>144000</v>
      </c>
      <c r="Q2554" t="s">
        <v>8325</v>
      </c>
      <c r="R2554" t="s">
        <v>8354</v>
      </c>
      <c r="S2554" s="9">
        <f t="shared" si="236"/>
        <v>42769.809965277775</v>
      </c>
      <c r="T2554" s="9">
        <f t="shared" si="237"/>
        <v>42799.809965277775</v>
      </c>
      <c r="U2554">
        <f t="shared" si="238"/>
        <v>2017</v>
      </c>
      <c r="V2554" t="str">
        <f t="shared" si="239"/>
        <v>Feb</v>
      </c>
    </row>
    <row r="2555" spans="1:22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8">
        <f t="shared" si="234"/>
        <v>156</v>
      </c>
      <c r="P2555" s="12">
        <f t="shared" si="235"/>
        <v>86400</v>
      </c>
      <c r="Q2555" t="s">
        <v>8325</v>
      </c>
      <c r="R2555" t="s">
        <v>8354</v>
      </c>
      <c r="S2555" s="9">
        <f t="shared" si="236"/>
        <v>41113.199155092596</v>
      </c>
      <c r="T2555" s="9">
        <f t="shared" si="237"/>
        <v>41173.199155092596</v>
      </c>
      <c r="U2555">
        <f t="shared" si="238"/>
        <v>2012</v>
      </c>
      <c r="V2555" t="str">
        <f t="shared" si="239"/>
        <v>Jul</v>
      </c>
    </row>
    <row r="2556" spans="1:22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8">
        <f t="shared" si="234"/>
        <v>123</v>
      </c>
      <c r="P2556" s="12">
        <f t="shared" si="235"/>
        <v>40089.208955223883</v>
      </c>
      <c r="Q2556" t="s">
        <v>8325</v>
      </c>
      <c r="R2556" t="s">
        <v>8354</v>
      </c>
      <c r="S2556" s="9">
        <f t="shared" si="236"/>
        <v>42125.078275462962</v>
      </c>
      <c r="T2556" s="9">
        <f t="shared" si="237"/>
        <v>42156.165972222225</v>
      </c>
      <c r="U2556">
        <f t="shared" si="238"/>
        <v>2015</v>
      </c>
      <c r="V2556" t="str">
        <f t="shared" si="239"/>
        <v>May</v>
      </c>
    </row>
    <row r="2557" spans="1:22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8">
        <f t="shared" si="234"/>
        <v>107</v>
      </c>
      <c r="P2557" s="12">
        <f t="shared" si="235"/>
        <v>76525.71428571429</v>
      </c>
      <c r="Q2557" t="s">
        <v>8325</v>
      </c>
      <c r="R2557" t="s">
        <v>8354</v>
      </c>
      <c r="S2557" s="9">
        <f t="shared" si="236"/>
        <v>41026.655011574076</v>
      </c>
      <c r="T2557" s="9">
        <f t="shared" si="237"/>
        <v>41057.655011574076</v>
      </c>
      <c r="U2557">
        <f t="shared" si="238"/>
        <v>2012</v>
      </c>
      <c r="V2557" t="str">
        <f t="shared" si="239"/>
        <v>Apr</v>
      </c>
    </row>
    <row r="2558" spans="1:22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8">
        <f t="shared" si="234"/>
        <v>106</v>
      </c>
      <c r="P2558" s="12">
        <f t="shared" si="235"/>
        <v>114352.94117647059</v>
      </c>
      <c r="Q2558" t="s">
        <v>8325</v>
      </c>
      <c r="R2558" t="s">
        <v>8354</v>
      </c>
      <c r="S2558" s="9">
        <f t="shared" si="236"/>
        <v>41222.991400462961</v>
      </c>
      <c r="T2558" s="9">
        <f t="shared" si="237"/>
        <v>41267.991400462961</v>
      </c>
      <c r="U2558">
        <f t="shared" si="238"/>
        <v>2012</v>
      </c>
      <c r="V2558" t="str">
        <f t="shared" si="239"/>
        <v>Nov</v>
      </c>
    </row>
    <row r="2559" spans="1:22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8">
        <f t="shared" si="234"/>
        <v>118</v>
      </c>
      <c r="P2559" s="12">
        <f t="shared" si="235"/>
        <v>72000</v>
      </c>
      <c r="Q2559" t="s">
        <v>8325</v>
      </c>
      <c r="R2559" t="s">
        <v>8354</v>
      </c>
      <c r="S2559" s="9">
        <f t="shared" si="236"/>
        <v>41744.745208333334</v>
      </c>
      <c r="T2559" s="9">
        <f t="shared" si="237"/>
        <v>41774.745208333334</v>
      </c>
      <c r="U2559">
        <f t="shared" si="238"/>
        <v>2014</v>
      </c>
      <c r="V2559" t="str">
        <f t="shared" si="239"/>
        <v>Apr</v>
      </c>
    </row>
    <row r="2560" spans="1:22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8">
        <f t="shared" si="234"/>
        <v>109</v>
      </c>
      <c r="P2560" s="12">
        <f t="shared" si="235"/>
        <v>152268.55555555556</v>
      </c>
      <c r="Q2560" t="s">
        <v>8325</v>
      </c>
      <c r="R2560" t="s">
        <v>8354</v>
      </c>
      <c r="S2560" s="9">
        <f t="shared" si="236"/>
        <v>42093.860023148154</v>
      </c>
      <c r="T2560" s="9">
        <f t="shared" si="237"/>
        <v>42125.582638888889</v>
      </c>
      <c r="U2560">
        <f t="shared" si="238"/>
        <v>2015</v>
      </c>
      <c r="V2560" t="str">
        <f t="shared" si="239"/>
        <v>Mar</v>
      </c>
    </row>
    <row r="2561" spans="1:22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8">
        <f t="shared" si="234"/>
        <v>111</v>
      </c>
      <c r="P2561" s="12">
        <f t="shared" si="235"/>
        <v>113853.44</v>
      </c>
      <c r="Q2561" t="s">
        <v>8325</v>
      </c>
      <c r="R2561" t="s">
        <v>8354</v>
      </c>
      <c r="S2561" s="9">
        <f t="shared" si="236"/>
        <v>40829.873657407406</v>
      </c>
      <c r="T2561" s="9">
        <f t="shared" si="237"/>
        <v>40862.817361111112</v>
      </c>
      <c r="U2561">
        <f t="shared" si="238"/>
        <v>2011</v>
      </c>
      <c r="V2561" t="str">
        <f t="shared" si="239"/>
        <v>Oct</v>
      </c>
    </row>
    <row r="2562" spans="1:22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8">
        <f t="shared" si="234"/>
        <v>100</v>
      </c>
      <c r="P2562" s="12">
        <f t="shared" si="235"/>
        <v>123428.57142857143</v>
      </c>
      <c r="Q2562" t="s">
        <v>8325</v>
      </c>
      <c r="R2562" t="s">
        <v>8354</v>
      </c>
      <c r="S2562" s="9">
        <f t="shared" si="236"/>
        <v>42039.951087962967</v>
      </c>
      <c r="T2562" s="9">
        <f t="shared" si="237"/>
        <v>42069.951087962967</v>
      </c>
      <c r="U2562">
        <f t="shared" si="238"/>
        <v>2015</v>
      </c>
      <c r="V2562" t="str">
        <f t="shared" si="239"/>
        <v>Feb</v>
      </c>
    </row>
    <row r="2563" spans="1:22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8">
        <f t="shared" ref="O2563:O2626" si="240">ROUND((E2563/D2563)*100,0)</f>
        <v>0</v>
      </c>
      <c r="P2563" s="12" t="e">
        <f t="shared" ref="P2563:P2626" si="241">(I2563-J2563)/L2563</f>
        <v>#DIV/0!</v>
      </c>
      <c r="Q2563" t="s">
        <v>8336</v>
      </c>
      <c r="R2563" t="s">
        <v>8337</v>
      </c>
      <c r="S2563" s="9">
        <f t="shared" ref="S2563:S2626" si="242">(((J2563/60)/60)/24)+DATE(1970,1,1)</f>
        <v>42260.528807870374</v>
      </c>
      <c r="T2563" s="9">
        <f t="shared" ref="T2563:T2626" si="243">(((I2563/60)/60)/24) + DATE(1970,1,1)</f>
        <v>42290.528807870374</v>
      </c>
      <c r="U2563">
        <f t="shared" ref="U2563:U2626" si="244">YEAR(S2563)</f>
        <v>2015</v>
      </c>
      <c r="V2563" t="str">
        <f t="shared" ref="V2563:V2626" si="245">TEXT(MONTH(S2563)*29,"mmm")</f>
        <v>Sep</v>
      </c>
    </row>
    <row r="2564" spans="1:22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8">
        <f t="shared" si="240"/>
        <v>1</v>
      </c>
      <c r="P2564" s="12">
        <f t="shared" si="241"/>
        <v>1728000</v>
      </c>
      <c r="Q2564" t="s">
        <v>8336</v>
      </c>
      <c r="R2564" t="s">
        <v>8337</v>
      </c>
      <c r="S2564" s="9">
        <f t="shared" si="242"/>
        <v>42594.524756944447</v>
      </c>
      <c r="T2564" s="9">
        <f t="shared" si="243"/>
        <v>42654.524756944447</v>
      </c>
      <c r="U2564">
        <f t="shared" si="244"/>
        <v>2016</v>
      </c>
      <c r="V2564" t="str">
        <f t="shared" si="245"/>
        <v>Aug</v>
      </c>
    </row>
    <row r="2565" spans="1:22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8">
        <f t="shared" si="240"/>
        <v>0</v>
      </c>
      <c r="P2565" s="12" t="e">
        <f t="shared" si="241"/>
        <v>#DIV/0!</v>
      </c>
      <c r="Q2565" t="s">
        <v>8336</v>
      </c>
      <c r="R2565" t="s">
        <v>8337</v>
      </c>
      <c r="S2565" s="9">
        <f t="shared" si="242"/>
        <v>42155.139479166668</v>
      </c>
      <c r="T2565" s="9">
        <f t="shared" si="243"/>
        <v>42215.139479166668</v>
      </c>
      <c r="U2565">
        <f t="shared" si="244"/>
        <v>2015</v>
      </c>
      <c r="V2565" t="str">
        <f t="shared" si="245"/>
        <v>May</v>
      </c>
    </row>
    <row r="2566" spans="1:22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8">
        <f t="shared" si="240"/>
        <v>0</v>
      </c>
      <c r="P2566" s="12" t="e">
        <f t="shared" si="241"/>
        <v>#DIV/0!</v>
      </c>
      <c r="Q2566" t="s">
        <v>8336</v>
      </c>
      <c r="R2566" t="s">
        <v>8337</v>
      </c>
      <c r="S2566" s="9">
        <f t="shared" si="242"/>
        <v>41822.040497685186</v>
      </c>
      <c r="T2566" s="9">
        <f t="shared" si="243"/>
        <v>41852.040497685186</v>
      </c>
      <c r="U2566">
        <f t="shared" si="244"/>
        <v>2014</v>
      </c>
      <c r="V2566" t="str">
        <f t="shared" si="245"/>
        <v>Jul</v>
      </c>
    </row>
    <row r="2567" spans="1:22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8">
        <f t="shared" si="240"/>
        <v>1</v>
      </c>
      <c r="P2567" s="12">
        <f t="shared" si="241"/>
        <v>5116411</v>
      </c>
      <c r="Q2567" t="s">
        <v>8336</v>
      </c>
      <c r="R2567" t="s">
        <v>8337</v>
      </c>
      <c r="S2567" s="9">
        <f t="shared" si="242"/>
        <v>42440.650335648148</v>
      </c>
      <c r="T2567" s="9">
        <f t="shared" si="243"/>
        <v>42499.868055555555</v>
      </c>
      <c r="U2567">
        <f t="shared" si="244"/>
        <v>2016</v>
      </c>
      <c r="V2567" t="str">
        <f t="shared" si="245"/>
        <v>Mar</v>
      </c>
    </row>
    <row r="2568" spans="1:22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8">
        <f t="shared" si="240"/>
        <v>0</v>
      </c>
      <c r="P2568" s="12" t="e">
        <f t="shared" si="241"/>
        <v>#DIV/0!</v>
      </c>
      <c r="Q2568" t="s">
        <v>8336</v>
      </c>
      <c r="R2568" t="s">
        <v>8337</v>
      </c>
      <c r="S2568" s="9">
        <f t="shared" si="242"/>
        <v>41842.980879629627</v>
      </c>
      <c r="T2568" s="9">
        <f t="shared" si="243"/>
        <v>41872.980879629627</v>
      </c>
      <c r="U2568">
        <f t="shared" si="244"/>
        <v>2014</v>
      </c>
      <c r="V2568" t="str">
        <f t="shared" si="245"/>
        <v>Jul</v>
      </c>
    </row>
    <row r="2569" spans="1:22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8">
        <f t="shared" si="240"/>
        <v>0</v>
      </c>
      <c r="P2569" s="12">
        <f t="shared" si="241"/>
        <v>1296000</v>
      </c>
      <c r="Q2569" t="s">
        <v>8336</v>
      </c>
      <c r="R2569" t="s">
        <v>8337</v>
      </c>
      <c r="S2569" s="9">
        <f t="shared" si="242"/>
        <v>42087.878912037035</v>
      </c>
      <c r="T2569" s="9">
        <f t="shared" si="243"/>
        <v>42117.878912037035</v>
      </c>
      <c r="U2569">
        <f t="shared" si="244"/>
        <v>2015</v>
      </c>
      <c r="V2569" t="str">
        <f t="shared" si="245"/>
        <v>Mar</v>
      </c>
    </row>
    <row r="2570" spans="1:22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8">
        <f t="shared" si="240"/>
        <v>1</v>
      </c>
      <c r="P2570" s="12">
        <f t="shared" si="241"/>
        <v>2592000</v>
      </c>
      <c r="Q2570" t="s">
        <v>8336</v>
      </c>
      <c r="R2570" t="s">
        <v>8337</v>
      </c>
      <c r="S2570" s="9">
        <f t="shared" si="242"/>
        <v>42584.666597222225</v>
      </c>
      <c r="T2570" s="9">
        <f t="shared" si="243"/>
        <v>42614.666597222225</v>
      </c>
      <c r="U2570">
        <f t="shared" si="244"/>
        <v>2016</v>
      </c>
      <c r="V2570" t="str">
        <f t="shared" si="245"/>
        <v>Aug</v>
      </c>
    </row>
    <row r="2571" spans="1:22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8">
        <f t="shared" si="240"/>
        <v>2</v>
      </c>
      <c r="P2571" s="12">
        <f t="shared" si="241"/>
        <v>1296000</v>
      </c>
      <c r="Q2571" t="s">
        <v>8336</v>
      </c>
      <c r="R2571" t="s">
        <v>8337</v>
      </c>
      <c r="S2571" s="9">
        <f t="shared" si="242"/>
        <v>42234.105462962965</v>
      </c>
      <c r="T2571" s="9">
        <f t="shared" si="243"/>
        <v>42264.105462962965</v>
      </c>
      <c r="U2571">
        <f t="shared" si="244"/>
        <v>2015</v>
      </c>
      <c r="V2571" t="str">
        <f t="shared" si="245"/>
        <v>Aug</v>
      </c>
    </row>
    <row r="2572" spans="1:22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8">
        <f t="shared" si="240"/>
        <v>1</v>
      </c>
      <c r="P2572" s="12">
        <f t="shared" si="241"/>
        <v>1296000</v>
      </c>
      <c r="Q2572" t="s">
        <v>8336</v>
      </c>
      <c r="R2572" t="s">
        <v>8337</v>
      </c>
      <c r="S2572" s="9">
        <f t="shared" si="242"/>
        <v>42744.903182870374</v>
      </c>
      <c r="T2572" s="9">
        <f t="shared" si="243"/>
        <v>42774.903182870374</v>
      </c>
      <c r="U2572">
        <f t="shared" si="244"/>
        <v>2017</v>
      </c>
      <c r="V2572" t="str">
        <f t="shared" si="245"/>
        <v>Jan</v>
      </c>
    </row>
    <row r="2573" spans="1:22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8">
        <f t="shared" si="240"/>
        <v>0</v>
      </c>
      <c r="P2573" s="12">
        <f t="shared" si="241"/>
        <v>1296000</v>
      </c>
      <c r="Q2573" t="s">
        <v>8336</v>
      </c>
      <c r="R2573" t="s">
        <v>8337</v>
      </c>
      <c r="S2573" s="9">
        <f t="shared" si="242"/>
        <v>42449.341678240744</v>
      </c>
      <c r="T2573" s="9">
        <f t="shared" si="243"/>
        <v>42509.341678240744</v>
      </c>
      <c r="U2573">
        <f t="shared" si="244"/>
        <v>2016</v>
      </c>
      <c r="V2573" t="str">
        <f t="shared" si="245"/>
        <v>Mar</v>
      </c>
    </row>
    <row r="2574" spans="1:22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8">
        <f t="shared" si="240"/>
        <v>0</v>
      </c>
      <c r="P2574" s="12" t="e">
        <f t="shared" si="241"/>
        <v>#DIV/0!</v>
      </c>
      <c r="Q2574" t="s">
        <v>8336</v>
      </c>
      <c r="R2574" t="s">
        <v>8337</v>
      </c>
      <c r="S2574" s="9">
        <f t="shared" si="242"/>
        <v>42077.119409722218</v>
      </c>
      <c r="T2574" s="9">
        <f t="shared" si="243"/>
        <v>42107.119409722218</v>
      </c>
      <c r="U2574">
        <f t="shared" si="244"/>
        <v>2015</v>
      </c>
      <c r="V2574" t="str">
        <f t="shared" si="245"/>
        <v>Mar</v>
      </c>
    </row>
    <row r="2575" spans="1:22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8">
        <f t="shared" si="240"/>
        <v>0</v>
      </c>
      <c r="P2575" s="12" t="e">
        <f t="shared" si="241"/>
        <v>#DIV/0!</v>
      </c>
      <c r="Q2575" t="s">
        <v>8336</v>
      </c>
      <c r="R2575" t="s">
        <v>8337</v>
      </c>
      <c r="S2575" s="9">
        <f t="shared" si="242"/>
        <v>41829.592002314814</v>
      </c>
      <c r="T2575" s="9">
        <f t="shared" si="243"/>
        <v>41874.592002314814</v>
      </c>
      <c r="U2575">
        <f t="shared" si="244"/>
        <v>2014</v>
      </c>
      <c r="V2575" t="str">
        <f t="shared" si="245"/>
        <v>Jul</v>
      </c>
    </row>
    <row r="2576" spans="1:22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8">
        <f t="shared" si="240"/>
        <v>0</v>
      </c>
      <c r="P2576" s="12" t="e">
        <f t="shared" si="241"/>
        <v>#DIV/0!</v>
      </c>
      <c r="Q2576" t="s">
        <v>8336</v>
      </c>
      <c r="R2576" t="s">
        <v>8337</v>
      </c>
      <c r="S2576" s="9">
        <f t="shared" si="242"/>
        <v>42487.825752314813</v>
      </c>
      <c r="T2576" s="9">
        <f t="shared" si="243"/>
        <v>42508.825752314813</v>
      </c>
      <c r="U2576">
        <f t="shared" si="244"/>
        <v>2016</v>
      </c>
      <c r="V2576" t="str">
        <f t="shared" si="245"/>
        <v>Apr</v>
      </c>
    </row>
    <row r="2577" spans="1:22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8">
        <f t="shared" si="240"/>
        <v>0</v>
      </c>
      <c r="P2577" s="12" t="e">
        <f t="shared" si="241"/>
        <v>#DIV/0!</v>
      </c>
      <c r="Q2577" t="s">
        <v>8336</v>
      </c>
      <c r="R2577" t="s">
        <v>8337</v>
      </c>
      <c r="S2577" s="9">
        <f t="shared" si="242"/>
        <v>41986.108726851846</v>
      </c>
      <c r="T2577" s="9">
        <f t="shared" si="243"/>
        <v>42016.108726851846</v>
      </c>
      <c r="U2577">
        <f t="shared" si="244"/>
        <v>2014</v>
      </c>
      <c r="V2577" t="str">
        <f t="shared" si="245"/>
        <v>Dec</v>
      </c>
    </row>
    <row r="2578" spans="1:22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8">
        <f t="shared" si="240"/>
        <v>0</v>
      </c>
      <c r="P2578" s="12" t="e">
        <f t="shared" si="241"/>
        <v>#DIV/0!</v>
      </c>
      <c r="Q2578" t="s">
        <v>8336</v>
      </c>
      <c r="R2578" t="s">
        <v>8337</v>
      </c>
      <c r="S2578" s="9">
        <f t="shared" si="242"/>
        <v>42060.00980324074</v>
      </c>
      <c r="T2578" s="9">
        <f t="shared" si="243"/>
        <v>42104.968136574069</v>
      </c>
      <c r="U2578">
        <f t="shared" si="244"/>
        <v>2015</v>
      </c>
      <c r="V2578" t="str">
        <f t="shared" si="245"/>
        <v>Feb</v>
      </c>
    </row>
    <row r="2579" spans="1:22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8">
        <f t="shared" si="240"/>
        <v>0</v>
      </c>
      <c r="P2579" s="12" t="e">
        <f t="shared" si="241"/>
        <v>#DIV/0!</v>
      </c>
      <c r="Q2579" t="s">
        <v>8336</v>
      </c>
      <c r="R2579" t="s">
        <v>8337</v>
      </c>
      <c r="S2579" s="9">
        <f t="shared" si="242"/>
        <v>41830.820567129631</v>
      </c>
      <c r="T2579" s="9">
        <f t="shared" si="243"/>
        <v>41855.820567129631</v>
      </c>
      <c r="U2579">
        <f t="shared" si="244"/>
        <v>2014</v>
      </c>
      <c r="V2579" t="str">
        <f t="shared" si="245"/>
        <v>Jul</v>
      </c>
    </row>
    <row r="2580" spans="1:22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8">
        <f t="shared" si="240"/>
        <v>0</v>
      </c>
      <c r="P2580" s="12" t="e">
        <f t="shared" si="241"/>
        <v>#DIV/0!</v>
      </c>
      <c r="Q2580" t="s">
        <v>8336</v>
      </c>
      <c r="R2580" t="s">
        <v>8337</v>
      </c>
      <c r="S2580" s="9">
        <f t="shared" si="242"/>
        <v>42238.022905092599</v>
      </c>
      <c r="T2580" s="9">
        <f t="shared" si="243"/>
        <v>42286.708333333328</v>
      </c>
      <c r="U2580">
        <f t="shared" si="244"/>
        <v>2015</v>
      </c>
      <c r="V2580" t="str">
        <f t="shared" si="245"/>
        <v>Aug</v>
      </c>
    </row>
    <row r="2581" spans="1:22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8">
        <f t="shared" si="240"/>
        <v>0</v>
      </c>
      <c r="P2581" s="12">
        <f t="shared" si="241"/>
        <v>432000</v>
      </c>
      <c r="Q2581" t="s">
        <v>8336</v>
      </c>
      <c r="R2581" t="s">
        <v>8337</v>
      </c>
      <c r="S2581" s="9">
        <f t="shared" si="242"/>
        <v>41837.829895833333</v>
      </c>
      <c r="T2581" s="9">
        <f t="shared" si="243"/>
        <v>41897.829895833333</v>
      </c>
      <c r="U2581">
        <f t="shared" si="244"/>
        <v>2014</v>
      </c>
      <c r="V2581" t="str">
        <f t="shared" si="245"/>
        <v>Jul</v>
      </c>
    </row>
    <row r="2582" spans="1:22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8">
        <f t="shared" si="240"/>
        <v>1</v>
      </c>
      <c r="P2582" s="12">
        <f t="shared" si="241"/>
        <v>1287298.5</v>
      </c>
      <c r="Q2582" t="s">
        <v>8336</v>
      </c>
      <c r="R2582" t="s">
        <v>8337</v>
      </c>
      <c r="S2582" s="9">
        <f t="shared" si="242"/>
        <v>42110.326423611114</v>
      </c>
      <c r="T2582" s="9">
        <f t="shared" si="243"/>
        <v>42140.125</v>
      </c>
      <c r="U2582">
        <f t="shared" si="244"/>
        <v>2015</v>
      </c>
      <c r="V2582" t="str">
        <f t="shared" si="245"/>
        <v>Apr</v>
      </c>
    </row>
    <row r="2583" spans="1:22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8">
        <f t="shared" si="240"/>
        <v>11</v>
      </c>
      <c r="P2583" s="12">
        <f t="shared" si="241"/>
        <v>235963.63636363635</v>
      </c>
      <c r="Q2583" t="s">
        <v>8336</v>
      </c>
      <c r="R2583" t="s">
        <v>8337</v>
      </c>
      <c r="S2583" s="9">
        <f t="shared" si="242"/>
        <v>42294.628449074073</v>
      </c>
      <c r="T2583" s="9">
        <f t="shared" si="243"/>
        <v>42324.670115740737</v>
      </c>
      <c r="U2583">
        <f t="shared" si="244"/>
        <v>2015</v>
      </c>
      <c r="V2583" t="str">
        <f t="shared" si="245"/>
        <v>Oct</v>
      </c>
    </row>
    <row r="2584" spans="1:22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8">
        <f t="shared" si="240"/>
        <v>0</v>
      </c>
      <c r="P2584" s="12">
        <f t="shared" si="241"/>
        <v>2592000</v>
      </c>
      <c r="Q2584" t="s">
        <v>8336</v>
      </c>
      <c r="R2584" t="s">
        <v>8337</v>
      </c>
      <c r="S2584" s="9">
        <f t="shared" si="242"/>
        <v>42642.988819444443</v>
      </c>
      <c r="T2584" s="9">
        <f t="shared" si="243"/>
        <v>42672.988819444443</v>
      </c>
      <c r="U2584">
        <f t="shared" si="244"/>
        <v>2016</v>
      </c>
      <c r="V2584" t="str">
        <f t="shared" si="245"/>
        <v>Sep</v>
      </c>
    </row>
    <row r="2585" spans="1:22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8">
        <f t="shared" si="240"/>
        <v>1</v>
      </c>
      <c r="P2585" s="12">
        <f t="shared" si="241"/>
        <v>1036080</v>
      </c>
      <c r="Q2585" t="s">
        <v>8336</v>
      </c>
      <c r="R2585" t="s">
        <v>8337</v>
      </c>
      <c r="S2585" s="9">
        <f t="shared" si="242"/>
        <v>42019.76944444445</v>
      </c>
      <c r="T2585" s="9">
        <f t="shared" si="243"/>
        <v>42079.727777777778</v>
      </c>
      <c r="U2585">
        <f t="shared" si="244"/>
        <v>2015</v>
      </c>
      <c r="V2585" t="str">
        <f t="shared" si="245"/>
        <v>Jan</v>
      </c>
    </row>
    <row r="2586" spans="1:22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8">
        <f t="shared" si="240"/>
        <v>0</v>
      </c>
      <c r="P2586" s="12" t="e">
        <f t="shared" si="241"/>
        <v>#DIV/0!</v>
      </c>
      <c r="Q2586" t="s">
        <v>8336</v>
      </c>
      <c r="R2586" t="s">
        <v>8337</v>
      </c>
      <c r="S2586" s="9">
        <f t="shared" si="242"/>
        <v>42140.173252314817</v>
      </c>
      <c r="T2586" s="9">
        <f t="shared" si="243"/>
        <v>42170.173252314817</v>
      </c>
      <c r="U2586">
        <f t="shared" si="244"/>
        <v>2015</v>
      </c>
      <c r="V2586" t="str">
        <f t="shared" si="245"/>
        <v>May</v>
      </c>
    </row>
    <row r="2587" spans="1:22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8">
        <f t="shared" si="240"/>
        <v>0</v>
      </c>
      <c r="P2587" s="12">
        <f t="shared" si="241"/>
        <v>2592000</v>
      </c>
      <c r="Q2587" t="s">
        <v>8336</v>
      </c>
      <c r="R2587" t="s">
        <v>8337</v>
      </c>
      <c r="S2587" s="9">
        <f t="shared" si="242"/>
        <v>41795.963333333333</v>
      </c>
      <c r="T2587" s="9">
        <f t="shared" si="243"/>
        <v>41825.963333333333</v>
      </c>
      <c r="U2587">
        <f t="shared" si="244"/>
        <v>2014</v>
      </c>
      <c r="V2587" t="str">
        <f t="shared" si="245"/>
        <v>Jun</v>
      </c>
    </row>
    <row r="2588" spans="1:22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8">
        <f t="shared" si="240"/>
        <v>0</v>
      </c>
      <c r="P2588" s="12">
        <f t="shared" si="241"/>
        <v>2592000</v>
      </c>
      <c r="Q2588" t="s">
        <v>8336</v>
      </c>
      <c r="R2588" t="s">
        <v>8337</v>
      </c>
      <c r="S2588" s="9">
        <f t="shared" si="242"/>
        <v>42333.330277777779</v>
      </c>
      <c r="T2588" s="9">
        <f t="shared" si="243"/>
        <v>42363.330277777779</v>
      </c>
      <c r="U2588">
        <f t="shared" si="244"/>
        <v>2015</v>
      </c>
      <c r="V2588" t="str">
        <f t="shared" si="245"/>
        <v>Nov</v>
      </c>
    </row>
    <row r="2589" spans="1:22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8">
        <f t="shared" si="240"/>
        <v>2</v>
      </c>
      <c r="P2589" s="12">
        <f t="shared" si="241"/>
        <v>432000</v>
      </c>
      <c r="Q2589" t="s">
        <v>8336</v>
      </c>
      <c r="R2589" t="s">
        <v>8337</v>
      </c>
      <c r="S2589" s="9">
        <f t="shared" si="242"/>
        <v>42338.675381944442</v>
      </c>
      <c r="T2589" s="9">
        <f t="shared" si="243"/>
        <v>42368.675381944442</v>
      </c>
      <c r="U2589">
        <f t="shared" si="244"/>
        <v>2015</v>
      </c>
      <c r="V2589" t="str">
        <f t="shared" si="245"/>
        <v>Nov</v>
      </c>
    </row>
    <row r="2590" spans="1:22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8">
        <f t="shared" si="240"/>
        <v>4</v>
      </c>
      <c r="P2590" s="12">
        <f t="shared" si="241"/>
        <v>560251.75</v>
      </c>
      <c r="Q2590" t="s">
        <v>8336</v>
      </c>
      <c r="R2590" t="s">
        <v>8337</v>
      </c>
      <c r="S2590" s="9">
        <f t="shared" si="242"/>
        <v>42042.676226851851</v>
      </c>
      <c r="T2590" s="9">
        <f t="shared" si="243"/>
        <v>42094.551388888889</v>
      </c>
      <c r="U2590">
        <f t="shared" si="244"/>
        <v>2015</v>
      </c>
      <c r="V2590" t="str">
        <f t="shared" si="245"/>
        <v>Feb</v>
      </c>
    </row>
    <row r="2591" spans="1:22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8">
        <f t="shared" si="240"/>
        <v>0</v>
      </c>
      <c r="P2591" s="12">
        <f t="shared" si="241"/>
        <v>2588400</v>
      </c>
      <c r="Q2591" t="s">
        <v>8336</v>
      </c>
      <c r="R2591" t="s">
        <v>8337</v>
      </c>
      <c r="S2591" s="9">
        <f t="shared" si="242"/>
        <v>42422.536192129628</v>
      </c>
      <c r="T2591" s="9">
        <f t="shared" si="243"/>
        <v>42452.494525462964</v>
      </c>
      <c r="U2591">
        <f t="shared" si="244"/>
        <v>2016</v>
      </c>
      <c r="V2591" t="str">
        <f t="shared" si="245"/>
        <v>Feb</v>
      </c>
    </row>
    <row r="2592" spans="1:22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8">
        <f t="shared" si="240"/>
        <v>0</v>
      </c>
      <c r="P2592" s="12" t="e">
        <f t="shared" si="241"/>
        <v>#DIV/0!</v>
      </c>
      <c r="Q2592" t="s">
        <v>8336</v>
      </c>
      <c r="R2592" t="s">
        <v>8337</v>
      </c>
      <c r="S2592" s="9">
        <f t="shared" si="242"/>
        <v>42388.589085648149</v>
      </c>
      <c r="T2592" s="9">
        <f t="shared" si="243"/>
        <v>42395.589085648149</v>
      </c>
      <c r="U2592">
        <f t="shared" si="244"/>
        <v>2016</v>
      </c>
      <c r="V2592" t="str">
        <f t="shared" si="245"/>
        <v>Jan</v>
      </c>
    </row>
    <row r="2593" spans="1:22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8">
        <f t="shared" si="240"/>
        <v>2</v>
      </c>
      <c r="P2593" s="12">
        <f t="shared" si="241"/>
        <v>2590200</v>
      </c>
      <c r="Q2593" t="s">
        <v>8336</v>
      </c>
      <c r="R2593" t="s">
        <v>8337</v>
      </c>
      <c r="S2593" s="9">
        <f t="shared" si="242"/>
        <v>42382.906527777777</v>
      </c>
      <c r="T2593" s="9">
        <f t="shared" si="243"/>
        <v>42442.864861111113</v>
      </c>
      <c r="U2593">
        <f t="shared" si="244"/>
        <v>2016</v>
      </c>
      <c r="V2593" t="str">
        <f t="shared" si="245"/>
        <v>Jan</v>
      </c>
    </row>
    <row r="2594" spans="1:22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8">
        <f t="shared" si="240"/>
        <v>0</v>
      </c>
      <c r="P2594" s="12">
        <f t="shared" si="241"/>
        <v>2592000</v>
      </c>
      <c r="Q2594" t="s">
        <v>8336</v>
      </c>
      <c r="R2594" t="s">
        <v>8337</v>
      </c>
      <c r="S2594" s="9">
        <f t="shared" si="242"/>
        <v>41887.801168981481</v>
      </c>
      <c r="T2594" s="9">
        <f t="shared" si="243"/>
        <v>41917.801168981481</v>
      </c>
      <c r="U2594">
        <f t="shared" si="244"/>
        <v>2014</v>
      </c>
      <c r="V2594" t="str">
        <f t="shared" si="245"/>
        <v>Sep</v>
      </c>
    </row>
    <row r="2595" spans="1:22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8">
        <f t="shared" si="240"/>
        <v>0</v>
      </c>
      <c r="P2595" s="12" t="e">
        <f t="shared" si="241"/>
        <v>#DIV/0!</v>
      </c>
      <c r="Q2595" t="s">
        <v>8336</v>
      </c>
      <c r="R2595" t="s">
        <v>8337</v>
      </c>
      <c r="S2595" s="9">
        <f t="shared" si="242"/>
        <v>42089.84520833334</v>
      </c>
      <c r="T2595" s="9">
        <f t="shared" si="243"/>
        <v>42119.84520833334</v>
      </c>
      <c r="U2595">
        <f t="shared" si="244"/>
        <v>2015</v>
      </c>
      <c r="V2595" t="str">
        <f t="shared" si="245"/>
        <v>Mar</v>
      </c>
    </row>
    <row r="2596" spans="1:22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8">
        <f t="shared" si="240"/>
        <v>0</v>
      </c>
      <c r="P2596" s="12">
        <f t="shared" si="241"/>
        <v>2592000</v>
      </c>
      <c r="Q2596" t="s">
        <v>8336</v>
      </c>
      <c r="R2596" t="s">
        <v>8337</v>
      </c>
      <c r="S2596" s="9">
        <f t="shared" si="242"/>
        <v>41828.967916666668</v>
      </c>
      <c r="T2596" s="9">
        <f t="shared" si="243"/>
        <v>41858.967916666668</v>
      </c>
      <c r="U2596">
        <f t="shared" si="244"/>
        <v>2014</v>
      </c>
      <c r="V2596" t="str">
        <f t="shared" si="245"/>
        <v>Jul</v>
      </c>
    </row>
    <row r="2597" spans="1:22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8">
        <f t="shared" si="240"/>
        <v>12</v>
      </c>
      <c r="P2597" s="12">
        <f t="shared" si="241"/>
        <v>136421.05263157896</v>
      </c>
      <c r="Q2597" t="s">
        <v>8336</v>
      </c>
      <c r="R2597" t="s">
        <v>8337</v>
      </c>
      <c r="S2597" s="9">
        <f t="shared" si="242"/>
        <v>42760.244212962964</v>
      </c>
      <c r="T2597" s="9">
        <f t="shared" si="243"/>
        <v>42790.244212962964</v>
      </c>
      <c r="U2597">
        <f t="shared" si="244"/>
        <v>2017</v>
      </c>
      <c r="V2597" t="str">
        <f t="shared" si="245"/>
        <v>Jan</v>
      </c>
    </row>
    <row r="2598" spans="1:22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8">
        <f t="shared" si="240"/>
        <v>24</v>
      </c>
      <c r="P2598" s="12">
        <f t="shared" si="241"/>
        <v>96000</v>
      </c>
      <c r="Q2598" t="s">
        <v>8336</v>
      </c>
      <c r="R2598" t="s">
        <v>8337</v>
      </c>
      <c r="S2598" s="9">
        <f t="shared" si="242"/>
        <v>41828.664456018516</v>
      </c>
      <c r="T2598" s="9">
        <f t="shared" si="243"/>
        <v>41858.664456018516</v>
      </c>
      <c r="U2598">
        <f t="shared" si="244"/>
        <v>2014</v>
      </c>
      <c r="V2598" t="str">
        <f t="shared" si="245"/>
        <v>Jul</v>
      </c>
    </row>
    <row r="2599" spans="1:22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8">
        <f t="shared" si="240"/>
        <v>6</v>
      </c>
      <c r="P2599" s="12">
        <f t="shared" si="241"/>
        <v>370285.71428571426</v>
      </c>
      <c r="Q2599" t="s">
        <v>8336</v>
      </c>
      <c r="R2599" t="s">
        <v>8337</v>
      </c>
      <c r="S2599" s="9">
        <f t="shared" si="242"/>
        <v>42510.341631944444</v>
      </c>
      <c r="T2599" s="9">
        <f t="shared" si="243"/>
        <v>42540.341631944444</v>
      </c>
      <c r="U2599">
        <f t="shared" si="244"/>
        <v>2016</v>
      </c>
      <c r="V2599" t="str">
        <f t="shared" si="245"/>
        <v>May</v>
      </c>
    </row>
    <row r="2600" spans="1:22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8">
        <f t="shared" si="240"/>
        <v>39</v>
      </c>
      <c r="P2600" s="12">
        <f t="shared" si="241"/>
        <v>185142.85714285713</v>
      </c>
      <c r="Q2600" t="s">
        <v>8336</v>
      </c>
      <c r="R2600" t="s">
        <v>8337</v>
      </c>
      <c r="S2600" s="9">
        <f t="shared" si="242"/>
        <v>42240.840289351851</v>
      </c>
      <c r="T2600" s="9">
        <f t="shared" si="243"/>
        <v>42270.840289351851</v>
      </c>
      <c r="U2600">
        <f t="shared" si="244"/>
        <v>2015</v>
      </c>
      <c r="V2600" t="str">
        <f t="shared" si="245"/>
        <v>Aug</v>
      </c>
    </row>
    <row r="2601" spans="1:22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8">
        <f t="shared" si="240"/>
        <v>1</v>
      </c>
      <c r="P2601" s="12">
        <f t="shared" si="241"/>
        <v>777600</v>
      </c>
      <c r="Q2601" t="s">
        <v>8336</v>
      </c>
      <c r="R2601" t="s">
        <v>8337</v>
      </c>
      <c r="S2601" s="9">
        <f t="shared" si="242"/>
        <v>41809.754016203704</v>
      </c>
      <c r="T2601" s="9">
        <f t="shared" si="243"/>
        <v>41854.754016203704</v>
      </c>
      <c r="U2601">
        <f t="shared" si="244"/>
        <v>2014</v>
      </c>
      <c r="V2601" t="str">
        <f t="shared" si="245"/>
        <v>Jun</v>
      </c>
    </row>
    <row r="2602" spans="1:22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8">
        <f t="shared" si="240"/>
        <v>7</v>
      </c>
      <c r="P2602" s="12">
        <f t="shared" si="241"/>
        <v>172680</v>
      </c>
      <c r="Q2602" t="s">
        <v>8336</v>
      </c>
      <c r="R2602" t="s">
        <v>8337</v>
      </c>
      <c r="S2602" s="9">
        <f t="shared" si="242"/>
        <v>42394.900462962964</v>
      </c>
      <c r="T2602" s="9">
        <f t="shared" si="243"/>
        <v>42454.858796296292</v>
      </c>
      <c r="U2602">
        <f t="shared" si="244"/>
        <v>2016</v>
      </c>
      <c r="V2602" t="str">
        <f t="shared" si="245"/>
        <v>Jan</v>
      </c>
    </row>
    <row r="2603" spans="1:22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8">
        <f t="shared" si="240"/>
        <v>661</v>
      </c>
      <c r="P2603" s="12">
        <f t="shared" si="241"/>
        <v>8161.5298013245038</v>
      </c>
      <c r="Q2603" t="s">
        <v>8319</v>
      </c>
      <c r="R2603" t="s">
        <v>8355</v>
      </c>
      <c r="S2603" s="9">
        <f t="shared" si="242"/>
        <v>41150.902187499996</v>
      </c>
      <c r="T2603" s="9">
        <f t="shared" si="243"/>
        <v>41165.165972222225</v>
      </c>
      <c r="U2603">
        <f t="shared" si="244"/>
        <v>2012</v>
      </c>
      <c r="V2603" t="str">
        <f t="shared" si="245"/>
        <v>Aug</v>
      </c>
    </row>
    <row r="2604" spans="1:22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8">
        <f t="shared" si="240"/>
        <v>326</v>
      </c>
      <c r="P2604" s="12">
        <f t="shared" si="241"/>
        <v>7092.4989775051126</v>
      </c>
      <c r="Q2604" t="s">
        <v>8319</v>
      </c>
      <c r="R2604" t="s">
        <v>8355</v>
      </c>
      <c r="S2604" s="9">
        <f t="shared" si="242"/>
        <v>41915.747314814813</v>
      </c>
      <c r="T2604" s="9">
        <f t="shared" si="243"/>
        <v>41955.888888888891</v>
      </c>
      <c r="U2604">
        <f t="shared" si="244"/>
        <v>2014</v>
      </c>
      <c r="V2604" t="str">
        <f t="shared" si="245"/>
        <v>Oct</v>
      </c>
    </row>
    <row r="2605" spans="1:22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8">
        <f t="shared" si="240"/>
        <v>101</v>
      </c>
      <c r="P2605" s="12">
        <f t="shared" si="241"/>
        <v>24192</v>
      </c>
      <c r="Q2605" t="s">
        <v>8319</v>
      </c>
      <c r="R2605" t="s">
        <v>8355</v>
      </c>
      <c r="S2605" s="9">
        <f t="shared" si="242"/>
        <v>41617.912662037037</v>
      </c>
      <c r="T2605" s="9">
        <f t="shared" si="243"/>
        <v>41631.912662037037</v>
      </c>
      <c r="U2605">
        <f t="shared" si="244"/>
        <v>2013</v>
      </c>
      <c r="V2605" t="str">
        <f t="shared" si="245"/>
        <v>Dec</v>
      </c>
    </row>
    <row r="2606" spans="1:22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8">
        <f t="shared" si="240"/>
        <v>104</v>
      </c>
      <c r="P2606" s="12">
        <f t="shared" si="241"/>
        <v>8074.7663551401865</v>
      </c>
      <c r="Q2606" t="s">
        <v>8319</v>
      </c>
      <c r="R2606" t="s">
        <v>8355</v>
      </c>
      <c r="S2606" s="9">
        <f t="shared" si="242"/>
        <v>40998.051192129627</v>
      </c>
      <c r="T2606" s="9">
        <f t="shared" si="243"/>
        <v>41028.051192129627</v>
      </c>
      <c r="U2606">
        <f t="shared" si="244"/>
        <v>2012</v>
      </c>
      <c r="V2606" t="str">
        <f t="shared" si="245"/>
        <v>Mar</v>
      </c>
    </row>
    <row r="2607" spans="1:22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8">
        <f t="shared" si="240"/>
        <v>107</v>
      </c>
      <c r="P2607" s="12">
        <f t="shared" si="241"/>
        <v>1471.0556186152101</v>
      </c>
      <c r="Q2607" t="s">
        <v>8319</v>
      </c>
      <c r="R2607" t="s">
        <v>8355</v>
      </c>
      <c r="S2607" s="9">
        <f t="shared" si="242"/>
        <v>42508.541550925926</v>
      </c>
      <c r="T2607" s="9">
        <f t="shared" si="243"/>
        <v>42538.541550925926</v>
      </c>
      <c r="U2607">
        <f t="shared" si="244"/>
        <v>2016</v>
      </c>
      <c r="V2607" t="str">
        <f t="shared" si="245"/>
        <v>May</v>
      </c>
    </row>
    <row r="2608" spans="1:22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8">
        <f t="shared" si="240"/>
        <v>110</v>
      </c>
      <c r="P2608" s="12">
        <f t="shared" si="241"/>
        <v>7181.2987012987014</v>
      </c>
      <c r="Q2608" t="s">
        <v>8319</v>
      </c>
      <c r="R2608" t="s">
        <v>8355</v>
      </c>
      <c r="S2608" s="9">
        <f t="shared" si="242"/>
        <v>41726.712754629632</v>
      </c>
      <c r="T2608" s="9">
        <f t="shared" si="243"/>
        <v>41758.712754629632</v>
      </c>
      <c r="U2608">
        <f t="shared" si="244"/>
        <v>2014</v>
      </c>
      <c r="V2608" t="str">
        <f t="shared" si="245"/>
        <v>Mar</v>
      </c>
    </row>
    <row r="2609" spans="1:22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8">
        <f t="shared" si="240"/>
        <v>408</v>
      </c>
      <c r="P2609" s="12">
        <f t="shared" si="241"/>
        <v>9379.9698492462303</v>
      </c>
      <c r="Q2609" t="s">
        <v>8319</v>
      </c>
      <c r="R2609" t="s">
        <v>8355</v>
      </c>
      <c r="S2609" s="9">
        <f t="shared" si="242"/>
        <v>42184.874675925923</v>
      </c>
      <c r="T2609" s="9">
        <f t="shared" si="243"/>
        <v>42228.083333333328</v>
      </c>
      <c r="U2609">
        <f t="shared" si="244"/>
        <v>2015</v>
      </c>
      <c r="V2609" t="str">
        <f t="shared" si="245"/>
        <v>Jun</v>
      </c>
    </row>
    <row r="2610" spans="1:22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8">
        <f t="shared" si="240"/>
        <v>224</v>
      </c>
      <c r="P2610" s="12">
        <f t="shared" si="241"/>
        <v>11708.986842105263</v>
      </c>
      <c r="Q2610" t="s">
        <v>8319</v>
      </c>
      <c r="R2610" t="s">
        <v>8355</v>
      </c>
      <c r="S2610" s="9">
        <f t="shared" si="242"/>
        <v>42767.801712962959</v>
      </c>
      <c r="T2610" s="9">
        <f t="shared" si="243"/>
        <v>42809</v>
      </c>
      <c r="U2610">
        <f t="shared" si="244"/>
        <v>2017</v>
      </c>
      <c r="V2610" t="str">
        <f t="shared" si="245"/>
        <v>Feb</v>
      </c>
    </row>
    <row r="2611" spans="1:22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8">
        <f t="shared" si="240"/>
        <v>304</v>
      </c>
      <c r="P2611" s="12">
        <f t="shared" si="241"/>
        <v>3834.3195266272191</v>
      </c>
      <c r="Q2611" t="s">
        <v>8319</v>
      </c>
      <c r="R2611" t="s">
        <v>8355</v>
      </c>
      <c r="S2611" s="9">
        <f t="shared" si="242"/>
        <v>41075.237858796296</v>
      </c>
      <c r="T2611" s="9">
        <f t="shared" si="243"/>
        <v>41105.237858796296</v>
      </c>
      <c r="U2611">
        <f t="shared" si="244"/>
        <v>2012</v>
      </c>
      <c r="V2611" t="str">
        <f t="shared" si="245"/>
        <v>Jun</v>
      </c>
    </row>
    <row r="2612" spans="1:22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8">
        <f t="shared" si="240"/>
        <v>141</v>
      </c>
      <c r="P2612" s="12">
        <f t="shared" si="241"/>
        <v>5901.2391681109184</v>
      </c>
      <c r="Q2612" t="s">
        <v>8319</v>
      </c>
      <c r="R2612" t="s">
        <v>8355</v>
      </c>
      <c r="S2612" s="9">
        <f t="shared" si="242"/>
        <v>42564.881076388891</v>
      </c>
      <c r="T2612" s="9">
        <f t="shared" si="243"/>
        <v>42604.290972222225</v>
      </c>
      <c r="U2612">
        <f t="shared" si="244"/>
        <v>2016</v>
      </c>
      <c r="V2612" t="str">
        <f t="shared" si="245"/>
        <v>Jul</v>
      </c>
    </row>
    <row r="2613" spans="1:22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8">
        <f t="shared" si="240"/>
        <v>2791</v>
      </c>
      <c r="P2613" s="12">
        <f t="shared" si="241"/>
        <v>793.0455910455911</v>
      </c>
      <c r="Q2613" t="s">
        <v>8319</v>
      </c>
      <c r="R2613" t="s">
        <v>8355</v>
      </c>
      <c r="S2613" s="9">
        <f t="shared" si="242"/>
        <v>42704.335810185185</v>
      </c>
      <c r="T2613" s="9">
        <f t="shared" si="243"/>
        <v>42737.957638888889</v>
      </c>
      <c r="U2613">
        <f t="shared" si="244"/>
        <v>2016</v>
      </c>
      <c r="V2613" t="str">
        <f t="shared" si="245"/>
        <v>Nov</v>
      </c>
    </row>
    <row r="2614" spans="1:22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8">
        <f t="shared" si="240"/>
        <v>172</v>
      </c>
      <c r="P2614" s="12">
        <f t="shared" si="241"/>
        <v>9110.2040816326535</v>
      </c>
      <c r="Q2614" t="s">
        <v>8319</v>
      </c>
      <c r="R2614" t="s">
        <v>8355</v>
      </c>
      <c r="S2614" s="9">
        <f t="shared" si="242"/>
        <v>41982.143171296295</v>
      </c>
      <c r="T2614" s="9">
        <f t="shared" si="243"/>
        <v>42013.143171296295</v>
      </c>
      <c r="U2614">
        <f t="shared" si="244"/>
        <v>2014</v>
      </c>
      <c r="V2614" t="str">
        <f t="shared" si="245"/>
        <v>Dec</v>
      </c>
    </row>
    <row r="2615" spans="1:22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8">
        <f t="shared" si="240"/>
        <v>101</v>
      </c>
      <c r="P2615" s="12">
        <f t="shared" si="241"/>
        <v>92571.428571428565</v>
      </c>
      <c r="Q2615" t="s">
        <v>8319</v>
      </c>
      <c r="R2615" t="s">
        <v>8355</v>
      </c>
      <c r="S2615" s="9">
        <f t="shared" si="242"/>
        <v>41143.81821759259</v>
      </c>
      <c r="T2615" s="9">
        <f t="shared" si="243"/>
        <v>41173.81821759259</v>
      </c>
      <c r="U2615">
        <f t="shared" si="244"/>
        <v>2012</v>
      </c>
      <c r="V2615" t="str">
        <f t="shared" si="245"/>
        <v>Aug</v>
      </c>
    </row>
    <row r="2616" spans="1:22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8">
        <f t="shared" si="240"/>
        <v>102</v>
      </c>
      <c r="P2616" s="12">
        <f t="shared" si="241"/>
        <v>24623.88</v>
      </c>
      <c r="Q2616" t="s">
        <v>8319</v>
      </c>
      <c r="R2616" t="s">
        <v>8355</v>
      </c>
      <c r="S2616" s="9">
        <f t="shared" si="242"/>
        <v>41730.708472222221</v>
      </c>
      <c r="T2616" s="9">
        <f t="shared" si="243"/>
        <v>41759.208333333336</v>
      </c>
      <c r="U2616">
        <f t="shared" si="244"/>
        <v>2014</v>
      </c>
      <c r="V2616" t="str">
        <f t="shared" si="245"/>
        <v>Apr</v>
      </c>
    </row>
    <row r="2617" spans="1:22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8">
        <f t="shared" si="240"/>
        <v>170</v>
      </c>
      <c r="P2617" s="12">
        <f t="shared" si="241"/>
        <v>44403.277777777781</v>
      </c>
      <c r="Q2617" t="s">
        <v>8319</v>
      </c>
      <c r="R2617" t="s">
        <v>8355</v>
      </c>
      <c r="S2617" s="9">
        <f t="shared" si="242"/>
        <v>42453.49726851852</v>
      </c>
      <c r="T2617" s="9">
        <f t="shared" si="243"/>
        <v>42490.5</v>
      </c>
      <c r="U2617">
        <f t="shared" si="244"/>
        <v>2016</v>
      </c>
      <c r="V2617" t="str">
        <f t="shared" si="245"/>
        <v>Mar</v>
      </c>
    </row>
    <row r="2618" spans="1:22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8">
        <f t="shared" si="240"/>
        <v>115</v>
      </c>
      <c r="P2618" s="12">
        <f t="shared" si="241"/>
        <v>10890.756302521009</v>
      </c>
      <c r="Q2618" t="s">
        <v>8319</v>
      </c>
      <c r="R2618" t="s">
        <v>8355</v>
      </c>
      <c r="S2618" s="9">
        <f t="shared" si="242"/>
        <v>42211.99454861111</v>
      </c>
      <c r="T2618" s="9">
        <f t="shared" si="243"/>
        <v>42241.99454861111</v>
      </c>
      <c r="U2618">
        <f t="shared" si="244"/>
        <v>2015</v>
      </c>
      <c r="V2618" t="str">
        <f t="shared" si="245"/>
        <v>Jul</v>
      </c>
    </row>
    <row r="2619" spans="1:22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8">
        <f t="shared" si="240"/>
        <v>878</v>
      </c>
      <c r="P2619" s="12">
        <f t="shared" si="241"/>
        <v>16301.886792452829</v>
      </c>
      <c r="Q2619" t="s">
        <v>8319</v>
      </c>
      <c r="R2619" t="s">
        <v>8355</v>
      </c>
      <c r="S2619" s="9">
        <f t="shared" si="242"/>
        <v>41902.874432870369</v>
      </c>
      <c r="T2619" s="9">
        <f t="shared" si="243"/>
        <v>41932.874432870369</v>
      </c>
      <c r="U2619">
        <f t="shared" si="244"/>
        <v>2014</v>
      </c>
      <c r="V2619" t="str">
        <f t="shared" si="245"/>
        <v>Sep</v>
      </c>
    </row>
    <row r="2620" spans="1:22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8">
        <f t="shared" si="240"/>
        <v>105</v>
      </c>
      <c r="P2620" s="12">
        <f t="shared" si="241"/>
        <v>67371.428571428565</v>
      </c>
      <c r="Q2620" t="s">
        <v>8319</v>
      </c>
      <c r="R2620" t="s">
        <v>8355</v>
      </c>
      <c r="S2620" s="9">
        <f t="shared" si="242"/>
        <v>42279.792372685188</v>
      </c>
      <c r="T2620" s="9">
        <f t="shared" si="243"/>
        <v>42339.834039351852</v>
      </c>
      <c r="U2620">
        <f t="shared" si="244"/>
        <v>2015</v>
      </c>
      <c r="V2620" t="str">
        <f t="shared" si="245"/>
        <v>Oct</v>
      </c>
    </row>
    <row r="2621" spans="1:22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8">
        <f t="shared" si="240"/>
        <v>188</v>
      </c>
      <c r="P2621" s="12">
        <f t="shared" si="241"/>
        <v>43320.67924528302</v>
      </c>
      <c r="Q2621" t="s">
        <v>8319</v>
      </c>
      <c r="R2621" t="s">
        <v>8355</v>
      </c>
      <c r="S2621" s="9">
        <f t="shared" si="242"/>
        <v>42273.884305555555</v>
      </c>
      <c r="T2621" s="9">
        <f t="shared" si="243"/>
        <v>42300.458333333328</v>
      </c>
      <c r="U2621">
        <f t="shared" si="244"/>
        <v>2015</v>
      </c>
      <c r="V2621" t="str">
        <f t="shared" si="245"/>
        <v>Sep</v>
      </c>
    </row>
    <row r="2622" spans="1:22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8">
        <f t="shared" si="240"/>
        <v>144</v>
      </c>
      <c r="P2622" s="12">
        <f t="shared" si="241"/>
        <v>2546.7290167865708</v>
      </c>
      <c r="Q2622" t="s">
        <v>8319</v>
      </c>
      <c r="R2622" t="s">
        <v>8355</v>
      </c>
      <c r="S2622" s="9">
        <f t="shared" si="242"/>
        <v>42251.16715277778</v>
      </c>
      <c r="T2622" s="9">
        <f t="shared" si="243"/>
        <v>42288.041666666672</v>
      </c>
      <c r="U2622">
        <f t="shared" si="244"/>
        <v>2015</v>
      </c>
      <c r="V2622" t="str">
        <f t="shared" si="245"/>
        <v>Sep</v>
      </c>
    </row>
    <row r="2623" spans="1:22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8">
        <f t="shared" si="240"/>
        <v>146</v>
      </c>
      <c r="P2623" s="12">
        <f t="shared" si="241"/>
        <v>5574.1935483870966</v>
      </c>
      <c r="Q2623" t="s">
        <v>8319</v>
      </c>
      <c r="R2623" t="s">
        <v>8355</v>
      </c>
      <c r="S2623" s="9">
        <f t="shared" si="242"/>
        <v>42115.74754629629</v>
      </c>
      <c r="T2623" s="9">
        <f t="shared" si="243"/>
        <v>42145.74754629629</v>
      </c>
      <c r="U2623">
        <f t="shared" si="244"/>
        <v>2015</v>
      </c>
      <c r="V2623" t="str">
        <f t="shared" si="245"/>
        <v>Apr</v>
      </c>
    </row>
    <row r="2624" spans="1:22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8">
        <f t="shared" si="240"/>
        <v>131</v>
      </c>
      <c r="P2624" s="12">
        <f t="shared" si="241"/>
        <v>52540.54054054054</v>
      </c>
      <c r="Q2624" t="s">
        <v>8319</v>
      </c>
      <c r="R2624" t="s">
        <v>8355</v>
      </c>
      <c r="S2624" s="9">
        <f t="shared" si="242"/>
        <v>42689.74324074074</v>
      </c>
      <c r="T2624" s="9">
        <f t="shared" si="243"/>
        <v>42734.74324074074</v>
      </c>
      <c r="U2624">
        <f t="shared" si="244"/>
        <v>2016</v>
      </c>
      <c r="V2624" t="str">
        <f t="shared" si="245"/>
        <v>Nov</v>
      </c>
    </row>
    <row r="2625" spans="1:22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8">
        <f t="shared" si="240"/>
        <v>114</v>
      </c>
      <c r="P2625" s="12">
        <f t="shared" si="241"/>
        <v>19509.677419354837</v>
      </c>
      <c r="Q2625" t="s">
        <v>8319</v>
      </c>
      <c r="R2625" t="s">
        <v>8355</v>
      </c>
      <c r="S2625" s="9">
        <f t="shared" si="242"/>
        <v>42692.256550925929</v>
      </c>
      <c r="T2625" s="9">
        <f t="shared" si="243"/>
        <v>42706.256550925929</v>
      </c>
      <c r="U2625">
        <f t="shared" si="244"/>
        <v>2016</v>
      </c>
      <c r="V2625" t="str">
        <f t="shared" si="245"/>
        <v>Nov</v>
      </c>
    </row>
    <row r="2626" spans="1:22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8">
        <f t="shared" si="240"/>
        <v>1379</v>
      </c>
      <c r="P2626" s="12">
        <f t="shared" si="241"/>
        <v>523.1833910034602</v>
      </c>
      <c r="Q2626" t="s">
        <v>8319</v>
      </c>
      <c r="R2626" t="s">
        <v>8355</v>
      </c>
      <c r="S2626" s="9">
        <f t="shared" si="242"/>
        <v>41144.42155092593</v>
      </c>
      <c r="T2626" s="9">
        <f t="shared" si="243"/>
        <v>41165.42155092593</v>
      </c>
      <c r="U2626">
        <f t="shared" si="244"/>
        <v>2012</v>
      </c>
      <c r="V2626" t="str">
        <f t="shared" si="245"/>
        <v>Aug</v>
      </c>
    </row>
    <row r="2627" spans="1:22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8">
        <f t="shared" ref="O2627:O2690" si="246">ROUND((E2627/D2627)*100,0)</f>
        <v>956</v>
      </c>
      <c r="P2627" s="12">
        <f t="shared" ref="P2627:P2690" si="247">(I2627-J2627)/L2627</f>
        <v>41607.692307692305</v>
      </c>
      <c r="Q2627" t="s">
        <v>8319</v>
      </c>
      <c r="R2627" t="s">
        <v>8355</v>
      </c>
      <c r="S2627" s="9">
        <f t="shared" ref="S2627:S2690" si="248">(((J2627/60)/60)/24)+DATE(1970,1,1)</f>
        <v>42658.810277777782</v>
      </c>
      <c r="T2627" s="9">
        <f t="shared" ref="T2627:T2690" si="249">(((I2627/60)/60)/24) + DATE(1970,1,1)</f>
        <v>42683.851944444439</v>
      </c>
      <c r="U2627">
        <f t="shared" ref="U2627:U2690" si="250">YEAR(S2627)</f>
        <v>2016</v>
      </c>
      <c r="V2627" t="str">
        <f t="shared" ref="V2627:V2690" si="251">TEXT(MONTH(S2627)*29,"mmm")</f>
        <v>Oct</v>
      </c>
    </row>
    <row r="2628" spans="1:22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8">
        <f t="shared" si="246"/>
        <v>112</v>
      </c>
      <c r="P2628" s="12">
        <f t="shared" si="247"/>
        <v>51840</v>
      </c>
      <c r="Q2628" t="s">
        <v>8319</v>
      </c>
      <c r="R2628" t="s">
        <v>8355</v>
      </c>
      <c r="S2628" s="9">
        <f t="shared" si="248"/>
        <v>42128.628113425926</v>
      </c>
      <c r="T2628" s="9">
        <f t="shared" si="249"/>
        <v>42158.628113425926</v>
      </c>
      <c r="U2628">
        <f t="shared" si="250"/>
        <v>2015</v>
      </c>
      <c r="V2628" t="str">
        <f t="shared" si="251"/>
        <v>May</v>
      </c>
    </row>
    <row r="2629" spans="1:22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8">
        <f t="shared" si="246"/>
        <v>647</v>
      </c>
      <c r="P2629" s="12">
        <f t="shared" si="247"/>
        <v>57680</v>
      </c>
      <c r="Q2629" t="s">
        <v>8319</v>
      </c>
      <c r="R2629" t="s">
        <v>8355</v>
      </c>
      <c r="S2629" s="9">
        <f t="shared" si="248"/>
        <v>42304.829409722224</v>
      </c>
      <c r="T2629" s="9">
        <f t="shared" si="249"/>
        <v>42334.871076388896</v>
      </c>
      <c r="U2629">
        <f t="shared" si="250"/>
        <v>2015</v>
      </c>
      <c r="V2629" t="str">
        <f t="shared" si="251"/>
        <v>Oct</v>
      </c>
    </row>
    <row r="2630" spans="1:22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8">
        <f t="shared" si="246"/>
        <v>110</v>
      </c>
      <c r="P2630" s="12">
        <f t="shared" si="247"/>
        <v>82285.71428571429</v>
      </c>
      <c r="Q2630" t="s">
        <v>8319</v>
      </c>
      <c r="R2630" t="s">
        <v>8355</v>
      </c>
      <c r="S2630" s="9">
        <f t="shared" si="248"/>
        <v>41953.966053240743</v>
      </c>
      <c r="T2630" s="9">
        <f t="shared" si="249"/>
        <v>41973.966053240743</v>
      </c>
      <c r="U2630">
        <f t="shared" si="250"/>
        <v>2014</v>
      </c>
      <c r="V2630" t="str">
        <f t="shared" si="251"/>
        <v>Nov</v>
      </c>
    </row>
    <row r="2631" spans="1:22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8">
        <f t="shared" si="246"/>
        <v>128</v>
      </c>
      <c r="P2631" s="12">
        <f t="shared" si="247"/>
        <v>25920</v>
      </c>
      <c r="Q2631" t="s">
        <v>8319</v>
      </c>
      <c r="R2631" t="s">
        <v>8355</v>
      </c>
      <c r="S2631" s="9">
        <f t="shared" si="248"/>
        <v>42108.538449074069</v>
      </c>
      <c r="T2631" s="9">
        <f t="shared" si="249"/>
        <v>42138.538449074069</v>
      </c>
      <c r="U2631">
        <f t="shared" si="250"/>
        <v>2015</v>
      </c>
      <c r="V2631" t="str">
        <f t="shared" si="251"/>
        <v>Apr</v>
      </c>
    </row>
    <row r="2632" spans="1:22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8">
        <f t="shared" si="246"/>
        <v>158</v>
      </c>
      <c r="P2632" s="12">
        <f t="shared" si="247"/>
        <v>29131.95061728395</v>
      </c>
      <c r="Q2632" t="s">
        <v>8319</v>
      </c>
      <c r="R2632" t="s">
        <v>8355</v>
      </c>
      <c r="S2632" s="9">
        <f t="shared" si="248"/>
        <v>42524.105462962965</v>
      </c>
      <c r="T2632" s="9">
        <f t="shared" si="249"/>
        <v>42551.416666666672</v>
      </c>
      <c r="U2632">
        <f t="shared" si="250"/>
        <v>2016</v>
      </c>
      <c r="V2632" t="str">
        <f t="shared" si="251"/>
        <v>Jun</v>
      </c>
    </row>
    <row r="2633" spans="1:22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8">
        <f t="shared" si="246"/>
        <v>115</v>
      </c>
      <c r="P2633" s="12">
        <f t="shared" si="247"/>
        <v>8458.7412587412582</v>
      </c>
      <c r="Q2633" t="s">
        <v>8319</v>
      </c>
      <c r="R2633" t="s">
        <v>8355</v>
      </c>
      <c r="S2633" s="9">
        <f t="shared" si="248"/>
        <v>42218.169293981482</v>
      </c>
      <c r="T2633" s="9">
        <f t="shared" si="249"/>
        <v>42246.169293981482</v>
      </c>
      <c r="U2633">
        <f t="shared" si="250"/>
        <v>2015</v>
      </c>
      <c r="V2633" t="str">
        <f t="shared" si="251"/>
        <v>Aug</v>
      </c>
    </row>
    <row r="2634" spans="1:22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8">
        <f t="shared" si="246"/>
        <v>137</v>
      </c>
      <c r="P2634" s="12">
        <f t="shared" si="247"/>
        <v>51428.571428571428</v>
      </c>
      <c r="Q2634" t="s">
        <v>8319</v>
      </c>
      <c r="R2634" t="s">
        <v>8355</v>
      </c>
      <c r="S2634" s="9">
        <f t="shared" si="248"/>
        <v>42494.061793981484</v>
      </c>
      <c r="T2634" s="9">
        <f t="shared" si="249"/>
        <v>42519.061793981484</v>
      </c>
      <c r="U2634">
        <f t="shared" si="250"/>
        <v>2016</v>
      </c>
      <c r="V2634" t="str">
        <f t="shared" si="251"/>
        <v>May</v>
      </c>
    </row>
    <row r="2635" spans="1:22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8">
        <f t="shared" si="246"/>
        <v>355</v>
      </c>
      <c r="P2635" s="12">
        <f t="shared" si="247"/>
        <v>13083.75879396985</v>
      </c>
      <c r="Q2635" t="s">
        <v>8319</v>
      </c>
      <c r="R2635" t="s">
        <v>8355</v>
      </c>
      <c r="S2635" s="9">
        <f t="shared" si="248"/>
        <v>41667.823287037041</v>
      </c>
      <c r="T2635" s="9">
        <f t="shared" si="249"/>
        <v>41697.958333333336</v>
      </c>
      <c r="U2635">
        <f t="shared" si="250"/>
        <v>2014</v>
      </c>
      <c r="V2635" t="str">
        <f t="shared" si="251"/>
        <v>Jan</v>
      </c>
    </row>
    <row r="2636" spans="1:22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8">
        <f t="shared" si="246"/>
        <v>106</v>
      </c>
      <c r="P2636" s="12">
        <f t="shared" si="247"/>
        <v>103680</v>
      </c>
      <c r="Q2636" t="s">
        <v>8319</v>
      </c>
      <c r="R2636" t="s">
        <v>8355</v>
      </c>
      <c r="S2636" s="9">
        <f t="shared" si="248"/>
        <v>42612.656493055561</v>
      </c>
      <c r="T2636" s="9">
        <f t="shared" si="249"/>
        <v>42642.656493055561</v>
      </c>
      <c r="U2636">
        <f t="shared" si="250"/>
        <v>2016</v>
      </c>
      <c r="V2636" t="str">
        <f t="shared" si="251"/>
        <v>Aug</v>
      </c>
    </row>
    <row r="2637" spans="1:22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8">
        <f t="shared" si="246"/>
        <v>100</v>
      </c>
      <c r="P2637" s="12">
        <f t="shared" si="247"/>
        <v>35957.142857142855</v>
      </c>
      <c r="Q2637" t="s">
        <v>8319</v>
      </c>
      <c r="R2637" t="s">
        <v>8355</v>
      </c>
      <c r="S2637" s="9">
        <f t="shared" si="248"/>
        <v>42037.950937500005</v>
      </c>
      <c r="T2637" s="9">
        <f t="shared" si="249"/>
        <v>42072.909270833334</v>
      </c>
      <c r="U2637">
        <f t="shared" si="250"/>
        <v>2015</v>
      </c>
      <c r="V2637" t="str">
        <f t="shared" si="251"/>
        <v>Feb</v>
      </c>
    </row>
    <row r="2638" spans="1:22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8">
        <f t="shared" si="246"/>
        <v>187</v>
      </c>
      <c r="P2638" s="12">
        <f t="shared" si="247"/>
        <v>38753.72</v>
      </c>
      <c r="Q2638" t="s">
        <v>8319</v>
      </c>
      <c r="R2638" t="s">
        <v>8355</v>
      </c>
      <c r="S2638" s="9">
        <f t="shared" si="248"/>
        <v>42636.614745370374</v>
      </c>
      <c r="T2638" s="9">
        <f t="shared" si="249"/>
        <v>42659.041666666672</v>
      </c>
      <c r="U2638">
        <f t="shared" si="250"/>
        <v>2016</v>
      </c>
      <c r="V2638" t="str">
        <f t="shared" si="251"/>
        <v>Sep</v>
      </c>
    </row>
    <row r="2639" spans="1:22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8">
        <f t="shared" si="246"/>
        <v>166</v>
      </c>
      <c r="P2639" s="12">
        <f t="shared" si="247"/>
        <v>53169.230769230766</v>
      </c>
      <c r="Q2639" t="s">
        <v>8319</v>
      </c>
      <c r="R2639" t="s">
        <v>8355</v>
      </c>
      <c r="S2639" s="9">
        <f t="shared" si="248"/>
        <v>42639.549479166672</v>
      </c>
      <c r="T2639" s="9">
        <f t="shared" si="249"/>
        <v>42655.549479166672</v>
      </c>
      <c r="U2639">
        <f t="shared" si="250"/>
        <v>2016</v>
      </c>
      <c r="V2639" t="str">
        <f t="shared" si="251"/>
        <v>Sep</v>
      </c>
    </row>
    <row r="2640" spans="1:22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8">
        <f t="shared" si="246"/>
        <v>102</v>
      </c>
      <c r="P2640" s="12">
        <f t="shared" si="247"/>
        <v>185142.85714285713</v>
      </c>
      <c r="Q2640" t="s">
        <v>8319</v>
      </c>
      <c r="R2640" t="s">
        <v>8355</v>
      </c>
      <c r="S2640" s="9">
        <f t="shared" si="248"/>
        <v>41989.913136574076</v>
      </c>
      <c r="T2640" s="9">
        <f t="shared" si="249"/>
        <v>42019.913136574076</v>
      </c>
      <c r="U2640">
        <f t="shared" si="250"/>
        <v>2014</v>
      </c>
      <c r="V2640" t="str">
        <f t="shared" si="251"/>
        <v>Dec</v>
      </c>
    </row>
    <row r="2641" spans="1:22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8">
        <f t="shared" si="246"/>
        <v>164</v>
      </c>
      <c r="P2641" s="12">
        <f t="shared" si="247"/>
        <v>52897.959183673469</v>
      </c>
      <c r="Q2641" t="s">
        <v>8319</v>
      </c>
      <c r="R2641" t="s">
        <v>8355</v>
      </c>
      <c r="S2641" s="9">
        <f t="shared" si="248"/>
        <v>42024.86513888889</v>
      </c>
      <c r="T2641" s="9">
        <f t="shared" si="249"/>
        <v>42054.86513888889</v>
      </c>
      <c r="U2641">
        <f t="shared" si="250"/>
        <v>2015</v>
      </c>
      <c r="V2641" t="str">
        <f t="shared" si="251"/>
        <v>Jan</v>
      </c>
    </row>
    <row r="2642" spans="1:22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8">
        <f t="shared" si="246"/>
        <v>106</v>
      </c>
      <c r="P2642" s="12">
        <f t="shared" si="247"/>
        <v>75130.434782608689</v>
      </c>
      <c r="Q2642" t="s">
        <v>8319</v>
      </c>
      <c r="R2642" t="s">
        <v>8355</v>
      </c>
      <c r="S2642" s="9">
        <f t="shared" si="248"/>
        <v>42103.160578703704</v>
      </c>
      <c r="T2642" s="9">
        <f t="shared" si="249"/>
        <v>42163.160578703704</v>
      </c>
      <c r="U2642">
        <f t="shared" si="250"/>
        <v>2015</v>
      </c>
      <c r="V2642" t="str">
        <f t="shared" si="251"/>
        <v>Apr</v>
      </c>
    </row>
    <row r="2643" spans="1:22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8">
        <f t="shared" si="246"/>
        <v>1</v>
      </c>
      <c r="P2643" s="12">
        <f t="shared" si="247"/>
        <v>1469877</v>
      </c>
      <c r="Q2643" t="s">
        <v>8319</v>
      </c>
      <c r="R2643" t="s">
        <v>8355</v>
      </c>
      <c r="S2643" s="9">
        <f t="shared" si="248"/>
        <v>41880.827118055553</v>
      </c>
      <c r="T2643" s="9">
        <f t="shared" si="249"/>
        <v>41897.839583333334</v>
      </c>
      <c r="U2643">
        <f t="shared" si="250"/>
        <v>2014</v>
      </c>
      <c r="V2643" t="str">
        <f t="shared" si="251"/>
        <v>Aug</v>
      </c>
    </row>
    <row r="2644" spans="1:22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8">
        <f t="shared" si="246"/>
        <v>0</v>
      </c>
      <c r="P2644" s="12" t="e">
        <f t="shared" si="247"/>
        <v>#DIV/0!</v>
      </c>
      <c r="Q2644" t="s">
        <v>8319</v>
      </c>
      <c r="R2644" t="s">
        <v>8355</v>
      </c>
      <c r="S2644" s="9">
        <f t="shared" si="248"/>
        <v>42536.246620370366</v>
      </c>
      <c r="T2644" s="9">
        <f t="shared" si="249"/>
        <v>42566.289583333331</v>
      </c>
      <c r="U2644">
        <f t="shared" si="250"/>
        <v>2016</v>
      </c>
      <c r="V2644" t="str">
        <f t="shared" si="251"/>
        <v>Jun</v>
      </c>
    </row>
    <row r="2645" spans="1:22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8">
        <f t="shared" si="246"/>
        <v>34</v>
      </c>
      <c r="P2645" s="12">
        <f t="shared" si="247"/>
        <v>2057.8447701532314</v>
      </c>
      <c r="Q2645" t="s">
        <v>8319</v>
      </c>
      <c r="R2645" t="s">
        <v>8355</v>
      </c>
      <c r="S2645" s="9">
        <f t="shared" si="248"/>
        <v>42689.582349537035</v>
      </c>
      <c r="T2645" s="9">
        <f t="shared" si="249"/>
        <v>42725.332638888889</v>
      </c>
      <c r="U2645">
        <f t="shared" si="250"/>
        <v>2016</v>
      </c>
      <c r="V2645" t="str">
        <f t="shared" si="251"/>
        <v>Nov</v>
      </c>
    </row>
    <row r="2646" spans="1:22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8">
        <f t="shared" si="246"/>
        <v>2</v>
      </c>
      <c r="P2646" s="12">
        <f t="shared" si="247"/>
        <v>49846.153846153844</v>
      </c>
      <c r="Q2646" t="s">
        <v>8319</v>
      </c>
      <c r="R2646" t="s">
        <v>8355</v>
      </c>
      <c r="S2646" s="9">
        <f t="shared" si="248"/>
        <v>42774.792071759264</v>
      </c>
      <c r="T2646" s="9">
        <f t="shared" si="249"/>
        <v>42804.792071759264</v>
      </c>
      <c r="U2646">
        <f t="shared" si="250"/>
        <v>2017</v>
      </c>
      <c r="V2646" t="str">
        <f t="shared" si="251"/>
        <v>Feb</v>
      </c>
    </row>
    <row r="2647" spans="1:22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8">
        <f t="shared" si="246"/>
        <v>11</v>
      </c>
      <c r="P2647" s="12">
        <f t="shared" si="247"/>
        <v>112852.17391304347</v>
      </c>
      <c r="Q2647" t="s">
        <v>8319</v>
      </c>
      <c r="R2647" t="s">
        <v>8355</v>
      </c>
      <c r="S2647" s="9">
        <f t="shared" si="248"/>
        <v>41921.842627314814</v>
      </c>
      <c r="T2647" s="9">
        <f t="shared" si="249"/>
        <v>41951.884293981479</v>
      </c>
      <c r="U2647">
        <f t="shared" si="250"/>
        <v>2014</v>
      </c>
      <c r="V2647" t="str">
        <f t="shared" si="251"/>
        <v>Oct</v>
      </c>
    </row>
    <row r="2648" spans="1:22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8">
        <f t="shared" si="246"/>
        <v>8</v>
      </c>
      <c r="P2648" s="12">
        <f t="shared" si="247"/>
        <v>4844.8598130841119</v>
      </c>
      <c r="Q2648" t="s">
        <v>8319</v>
      </c>
      <c r="R2648" t="s">
        <v>8355</v>
      </c>
      <c r="S2648" s="9">
        <f t="shared" si="248"/>
        <v>42226.313298611116</v>
      </c>
      <c r="T2648" s="9">
        <f t="shared" si="249"/>
        <v>42256.313298611116</v>
      </c>
      <c r="U2648">
        <f t="shared" si="250"/>
        <v>2015</v>
      </c>
      <c r="V2648" t="str">
        <f t="shared" si="251"/>
        <v>Aug</v>
      </c>
    </row>
    <row r="2649" spans="1:22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8">
        <f t="shared" si="246"/>
        <v>1</v>
      </c>
      <c r="P2649" s="12">
        <f t="shared" si="247"/>
        <v>864000</v>
      </c>
      <c r="Q2649" t="s">
        <v>8319</v>
      </c>
      <c r="R2649" t="s">
        <v>8355</v>
      </c>
      <c r="S2649" s="9">
        <f t="shared" si="248"/>
        <v>42200.261793981481</v>
      </c>
      <c r="T2649" s="9">
        <f t="shared" si="249"/>
        <v>42230.261793981481</v>
      </c>
      <c r="U2649">
        <f t="shared" si="250"/>
        <v>2015</v>
      </c>
      <c r="V2649" t="str">
        <f t="shared" si="251"/>
        <v>Jul</v>
      </c>
    </row>
    <row r="2650" spans="1:22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8">
        <f t="shared" si="246"/>
        <v>1</v>
      </c>
      <c r="P2650" s="12">
        <f t="shared" si="247"/>
        <v>432000</v>
      </c>
      <c r="Q2650" t="s">
        <v>8319</v>
      </c>
      <c r="R2650" t="s">
        <v>8355</v>
      </c>
      <c r="S2650" s="9">
        <f t="shared" si="248"/>
        <v>42408.714814814812</v>
      </c>
      <c r="T2650" s="9">
        <f t="shared" si="249"/>
        <v>42438.714814814812</v>
      </c>
      <c r="U2650">
        <f t="shared" si="250"/>
        <v>2016</v>
      </c>
      <c r="V2650" t="str">
        <f t="shared" si="251"/>
        <v>Feb</v>
      </c>
    </row>
    <row r="2651" spans="1:22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8">
        <f t="shared" si="246"/>
        <v>0</v>
      </c>
      <c r="P2651" s="12">
        <f t="shared" si="247"/>
        <v>1728000</v>
      </c>
      <c r="Q2651" t="s">
        <v>8319</v>
      </c>
      <c r="R2651" t="s">
        <v>8355</v>
      </c>
      <c r="S2651" s="9">
        <f t="shared" si="248"/>
        <v>42341.99700231482</v>
      </c>
      <c r="T2651" s="9">
        <f t="shared" si="249"/>
        <v>42401.99700231482</v>
      </c>
      <c r="U2651">
        <f t="shared" si="250"/>
        <v>2015</v>
      </c>
      <c r="V2651" t="str">
        <f t="shared" si="251"/>
        <v>Dec</v>
      </c>
    </row>
    <row r="2652" spans="1:22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8">
        <f t="shared" si="246"/>
        <v>1</v>
      </c>
      <c r="P2652" s="12">
        <f t="shared" si="247"/>
        <v>518400</v>
      </c>
      <c r="Q2652" t="s">
        <v>8319</v>
      </c>
      <c r="R2652" t="s">
        <v>8355</v>
      </c>
      <c r="S2652" s="9">
        <f t="shared" si="248"/>
        <v>42695.624340277776</v>
      </c>
      <c r="T2652" s="9">
        <f t="shared" si="249"/>
        <v>42725.624340277776</v>
      </c>
      <c r="U2652">
        <f t="shared" si="250"/>
        <v>2016</v>
      </c>
      <c r="V2652" t="str">
        <f t="shared" si="251"/>
        <v>Nov</v>
      </c>
    </row>
    <row r="2653" spans="1:22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8">
        <f t="shared" si="246"/>
        <v>2</v>
      </c>
      <c r="P2653" s="12">
        <f t="shared" si="247"/>
        <v>142305.88235294117</v>
      </c>
      <c r="Q2653" t="s">
        <v>8319</v>
      </c>
      <c r="R2653" t="s">
        <v>8355</v>
      </c>
      <c r="S2653" s="9">
        <f t="shared" si="248"/>
        <v>42327.805659722217</v>
      </c>
      <c r="T2653" s="9">
        <f t="shared" si="249"/>
        <v>42355.805659722217</v>
      </c>
      <c r="U2653">
        <f t="shared" si="250"/>
        <v>2015</v>
      </c>
      <c r="V2653" t="str">
        <f t="shared" si="251"/>
        <v>Nov</v>
      </c>
    </row>
    <row r="2654" spans="1:22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8">
        <f t="shared" si="246"/>
        <v>1</v>
      </c>
      <c r="P2654" s="12">
        <f t="shared" si="247"/>
        <v>235636.36363636365</v>
      </c>
      <c r="Q2654" t="s">
        <v>8319</v>
      </c>
      <c r="R2654" t="s">
        <v>8355</v>
      </c>
      <c r="S2654" s="9">
        <f t="shared" si="248"/>
        <v>41953.158854166672</v>
      </c>
      <c r="T2654" s="9">
        <f t="shared" si="249"/>
        <v>41983.158854166672</v>
      </c>
      <c r="U2654">
        <f t="shared" si="250"/>
        <v>2014</v>
      </c>
      <c r="V2654" t="str">
        <f t="shared" si="251"/>
        <v>Nov</v>
      </c>
    </row>
    <row r="2655" spans="1:22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8">
        <f t="shared" si="246"/>
        <v>12</v>
      </c>
      <c r="P2655" s="12">
        <f t="shared" si="247"/>
        <v>38898.185714285712</v>
      </c>
      <c r="Q2655" t="s">
        <v>8319</v>
      </c>
      <c r="R2655" t="s">
        <v>8355</v>
      </c>
      <c r="S2655" s="9">
        <f t="shared" si="248"/>
        <v>41771.651932870373</v>
      </c>
      <c r="T2655" s="9">
        <f t="shared" si="249"/>
        <v>41803.166666666664</v>
      </c>
      <c r="U2655">
        <f t="shared" si="250"/>
        <v>2014</v>
      </c>
      <c r="V2655" t="str">
        <f t="shared" si="251"/>
        <v>May</v>
      </c>
    </row>
    <row r="2656" spans="1:22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8">
        <f t="shared" si="246"/>
        <v>0</v>
      </c>
      <c r="P2656" s="12">
        <f t="shared" si="247"/>
        <v>863400</v>
      </c>
      <c r="Q2656" t="s">
        <v>8319</v>
      </c>
      <c r="R2656" t="s">
        <v>8355</v>
      </c>
      <c r="S2656" s="9">
        <f t="shared" si="248"/>
        <v>42055.600995370376</v>
      </c>
      <c r="T2656" s="9">
        <f t="shared" si="249"/>
        <v>42115.559328703705</v>
      </c>
      <c r="U2656">
        <f t="shared" si="250"/>
        <v>2015</v>
      </c>
      <c r="V2656" t="str">
        <f t="shared" si="251"/>
        <v>Feb</v>
      </c>
    </row>
    <row r="2657" spans="1:22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8">
        <f t="shared" si="246"/>
        <v>21</v>
      </c>
      <c r="P2657" s="12">
        <f t="shared" si="247"/>
        <v>56194.255813953489</v>
      </c>
      <c r="Q2657" t="s">
        <v>8319</v>
      </c>
      <c r="R2657" t="s">
        <v>8355</v>
      </c>
      <c r="S2657" s="9">
        <f t="shared" si="248"/>
        <v>42381.866284722222</v>
      </c>
      <c r="T2657" s="9">
        <f t="shared" si="249"/>
        <v>42409.833333333328</v>
      </c>
      <c r="U2657">
        <f t="shared" si="250"/>
        <v>2016</v>
      </c>
      <c r="V2657" t="str">
        <f t="shared" si="251"/>
        <v>Jan</v>
      </c>
    </row>
    <row r="2658" spans="1:22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8">
        <f t="shared" si="246"/>
        <v>11</v>
      </c>
      <c r="P2658" s="12">
        <f t="shared" si="247"/>
        <v>22227.052631578947</v>
      </c>
      <c r="Q2658" t="s">
        <v>8319</v>
      </c>
      <c r="R2658" t="s">
        <v>8355</v>
      </c>
      <c r="S2658" s="9">
        <f t="shared" si="248"/>
        <v>42767.688518518517</v>
      </c>
      <c r="T2658" s="9">
        <f t="shared" si="249"/>
        <v>42806.791666666672</v>
      </c>
      <c r="U2658">
        <f t="shared" si="250"/>
        <v>2017</v>
      </c>
      <c r="V2658" t="str">
        <f t="shared" si="251"/>
        <v>Feb</v>
      </c>
    </row>
    <row r="2659" spans="1:22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8">
        <f t="shared" si="246"/>
        <v>19</v>
      </c>
      <c r="P2659" s="12">
        <f t="shared" si="247"/>
        <v>48521.135593220337</v>
      </c>
      <c r="Q2659" t="s">
        <v>8319</v>
      </c>
      <c r="R2659" t="s">
        <v>8355</v>
      </c>
      <c r="S2659" s="9">
        <f t="shared" si="248"/>
        <v>42551.928854166668</v>
      </c>
      <c r="T2659" s="9">
        <f t="shared" si="249"/>
        <v>42585.0625</v>
      </c>
      <c r="U2659">
        <f t="shared" si="250"/>
        <v>2016</v>
      </c>
      <c r="V2659" t="str">
        <f t="shared" si="251"/>
        <v>Jun</v>
      </c>
    </row>
    <row r="2660" spans="1:22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8">
        <f t="shared" si="246"/>
        <v>0</v>
      </c>
      <c r="P2660" s="12">
        <f t="shared" si="247"/>
        <v>648000</v>
      </c>
      <c r="Q2660" t="s">
        <v>8319</v>
      </c>
      <c r="R2660" t="s">
        <v>8355</v>
      </c>
      <c r="S2660" s="9">
        <f t="shared" si="248"/>
        <v>42551.884189814817</v>
      </c>
      <c r="T2660" s="9">
        <f t="shared" si="249"/>
        <v>42581.884189814817</v>
      </c>
      <c r="U2660">
        <f t="shared" si="250"/>
        <v>2016</v>
      </c>
      <c r="V2660" t="str">
        <f t="shared" si="251"/>
        <v>Jun</v>
      </c>
    </row>
    <row r="2661" spans="1:22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8">
        <f t="shared" si="246"/>
        <v>3</v>
      </c>
      <c r="P2661" s="12">
        <f t="shared" si="247"/>
        <v>259200</v>
      </c>
      <c r="Q2661" t="s">
        <v>8319</v>
      </c>
      <c r="R2661" t="s">
        <v>8355</v>
      </c>
      <c r="S2661" s="9">
        <f t="shared" si="248"/>
        <v>42082.069560185191</v>
      </c>
      <c r="T2661" s="9">
        <f t="shared" si="249"/>
        <v>42112.069560185191</v>
      </c>
      <c r="U2661">
        <f t="shared" si="250"/>
        <v>2015</v>
      </c>
      <c r="V2661" t="str">
        <f t="shared" si="251"/>
        <v>Mar</v>
      </c>
    </row>
    <row r="2662" spans="1:22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8">
        <f t="shared" si="246"/>
        <v>0</v>
      </c>
      <c r="P2662" s="12">
        <f t="shared" si="247"/>
        <v>1037520</v>
      </c>
      <c r="Q2662" t="s">
        <v>8319</v>
      </c>
      <c r="R2662" t="s">
        <v>8355</v>
      </c>
      <c r="S2662" s="9">
        <f t="shared" si="248"/>
        <v>42272.713171296295</v>
      </c>
      <c r="T2662" s="9">
        <f t="shared" si="249"/>
        <v>42332.754837962959</v>
      </c>
      <c r="U2662">
        <f t="shared" si="250"/>
        <v>2015</v>
      </c>
      <c r="V2662" t="str">
        <f t="shared" si="251"/>
        <v>Sep</v>
      </c>
    </row>
    <row r="2663" spans="1:22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8">
        <f t="shared" si="246"/>
        <v>103</v>
      </c>
      <c r="P2663" s="12">
        <f t="shared" si="247"/>
        <v>43200</v>
      </c>
      <c r="Q2663" t="s">
        <v>8319</v>
      </c>
      <c r="R2663" t="s">
        <v>8356</v>
      </c>
      <c r="S2663" s="9">
        <f t="shared" si="248"/>
        <v>41542.958449074074</v>
      </c>
      <c r="T2663" s="9">
        <f t="shared" si="249"/>
        <v>41572.958449074074</v>
      </c>
      <c r="U2663">
        <f t="shared" si="250"/>
        <v>2013</v>
      </c>
      <c r="V2663" t="str">
        <f t="shared" si="251"/>
        <v>Sep</v>
      </c>
    </row>
    <row r="2664" spans="1:22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8">
        <f t="shared" si="246"/>
        <v>107</v>
      </c>
      <c r="P2664" s="12">
        <f t="shared" si="247"/>
        <v>32400</v>
      </c>
      <c r="Q2664" t="s">
        <v>8319</v>
      </c>
      <c r="R2664" t="s">
        <v>8356</v>
      </c>
      <c r="S2664" s="9">
        <f t="shared" si="248"/>
        <v>42207.746678240743</v>
      </c>
      <c r="T2664" s="9">
        <f t="shared" si="249"/>
        <v>42237.746678240743</v>
      </c>
      <c r="U2664">
        <f t="shared" si="250"/>
        <v>2015</v>
      </c>
      <c r="V2664" t="str">
        <f t="shared" si="251"/>
        <v>Jul</v>
      </c>
    </row>
    <row r="2665" spans="1:22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8">
        <f t="shared" si="246"/>
        <v>105</v>
      </c>
      <c r="P2665" s="12">
        <f t="shared" si="247"/>
        <v>44746.303571428572</v>
      </c>
      <c r="Q2665" t="s">
        <v>8319</v>
      </c>
      <c r="R2665" t="s">
        <v>8356</v>
      </c>
      <c r="S2665" s="9">
        <f t="shared" si="248"/>
        <v>42222.622766203705</v>
      </c>
      <c r="T2665" s="9">
        <f t="shared" si="249"/>
        <v>42251.625</v>
      </c>
      <c r="U2665">
        <f t="shared" si="250"/>
        <v>2015</v>
      </c>
      <c r="V2665" t="str">
        <f t="shared" si="251"/>
        <v>Aug</v>
      </c>
    </row>
    <row r="2666" spans="1:22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8">
        <f t="shared" si="246"/>
        <v>103</v>
      </c>
      <c r="P2666" s="12">
        <f t="shared" si="247"/>
        <v>28466.759615384617</v>
      </c>
      <c r="Q2666" t="s">
        <v>8319</v>
      </c>
      <c r="R2666" t="s">
        <v>8356</v>
      </c>
      <c r="S2666" s="9">
        <f t="shared" si="248"/>
        <v>42313.02542824074</v>
      </c>
      <c r="T2666" s="9">
        <f t="shared" si="249"/>
        <v>42347.290972222225</v>
      </c>
      <c r="U2666">
        <f t="shared" si="250"/>
        <v>2015</v>
      </c>
      <c r="V2666" t="str">
        <f t="shared" si="251"/>
        <v>Nov</v>
      </c>
    </row>
    <row r="2667" spans="1:22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8">
        <f t="shared" si="246"/>
        <v>123</v>
      </c>
      <c r="P2667" s="12">
        <f t="shared" si="247"/>
        <v>84521.739130434784</v>
      </c>
      <c r="Q2667" t="s">
        <v>8319</v>
      </c>
      <c r="R2667" t="s">
        <v>8356</v>
      </c>
      <c r="S2667" s="9">
        <f t="shared" si="248"/>
        <v>42083.895532407405</v>
      </c>
      <c r="T2667" s="9">
        <f t="shared" si="249"/>
        <v>42128.895532407405</v>
      </c>
      <c r="U2667">
        <f t="shared" si="250"/>
        <v>2015</v>
      </c>
      <c r="V2667" t="str">
        <f t="shared" si="251"/>
        <v>Mar</v>
      </c>
    </row>
    <row r="2668" spans="1:22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8">
        <f t="shared" si="246"/>
        <v>159</v>
      </c>
      <c r="P2668" s="12">
        <f t="shared" si="247"/>
        <v>15564.859223300971</v>
      </c>
      <c r="Q2668" t="s">
        <v>8319</v>
      </c>
      <c r="R2668" t="s">
        <v>8356</v>
      </c>
      <c r="S2668" s="9">
        <f t="shared" si="248"/>
        <v>42235.764340277776</v>
      </c>
      <c r="T2668" s="9">
        <f t="shared" si="249"/>
        <v>42272.875</v>
      </c>
      <c r="U2668">
        <f t="shared" si="250"/>
        <v>2015</v>
      </c>
      <c r="V2668" t="str">
        <f t="shared" si="251"/>
        <v>Aug</v>
      </c>
    </row>
    <row r="2669" spans="1:22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8">
        <f t="shared" si="246"/>
        <v>111</v>
      </c>
      <c r="P2669" s="12">
        <f t="shared" si="247"/>
        <v>144000</v>
      </c>
      <c r="Q2669" t="s">
        <v>8319</v>
      </c>
      <c r="R2669" t="s">
        <v>8356</v>
      </c>
      <c r="S2669" s="9">
        <f t="shared" si="248"/>
        <v>42380.926111111112</v>
      </c>
      <c r="T2669" s="9">
        <f t="shared" si="249"/>
        <v>42410.926111111112</v>
      </c>
      <c r="U2669">
        <f t="shared" si="250"/>
        <v>2016</v>
      </c>
      <c r="V2669" t="str">
        <f t="shared" si="251"/>
        <v>Jan</v>
      </c>
    </row>
    <row r="2670" spans="1:22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8">
        <f t="shared" si="246"/>
        <v>171</v>
      </c>
      <c r="P2670" s="12">
        <f t="shared" si="247"/>
        <v>129651.96428571429</v>
      </c>
      <c r="Q2670" t="s">
        <v>8319</v>
      </c>
      <c r="R2670" t="s">
        <v>8356</v>
      </c>
      <c r="S2670" s="9">
        <f t="shared" si="248"/>
        <v>42275.588715277772</v>
      </c>
      <c r="T2670" s="9">
        <f t="shared" si="249"/>
        <v>42317.60555555555</v>
      </c>
      <c r="U2670">
        <f t="shared" si="250"/>
        <v>2015</v>
      </c>
      <c r="V2670" t="str">
        <f t="shared" si="251"/>
        <v>Sep</v>
      </c>
    </row>
    <row r="2671" spans="1:22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8">
        <f t="shared" si="246"/>
        <v>125</v>
      </c>
      <c r="P2671" s="12">
        <f t="shared" si="247"/>
        <v>471272.72727272729</v>
      </c>
      <c r="Q2671" t="s">
        <v>8319</v>
      </c>
      <c r="R2671" t="s">
        <v>8356</v>
      </c>
      <c r="S2671" s="9">
        <f t="shared" si="248"/>
        <v>42319.035833333335</v>
      </c>
      <c r="T2671" s="9">
        <f t="shared" si="249"/>
        <v>42379.035833333335</v>
      </c>
      <c r="U2671">
        <f t="shared" si="250"/>
        <v>2015</v>
      </c>
      <c r="V2671" t="str">
        <f t="shared" si="251"/>
        <v>Nov</v>
      </c>
    </row>
    <row r="2672" spans="1:22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8">
        <f t="shared" si="246"/>
        <v>6</v>
      </c>
      <c r="P2672" s="12">
        <f t="shared" si="247"/>
        <v>40320</v>
      </c>
      <c r="Q2672" t="s">
        <v>8319</v>
      </c>
      <c r="R2672" t="s">
        <v>8356</v>
      </c>
      <c r="S2672" s="9">
        <f t="shared" si="248"/>
        <v>41821.020601851851</v>
      </c>
      <c r="T2672" s="9">
        <f t="shared" si="249"/>
        <v>41849.020601851851</v>
      </c>
      <c r="U2672">
        <f t="shared" si="250"/>
        <v>2014</v>
      </c>
      <c r="V2672" t="str">
        <f t="shared" si="251"/>
        <v>Jul</v>
      </c>
    </row>
    <row r="2673" spans="1:22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8">
        <f t="shared" si="246"/>
        <v>11</v>
      </c>
      <c r="P2673" s="12">
        <f t="shared" si="247"/>
        <v>30928.142857142859</v>
      </c>
      <c r="Q2673" t="s">
        <v>8319</v>
      </c>
      <c r="R2673" t="s">
        <v>8356</v>
      </c>
      <c r="S2673" s="9">
        <f t="shared" si="248"/>
        <v>41962.749027777783</v>
      </c>
      <c r="T2673" s="9">
        <f t="shared" si="249"/>
        <v>41992.818055555559</v>
      </c>
      <c r="U2673">
        <f t="shared" si="250"/>
        <v>2014</v>
      </c>
      <c r="V2673" t="str">
        <f t="shared" si="251"/>
        <v>Nov</v>
      </c>
    </row>
    <row r="2674" spans="1:22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8">
        <f t="shared" si="246"/>
        <v>33</v>
      </c>
      <c r="P2674" s="12">
        <f t="shared" si="247"/>
        <v>39276.808510638301</v>
      </c>
      <c r="Q2674" t="s">
        <v>8319</v>
      </c>
      <c r="R2674" t="s">
        <v>8356</v>
      </c>
      <c r="S2674" s="9">
        <f t="shared" si="248"/>
        <v>42344.884143518517</v>
      </c>
      <c r="T2674" s="9">
        <f t="shared" si="249"/>
        <v>42366.25</v>
      </c>
      <c r="U2674">
        <f t="shared" si="250"/>
        <v>2015</v>
      </c>
      <c r="V2674" t="str">
        <f t="shared" si="251"/>
        <v>Dec</v>
      </c>
    </row>
    <row r="2675" spans="1:22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8">
        <f t="shared" si="246"/>
        <v>28</v>
      </c>
      <c r="P2675" s="12">
        <f t="shared" si="247"/>
        <v>38495.469696969696</v>
      </c>
      <c r="Q2675" t="s">
        <v>8319</v>
      </c>
      <c r="R2675" t="s">
        <v>8356</v>
      </c>
      <c r="S2675" s="9">
        <f t="shared" si="248"/>
        <v>41912.541655092595</v>
      </c>
      <c r="T2675" s="9">
        <f t="shared" si="249"/>
        <v>41941.947916666664</v>
      </c>
      <c r="U2675">
        <f t="shared" si="250"/>
        <v>2014</v>
      </c>
      <c r="V2675" t="str">
        <f t="shared" si="251"/>
        <v>Sep</v>
      </c>
    </row>
    <row r="2676" spans="1:22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8">
        <f t="shared" si="246"/>
        <v>63</v>
      </c>
      <c r="P2676" s="12">
        <f t="shared" si="247"/>
        <v>13427.309941520467</v>
      </c>
      <c r="Q2676" t="s">
        <v>8319</v>
      </c>
      <c r="R2676" t="s">
        <v>8356</v>
      </c>
      <c r="S2676" s="9">
        <f t="shared" si="248"/>
        <v>42529.632754629631</v>
      </c>
      <c r="T2676" s="9">
        <f t="shared" si="249"/>
        <v>42556.207638888889</v>
      </c>
      <c r="U2676">
        <f t="shared" si="250"/>
        <v>2016</v>
      </c>
      <c r="V2676" t="str">
        <f t="shared" si="251"/>
        <v>Jun</v>
      </c>
    </row>
    <row r="2677" spans="1:22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8">
        <f t="shared" si="246"/>
        <v>8</v>
      </c>
      <c r="P2677" s="12">
        <f t="shared" si="247"/>
        <v>89503.448275862072</v>
      </c>
      <c r="Q2677" t="s">
        <v>8319</v>
      </c>
      <c r="R2677" t="s">
        <v>8356</v>
      </c>
      <c r="S2677" s="9">
        <f t="shared" si="248"/>
        <v>41923.857511574075</v>
      </c>
      <c r="T2677" s="9">
        <f t="shared" si="249"/>
        <v>41953.899178240739</v>
      </c>
      <c r="U2677">
        <f t="shared" si="250"/>
        <v>2014</v>
      </c>
      <c r="V2677" t="str">
        <f t="shared" si="251"/>
        <v>Oct</v>
      </c>
    </row>
    <row r="2678" spans="1:22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8">
        <f t="shared" si="246"/>
        <v>50</v>
      </c>
      <c r="P2678" s="12">
        <f t="shared" si="247"/>
        <v>288000</v>
      </c>
      <c r="Q2678" t="s">
        <v>8319</v>
      </c>
      <c r="R2678" t="s">
        <v>8356</v>
      </c>
      <c r="S2678" s="9">
        <f t="shared" si="248"/>
        <v>42482.624699074076</v>
      </c>
      <c r="T2678" s="9">
        <f t="shared" si="249"/>
        <v>42512.624699074076</v>
      </c>
      <c r="U2678">
        <f t="shared" si="250"/>
        <v>2016</v>
      </c>
      <c r="V2678" t="str">
        <f t="shared" si="251"/>
        <v>Apr</v>
      </c>
    </row>
    <row r="2679" spans="1:22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8">
        <f t="shared" si="246"/>
        <v>18</v>
      </c>
      <c r="P2679" s="12">
        <f t="shared" si="247"/>
        <v>96000</v>
      </c>
      <c r="Q2679" t="s">
        <v>8319</v>
      </c>
      <c r="R2679" t="s">
        <v>8356</v>
      </c>
      <c r="S2679" s="9">
        <f t="shared" si="248"/>
        <v>41793.029432870368</v>
      </c>
      <c r="T2679" s="9">
        <f t="shared" si="249"/>
        <v>41823.029432870368</v>
      </c>
      <c r="U2679">
        <f t="shared" si="250"/>
        <v>2014</v>
      </c>
      <c r="V2679" t="str">
        <f t="shared" si="251"/>
        <v>Jun</v>
      </c>
    </row>
    <row r="2680" spans="1:22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8">
        <f t="shared" si="246"/>
        <v>0</v>
      </c>
      <c r="P2680" s="12">
        <f t="shared" si="247"/>
        <v>1296000</v>
      </c>
      <c r="Q2680" t="s">
        <v>8319</v>
      </c>
      <c r="R2680" t="s">
        <v>8356</v>
      </c>
      <c r="S2680" s="9">
        <f t="shared" si="248"/>
        <v>42241.798206018517</v>
      </c>
      <c r="T2680" s="9">
        <f t="shared" si="249"/>
        <v>42271.798206018517</v>
      </c>
      <c r="U2680">
        <f t="shared" si="250"/>
        <v>2015</v>
      </c>
      <c r="V2680" t="str">
        <f t="shared" si="251"/>
        <v>Aug</v>
      </c>
    </row>
    <row r="2681" spans="1:22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8">
        <f t="shared" si="246"/>
        <v>0</v>
      </c>
      <c r="P2681" s="12">
        <f t="shared" si="247"/>
        <v>864000</v>
      </c>
      <c r="Q2681" t="s">
        <v>8319</v>
      </c>
      <c r="R2681" t="s">
        <v>8356</v>
      </c>
      <c r="S2681" s="9">
        <f t="shared" si="248"/>
        <v>42033.001087962963</v>
      </c>
      <c r="T2681" s="9">
        <f t="shared" si="249"/>
        <v>42063.001087962963</v>
      </c>
      <c r="U2681">
        <f t="shared" si="250"/>
        <v>2015</v>
      </c>
      <c r="V2681" t="str">
        <f t="shared" si="251"/>
        <v>Jan</v>
      </c>
    </row>
    <row r="2682" spans="1:22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8">
        <f t="shared" si="246"/>
        <v>1</v>
      </c>
      <c r="P2682" s="12">
        <f t="shared" si="247"/>
        <v>647100</v>
      </c>
      <c r="Q2682" t="s">
        <v>8319</v>
      </c>
      <c r="R2682" t="s">
        <v>8356</v>
      </c>
      <c r="S2682" s="9">
        <f t="shared" si="248"/>
        <v>42436.211701388893</v>
      </c>
      <c r="T2682" s="9">
        <f t="shared" si="249"/>
        <v>42466.170034722221</v>
      </c>
      <c r="U2682">
        <f t="shared" si="250"/>
        <v>2016</v>
      </c>
      <c r="V2682" t="str">
        <f t="shared" si="251"/>
        <v>Mar</v>
      </c>
    </row>
    <row r="2683" spans="1:22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8">
        <f t="shared" si="246"/>
        <v>1</v>
      </c>
      <c r="P2683" s="12">
        <f t="shared" si="247"/>
        <v>1080000</v>
      </c>
      <c r="Q2683" t="s">
        <v>8336</v>
      </c>
      <c r="R2683" t="s">
        <v>8337</v>
      </c>
      <c r="S2683" s="9">
        <f t="shared" si="248"/>
        <v>41805.895254629628</v>
      </c>
      <c r="T2683" s="9">
        <f t="shared" si="249"/>
        <v>41830.895254629628</v>
      </c>
      <c r="U2683">
        <f t="shared" si="250"/>
        <v>2014</v>
      </c>
      <c r="V2683" t="str">
        <f t="shared" si="251"/>
        <v>Jun</v>
      </c>
    </row>
    <row r="2684" spans="1:22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8">
        <f t="shared" si="246"/>
        <v>28</v>
      </c>
      <c r="P2684" s="12">
        <f t="shared" si="247"/>
        <v>139870</v>
      </c>
      <c r="Q2684" t="s">
        <v>8336</v>
      </c>
      <c r="R2684" t="s">
        <v>8337</v>
      </c>
      <c r="S2684" s="9">
        <f t="shared" si="248"/>
        <v>41932.871990740743</v>
      </c>
      <c r="T2684" s="9">
        <f t="shared" si="249"/>
        <v>41965.249305555553</v>
      </c>
      <c r="U2684">
        <f t="shared" si="250"/>
        <v>2014</v>
      </c>
      <c r="V2684" t="str">
        <f t="shared" si="251"/>
        <v>Oct</v>
      </c>
    </row>
    <row r="2685" spans="1:22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8">
        <f t="shared" si="246"/>
        <v>0</v>
      </c>
      <c r="P2685" s="12">
        <f t="shared" si="247"/>
        <v>864000</v>
      </c>
      <c r="Q2685" t="s">
        <v>8336</v>
      </c>
      <c r="R2685" t="s">
        <v>8337</v>
      </c>
      <c r="S2685" s="9">
        <f t="shared" si="248"/>
        <v>42034.75509259259</v>
      </c>
      <c r="T2685" s="9">
        <f t="shared" si="249"/>
        <v>42064.75509259259</v>
      </c>
      <c r="U2685">
        <f t="shared" si="250"/>
        <v>2015</v>
      </c>
      <c r="V2685" t="str">
        <f t="shared" si="251"/>
        <v>Jan</v>
      </c>
    </row>
    <row r="2686" spans="1:22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8">
        <f t="shared" si="246"/>
        <v>1</v>
      </c>
      <c r="P2686" s="12">
        <f t="shared" si="247"/>
        <v>864000</v>
      </c>
      <c r="Q2686" t="s">
        <v>8336</v>
      </c>
      <c r="R2686" t="s">
        <v>8337</v>
      </c>
      <c r="S2686" s="9">
        <f t="shared" si="248"/>
        <v>41820.914641203701</v>
      </c>
      <c r="T2686" s="9">
        <f t="shared" si="249"/>
        <v>41860.914641203701</v>
      </c>
      <c r="U2686">
        <f t="shared" si="250"/>
        <v>2014</v>
      </c>
      <c r="V2686" t="str">
        <f t="shared" si="251"/>
        <v>Jun</v>
      </c>
    </row>
    <row r="2687" spans="1:22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8">
        <f t="shared" si="246"/>
        <v>0</v>
      </c>
      <c r="P2687" s="12">
        <f t="shared" si="247"/>
        <v>5180400</v>
      </c>
      <c r="Q2687" t="s">
        <v>8336</v>
      </c>
      <c r="R2687" t="s">
        <v>8337</v>
      </c>
      <c r="S2687" s="9">
        <f t="shared" si="248"/>
        <v>42061.69594907407</v>
      </c>
      <c r="T2687" s="9">
        <f t="shared" si="249"/>
        <v>42121.654282407413</v>
      </c>
      <c r="U2687">
        <f t="shared" si="250"/>
        <v>2015</v>
      </c>
      <c r="V2687" t="str">
        <f t="shared" si="251"/>
        <v>Feb</v>
      </c>
    </row>
    <row r="2688" spans="1:22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8">
        <f t="shared" si="246"/>
        <v>0</v>
      </c>
      <c r="P2688" s="12" t="e">
        <f t="shared" si="247"/>
        <v>#DIV/0!</v>
      </c>
      <c r="Q2688" t="s">
        <v>8336</v>
      </c>
      <c r="R2688" t="s">
        <v>8337</v>
      </c>
      <c r="S2688" s="9">
        <f t="shared" si="248"/>
        <v>41892.974803240737</v>
      </c>
      <c r="T2688" s="9">
        <f t="shared" si="249"/>
        <v>41912.974803240737</v>
      </c>
      <c r="U2688">
        <f t="shared" si="250"/>
        <v>2014</v>
      </c>
      <c r="V2688" t="str">
        <f t="shared" si="251"/>
        <v>Sep</v>
      </c>
    </row>
    <row r="2689" spans="1:22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8">
        <f t="shared" si="246"/>
        <v>0</v>
      </c>
      <c r="P2689" s="12" t="e">
        <f t="shared" si="247"/>
        <v>#DIV/0!</v>
      </c>
      <c r="Q2689" t="s">
        <v>8336</v>
      </c>
      <c r="R2689" t="s">
        <v>8337</v>
      </c>
      <c r="S2689" s="9">
        <f t="shared" si="248"/>
        <v>42154.64025462963</v>
      </c>
      <c r="T2689" s="9">
        <f t="shared" si="249"/>
        <v>42184.64025462963</v>
      </c>
      <c r="U2689">
        <f t="shared" si="250"/>
        <v>2015</v>
      </c>
      <c r="V2689" t="str">
        <f t="shared" si="251"/>
        <v>May</v>
      </c>
    </row>
    <row r="2690" spans="1:22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8">
        <f t="shared" si="246"/>
        <v>0</v>
      </c>
      <c r="P2690" s="12">
        <f t="shared" si="247"/>
        <v>191352.14285714287</v>
      </c>
      <c r="Q2690" t="s">
        <v>8336</v>
      </c>
      <c r="R2690" t="s">
        <v>8337</v>
      </c>
      <c r="S2690" s="9">
        <f t="shared" si="248"/>
        <v>42028.118865740747</v>
      </c>
      <c r="T2690" s="9">
        <f t="shared" si="249"/>
        <v>42059.125</v>
      </c>
      <c r="U2690">
        <f t="shared" si="250"/>
        <v>2015</v>
      </c>
      <c r="V2690" t="str">
        <f t="shared" si="251"/>
        <v>Jan</v>
      </c>
    </row>
    <row r="2691" spans="1:22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8">
        <f t="shared" ref="O2691:O2754" si="252">ROUND((E2691/D2691)*100,0)</f>
        <v>0</v>
      </c>
      <c r="P2691" s="12">
        <f t="shared" ref="P2691:P2754" si="253">(I2691-J2691)/L2691</f>
        <v>2592000</v>
      </c>
      <c r="Q2691" t="s">
        <v>8336</v>
      </c>
      <c r="R2691" t="s">
        <v>8337</v>
      </c>
      <c r="S2691" s="9">
        <f t="shared" ref="S2691:S2754" si="254">(((J2691/60)/60)/24)+DATE(1970,1,1)</f>
        <v>42551.961689814809</v>
      </c>
      <c r="T2691" s="9">
        <f t="shared" ref="T2691:T2754" si="255">(((I2691/60)/60)/24) + DATE(1970,1,1)</f>
        <v>42581.961689814809</v>
      </c>
      <c r="U2691">
        <f t="shared" ref="U2691:U2754" si="256">YEAR(S2691)</f>
        <v>2016</v>
      </c>
      <c r="V2691" t="str">
        <f t="shared" ref="V2691:V2754" si="257">TEXT(MONTH(S2691)*29,"mmm")</f>
        <v>Jun</v>
      </c>
    </row>
    <row r="2692" spans="1:22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8">
        <f t="shared" si="252"/>
        <v>11</v>
      </c>
      <c r="P2692" s="12">
        <f t="shared" si="253"/>
        <v>32949.152542372882</v>
      </c>
      <c r="Q2692" t="s">
        <v>8336</v>
      </c>
      <c r="R2692" t="s">
        <v>8337</v>
      </c>
      <c r="S2692" s="9">
        <f t="shared" si="254"/>
        <v>42113.105046296296</v>
      </c>
      <c r="T2692" s="9">
        <f t="shared" si="255"/>
        <v>42158.105046296296</v>
      </c>
      <c r="U2692">
        <f t="shared" si="256"/>
        <v>2015</v>
      </c>
      <c r="V2692" t="str">
        <f t="shared" si="257"/>
        <v>Apr</v>
      </c>
    </row>
    <row r="2693" spans="1:22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8">
        <f t="shared" si="252"/>
        <v>0</v>
      </c>
      <c r="P2693" s="12">
        <f t="shared" si="253"/>
        <v>1944000</v>
      </c>
      <c r="Q2693" t="s">
        <v>8336</v>
      </c>
      <c r="R2693" t="s">
        <v>8337</v>
      </c>
      <c r="S2693" s="9">
        <f t="shared" si="254"/>
        <v>42089.724039351851</v>
      </c>
      <c r="T2693" s="9">
        <f t="shared" si="255"/>
        <v>42134.724039351851</v>
      </c>
      <c r="U2693">
        <f t="shared" si="256"/>
        <v>2015</v>
      </c>
      <c r="V2693" t="str">
        <f t="shared" si="257"/>
        <v>Mar</v>
      </c>
    </row>
    <row r="2694" spans="1:22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8">
        <f t="shared" si="252"/>
        <v>1</v>
      </c>
      <c r="P2694" s="12">
        <f t="shared" si="253"/>
        <v>2588400</v>
      </c>
      <c r="Q2694" t="s">
        <v>8336</v>
      </c>
      <c r="R2694" t="s">
        <v>8337</v>
      </c>
      <c r="S2694" s="9">
        <f t="shared" si="254"/>
        <v>42058.334027777775</v>
      </c>
      <c r="T2694" s="9">
        <f t="shared" si="255"/>
        <v>42088.292361111111</v>
      </c>
      <c r="U2694">
        <f t="shared" si="256"/>
        <v>2015</v>
      </c>
      <c r="V2694" t="str">
        <f t="shared" si="257"/>
        <v>Feb</v>
      </c>
    </row>
    <row r="2695" spans="1:22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8">
        <f t="shared" si="252"/>
        <v>1</v>
      </c>
      <c r="P2695" s="12">
        <f t="shared" si="253"/>
        <v>864000</v>
      </c>
      <c r="Q2695" t="s">
        <v>8336</v>
      </c>
      <c r="R2695" t="s">
        <v>8337</v>
      </c>
      <c r="S2695" s="9">
        <f t="shared" si="254"/>
        <v>41834.138495370367</v>
      </c>
      <c r="T2695" s="9">
        <f t="shared" si="255"/>
        <v>41864.138495370367</v>
      </c>
      <c r="U2695">
        <f t="shared" si="256"/>
        <v>2014</v>
      </c>
      <c r="V2695" t="str">
        <f t="shared" si="257"/>
        <v>Jul</v>
      </c>
    </row>
    <row r="2696" spans="1:22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8">
        <f t="shared" si="252"/>
        <v>0</v>
      </c>
      <c r="P2696" s="12">
        <f t="shared" si="253"/>
        <v>2592000</v>
      </c>
      <c r="Q2696" t="s">
        <v>8336</v>
      </c>
      <c r="R2696" t="s">
        <v>8337</v>
      </c>
      <c r="S2696" s="9">
        <f t="shared" si="254"/>
        <v>41878.140497685185</v>
      </c>
      <c r="T2696" s="9">
        <f t="shared" si="255"/>
        <v>41908.140497685185</v>
      </c>
      <c r="U2696">
        <f t="shared" si="256"/>
        <v>2014</v>
      </c>
      <c r="V2696" t="str">
        <f t="shared" si="257"/>
        <v>Aug</v>
      </c>
    </row>
    <row r="2697" spans="1:22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8">
        <f t="shared" si="252"/>
        <v>0</v>
      </c>
      <c r="P2697" s="12">
        <f t="shared" si="253"/>
        <v>1726800</v>
      </c>
      <c r="Q2697" t="s">
        <v>8336</v>
      </c>
      <c r="R2697" t="s">
        <v>8337</v>
      </c>
      <c r="S2697" s="9">
        <f t="shared" si="254"/>
        <v>42048.181921296295</v>
      </c>
      <c r="T2697" s="9">
        <f t="shared" si="255"/>
        <v>42108.14025462963</v>
      </c>
      <c r="U2697">
        <f t="shared" si="256"/>
        <v>2015</v>
      </c>
      <c r="V2697" t="str">
        <f t="shared" si="257"/>
        <v>Feb</v>
      </c>
    </row>
    <row r="2698" spans="1:22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8">
        <f t="shared" si="252"/>
        <v>6</v>
      </c>
      <c r="P2698" s="12">
        <f t="shared" si="253"/>
        <v>77305.263157894733</v>
      </c>
      <c r="Q2698" t="s">
        <v>8336</v>
      </c>
      <c r="R2698" t="s">
        <v>8337</v>
      </c>
      <c r="S2698" s="9">
        <f t="shared" si="254"/>
        <v>41964.844444444447</v>
      </c>
      <c r="T2698" s="9">
        <f t="shared" si="255"/>
        <v>41998.844444444447</v>
      </c>
      <c r="U2698">
        <f t="shared" si="256"/>
        <v>2014</v>
      </c>
      <c r="V2698" t="str">
        <f t="shared" si="257"/>
        <v>Nov</v>
      </c>
    </row>
    <row r="2699" spans="1:22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8">
        <f t="shared" si="252"/>
        <v>26</v>
      </c>
      <c r="P2699" s="12">
        <f t="shared" si="253"/>
        <v>51468.788461538461</v>
      </c>
      <c r="Q2699" t="s">
        <v>8336</v>
      </c>
      <c r="R2699" t="s">
        <v>8337</v>
      </c>
      <c r="S2699" s="9">
        <f t="shared" si="254"/>
        <v>42187.940081018518</v>
      </c>
      <c r="T2699" s="9">
        <f t="shared" si="255"/>
        <v>42218.916666666672</v>
      </c>
      <c r="U2699">
        <f t="shared" si="256"/>
        <v>2015</v>
      </c>
      <c r="V2699" t="str">
        <f t="shared" si="257"/>
        <v>Jul</v>
      </c>
    </row>
    <row r="2700" spans="1:22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8">
        <f t="shared" si="252"/>
        <v>0</v>
      </c>
      <c r="P2700" s="12">
        <f t="shared" si="253"/>
        <v>1296000</v>
      </c>
      <c r="Q2700" t="s">
        <v>8336</v>
      </c>
      <c r="R2700" t="s">
        <v>8337</v>
      </c>
      <c r="S2700" s="9">
        <f t="shared" si="254"/>
        <v>41787.898240740738</v>
      </c>
      <c r="T2700" s="9">
        <f t="shared" si="255"/>
        <v>41817.898240740738</v>
      </c>
      <c r="U2700">
        <f t="shared" si="256"/>
        <v>2014</v>
      </c>
      <c r="V2700" t="str">
        <f t="shared" si="257"/>
        <v>May</v>
      </c>
    </row>
    <row r="2701" spans="1:22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8">
        <f t="shared" si="252"/>
        <v>0</v>
      </c>
      <c r="P2701" s="12" t="e">
        <f t="shared" si="253"/>
        <v>#DIV/0!</v>
      </c>
      <c r="Q2701" t="s">
        <v>8336</v>
      </c>
      <c r="R2701" t="s">
        <v>8337</v>
      </c>
      <c r="S2701" s="9">
        <f t="shared" si="254"/>
        <v>41829.896562499998</v>
      </c>
      <c r="T2701" s="9">
        <f t="shared" si="255"/>
        <v>41859.896562499998</v>
      </c>
      <c r="U2701">
        <f t="shared" si="256"/>
        <v>2014</v>
      </c>
      <c r="V2701" t="str">
        <f t="shared" si="257"/>
        <v>Jul</v>
      </c>
    </row>
    <row r="2702" spans="1:22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8">
        <f t="shared" si="252"/>
        <v>1</v>
      </c>
      <c r="P2702" s="12">
        <f t="shared" si="253"/>
        <v>648000</v>
      </c>
      <c r="Q2702" t="s">
        <v>8336</v>
      </c>
      <c r="R2702" t="s">
        <v>8337</v>
      </c>
      <c r="S2702" s="9">
        <f t="shared" si="254"/>
        <v>41870.87467592593</v>
      </c>
      <c r="T2702" s="9">
        <f t="shared" si="255"/>
        <v>41900.87467592593</v>
      </c>
      <c r="U2702">
        <f t="shared" si="256"/>
        <v>2014</v>
      </c>
      <c r="V2702" t="str">
        <f t="shared" si="257"/>
        <v>Aug</v>
      </c>
    </row>
    <row r="2703" spans="1:22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8">
        <f t="shared" si="252"/>
        <v>46</v>
      </c>
      <c r="P2703" s="12">
        <f t="shared" si="253"/>
        <v>58147.82608695652</v>
      </c>
      <c r="Q2703" t="s">
        <v>8317</v>
      </c>
      <c r="R2703" t="s">
        <v>8357</v>
      </c>
      <c r="S2703" s="9">
        <f t="shared" si="254"/>
        <v>42801.774699074071</v>
      </c>
      <c r="T2703" s="9">
        <f t="shared" si="255"/>
        <v>42832.733032407406</v>
      </c>
      <c r="U2703">
        <f t="shared" si="256"/>
        <v>2017</v>
      </c>
      <c r="V2703" t="str">
        <f t="shared" si="257"/>
        <v>Mar</v>
      </c>
    </row>
    <row r="2704" spans="1:22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8">
        <f t="shared" si="252"/>
        <v>34</v>
      </c>
      <c r="P2704" s="12">
        <f t="shared" si="253"/>
        <v>99553.846153846156</v>
      </c>
      <c r="Q2704" t="s">
        <v>8317</v>
      </c>
      <c r="R2704" t="s">
        <v>8357</v>
      </c>
      <c r="S2704" s="9">
        <f t="shared" si="254"/>
        <v>42800.801817129628</v>
      </c>
      <c r="T2704" s="9">
        <f t="shared" si="255"/>
        <v>42830.760150462964</v>
      </c>
      <c r="U2704">
        <f t="shared" si="256"/>
        <v>2017</v>
      </c>
      <c r="V2704" t="str">
        <f t="shared" si="257"/>
        <v>Mar</v>
      </c>
    </row>
    <row r="2705" spans="1:22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8">
        <f t="shared" si="252"/>
        <v>104</v>
      </c>
      <c r="P2705" s="12">
        <f t="shared" si="253"/>
        <v>115120</v>
      </c>
      <c r="Q2705" t="s">
        <v>8317</v>
      </c>
      <c r="R2705" t="s">
        <v>8357</v>
      </c>
      <c r="S2705" s="9">
        <f t="shared" si="254"/>
        <v>42756.690162037034</v>
      </c>
      <c r="T2705" s="9">
        <f t="shared" si="255"/>
        <v>42816.648495370369</v>
      </c>
      <c r="U2705">
        <f t="shared" si="256"/>
        <v>2017</v>
      </c>
      <c r="V2705" t="str">
        <f t="shared" si="257"/>
        <v>Jan</v>
      </c>
    </row>
    <row r="2706" spans="1:22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8">
        <f t="shared" si="252"/>
        <v>6</v>
      </c>
      <c r="P2706" s="12">
        <f t="shared" si="253"/>
        <v>530228.57142857148</v>
      </c>
      <c r="Q2706" t="s">
        <v>8317</v>
      </c>
      <c r="R2706" t="s">
        <v>8357</v>
      </c>
      <c r="S2706" s="9">
        <f t="shared" si="254"/>
        <v>42787.862430555557</v>
      </c>
      <c r="T2706" s="9">
        <f t="shared" si="255"/>
        <v>42830.820763888885</v>
      </c>
      <c r="U2706">
        <f t="shared" si="256"/>
        <v>2017</v>
      </c>
      <c r="V2706" t="str">
        <f t="shared" si="257"/>
        <v>Feb</v>
      </c>
    </row>
    <row r="2707" spans="1:22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8">
        <f t="shared" si="252"/>
        <v>11</v>
      </c>
      <c r="P2707" s="12">
        <f t="shared" si="253"/>
        <v>485550</v>
      </c>
      <c r="Q2707" t="s">
        <v>8317</v>
      </c>
      <c r="R2707" t="s">
        <v>8357</v>
      </c>
      <c r="S2707" s="9">
        <f t="shared" si="254"/>
        <v>42773.916180555556</v>
      </c>
      <c r="T2707" s="9">
        <f t="shared" si="255"/>
        <v>42818.874513888892</v>
      </c>
      <c r="U2707">
        <f t="shared" si="256"/>
        <v>2017</v>
      </c>
      <c r="V2707" t="str">
        <f t="shared" si="257"/>
        <v>Feb</v>
      </c>
    </row>
    <row r="2708" spans="1:22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8">
        <f t="shared" si="252"/>
        <v>112</v>
      </c>
      <c r="P2708" s="12">
        <f t="shared" si="253"/>
        <v>9525.6920152091261</v>
      </c>
      <c r="Q2708" t="s">
        <v>8317</v>
      </c>
      <c r="R2708" t="s">
        <v>8357</v>
      </c>
      <c r="S2708" s="9">
        <f t="shared" si="254"/>
        <v>41899.294942129629</v>
      </c>
      <c r="T2708" s="9">
        <f t="shared" si="255"/>
        <v>41928.290972222225</v>
      </c>
      <c r="U2708">
        <f t="shared" si="256"/>
        <v>2014</v>
      </c>
      <c r="V2708" t="str">
        <f t="shared" si="257"/>
        <v>Sep</v>
      </c>
    </row>
    <row r="2709" spans="1:22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8">
        <f t="shared" si="252"/>
        <v>351</v>
      </c>
      <c r="P2709" s="12">
        <f t="shared" si="253"/>
        <v>6470.8045685279185</v>
      </c>
      <c r="Q2709" t="s">
        <v>8317</v>
      </c>
      <c r="R2709" t="s">
        <v>8357</v>
      </c>
      <c r="S2709" s="9">
        <f t="shared" si="254"/>
        <v>41391.782905092594</v>
      </c>
      <c r="T2709" s="9">
        <f t="shared" si="255"/>
        <v>41421.290972222225</v>
      </c>
      <c r="U2709">
        <f t="shared" si="256"/>
        <v>2013</v>
      </c>
      <c r="V2709" t="str">
        <f t="shared" si="257"/>
        <v>Apr</v>
      </c>
    </row>
    <row r="2710" spans="1:22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8">
        <f t="shared" si="252"/>
        <v>233</v>
      </c>
      <c r="P2710" s="12">
        <f t="shared" si="253"/>
        <v>4941.8493803622496</v>
      </c>
      <c r="Q2710" t="s">
        <v>8317</v>
      </c>
      <c r="R2710" t="s">
        <v>8357</v>
      </c>
      <c r="S2710" s="9">
        <f t="shared" si="254"/>
        <v>42512.698217592595</v>
      </c>
      <c r="T2710" s="9">
        <f t="shared" si="255"/>
        <v>42572.698217592595</v>
      </c>
      <c r="U2710">
        <f t="shared" si="256"/>
        <v>2016</v>
      </c>
      <c r="V2710" t="str">
        <f t="shared" si="257"/>
        <v>May</v>
      </c>
    </row>
    <row r="2711" spans="1:22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8">
        <f t="shared" si="252"/>
        <v>102</v>
      </c>
      <c r="P2711" s="12">
        <f t="shared" si="253"/>
        <v>9822.7240259740265</v>
      </c>
      <c r="Q2711" t="s">
        <v>8317</v>
      </c>
      <c r="R2711" t="s">
        <v>8357</v>
      </c>
      <c r="S2711" s="9">
        <f t="shared" si="254"/>
        <v>42612.149780092594</v>
      </c>
      <c r="T2711" s="9">
        <f t="shared" si="255"/>
        <v>42647.165972222225</v>
      </c>
      <c r="U2711">
        <f t="shared" si="256"/>
        <v>2016</v>
      </c>
      <c r="V2711" t="str">
        <f t="shared" si="257"/>
        <v>Aug</v>
      </c>
    </row>
    <row r="2712" spans="1:22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8">
        <f t="shared" si="252"/>
        <v>154</v>
      </c>
      <c r="P2712" s="12">
        <f t="shared" si="253"/>
        <v>2529.5698529411766</v>
      </c>
      <c r="Q2712" t="s">
        <v>8317</v>
      </c>
      <c r="R2712" t="s">
        <v>8357</v>
      </c>
      <c r="S2712" s="9">
        <f t="shared" si="254"/>
        <v>41828.229490740741</v>
      </c>
      <c r="T2712" s="9">
        <f t="shared" si="255"/>
        <v>41860.083333333336</v>
      </c>
      <c r="U2712">
        <f t="shared" si="256"/>
        <v>2014</v>
      </c>
      <c r="V2712" t="str">
        <f t="shared" si="257"/>
        <v>Jul</v>
      </c>
    </row>
    <row r="2713" spans="1:22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8">
        <f t="shared" si="252"/>
        <v>101</v>
      </c>
      <c r="P2713" s="12">
        <f t="shared" si="253"/>
        <v>35710.547945205479</v>
      </c>
      <c r="Q2713" t="s">
        <v>8317</v>
      </c>
      <c r="R2713" t="s">
        <v>8357</v>
      </c>
      <c r="S2713" s="9">
        <f t="shared" si="254"/>
        <v>41780.745254629634</v>
      </c>
      <c r="T2713" s="9">
        <f t="shared" si="255"/>
        <v>41810.917361111111</v>
      </c>
      <c r="U2713">
        <f t="shared" si="256"/>
        <v>2014</v>
      </c>
      <c r="V2713" t="str">
        <f t="shared" si="257"/>
        <v>May</v>
      </c>
    </row>
    <row r="2714" spans="1:22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8">
        <f t="shared" si="252"/>
        <v>131</v>
      </c>
      <c r="P2714" s="12">
        <f t="shared" si="253"/>
        <v>22166.713286713286</v>
      </c>
      <c r="Q2714" t="s">
        <v>8317</v>
      </c>
      <c r="R2714" t="s">
        <v>8357</v>
      </c>
      <c r="S2714" s="9">
        <f t="shared" si="254"/>
        <v>41432.062037037038</v>
      </c>
      <c r="T2714" s="9">
        <f t="shared" si="255"/>
        <v>41468.75</v>
      </c>
      <c r="U2714">
        <f t="shared" si="256"/>
        <v>2013</v>
      </c>
      <c r="V2714" t="str">
        <f t="shared" si="257"/>
        <v>Jun</v>
      </c>
    </row>
    <row r="2715" spans="1:22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8">
        <f t="shared" si="252"/>
        <v>102</v>
      </c>
      <c r="P2715" s="12">
        <f t="shared" si="253"/>
        <v>2433.8028169014083</v>
      </c>
      <c r="Q2715" t="s">
        <v>8317</v>
      </c>
      <c r="R2715" t="s">
        <v>8357</v>
      </c>
      <c r="S2715" s="9">
        <f t="shared" si="254"/>
        <v>42322.653749999998</v>
      </c>
      <c r="T2715" s="9">
        <f t="shared" si="255"/>
        <v>42362.653749999998</v>
      </c>
      <c r="U2715">
        <f t="shared" si="256"/>
        <v>2015</v>
      </c>
      <c r="V2715" t="str">
        <f t="shared" si="257"/>
        <v>Nov</v>
      </c>
    </row>
    <row r="2716" spans="1:22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8">
        <f t="shared" si="252"/>
        <v>116</v>
      </c>
      <c r="P2716" s="12">
        <f t="shared" si="253"/>
        <v>8017.7180327868855</v>
      </c>
      <c r="Q2716" t="s">
        <v>8317</v>
      </c>
      <c r="R2716" t="s">
        <v>8357</v>
      </c>
      <c r="S2716" s="9">
        <f t="shared" si="254"/>
        <v>42629.655046296291</v>
      </c>
      <c r="T2716" s="9">
        <f t="shared" si="255"/>
        <v>42657.958333333328</v>
      </c>
      <c r="U2716">
        <f t="shared" si="256"/>
        <v>2016</v>
      </c>
      <c r="V2716" t="str">
        <f t="shared" si="257"/>
        <v>Sep</v>
      </c>
    </row>
    <row r="2717" spans="1:22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8">
        <f t="shared" si="252"/>
        <v>265</v>
      </c>
      <c r="P2717" s="12">
        <f t="shared" si="253"/>
        <v>5331.397459165154</v>
      </c>
      <c r="Q2717" t="s">
        <v>8317</v>
      </c>
      <c r="R2717" t="s">
        <v>8357</v>
      </c>
      <c r="S2717" s="9">
        <f t="shared" si="254"/>
        <v>42387.398472222223</v>
      </c>
      <c r="T2717" s="9">
        <f t="shared" si="255"/>
        <v>42421.398472222223</v>
      </c>
      <c r="U2717">
        <f t="shared" si="256"/>
        <v>2016</v>
      </c>
      <c r="V2717" t="str">
        <f t="shared" si="257"/>
        <v>Jan</v>
      </c>
    </row>
    <row r="2718" spans="1:22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8">
        <f t="shared" si="252"/>
        <v>120</v>
      </c>
      <c r="P2718" s="12">
        <f t="shared" si="253"/>
        <v>13860.962566844919</v>
      </c>
      <c r="Q2718" t="s">
        <v>8317</v>
      </c>
      <c r="R2718" t="s">
        <v>8357</v>
      </c>
      <c r="S2718" s="9">
        <f t="shared" si="254"/>
        <v>42255.333252314813</v>
      </c>
      <c r="T2718" s="9">
        <f t="shared" si="255"/>
        <v>42285.333252314813</v>
      </c>
      <c r="U2718">
        <f t="shared" si="256"/>
        <v>2015</v>
      </c>
      <c r="V2718" t="str">
        <f t="shared" si="257"/>
        <v>Sep</v>
      </c>
    </row>
    <row r="2719" spans="1:22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8">
        <f t="shared" si="252"/>
        <v>120</v>
      </c>
      <c r="P2719" s="12">
        <f t="shared" si="253"/>
        <v>11974.153846153846</v>
      </c>
      <c r="Q2719" t="s">
        <v>8317</v>
      </c>
      <c r="R2719" t="s">
        <v>8357</v>
      </c>
      <c r="S2719" s="9">
        <f t="shared" si="254"/>
        <v>41934.914918981485</v>
      </c>
      <c r="T2719" s="9">
        <f t="shared" si="255"/>
        <v>41979.956585648149</v>
      </c>
      <c r="U2719">
        <f t="shared" si="256"/>
        <v>2014</v>
      </c>
      <c r="V2719" t="str">
        <f t="shared" si="257"/>
        <v>Oct</v>
      </c>
    </row>
    <row r="2720" spans="1:22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8">
        <f t="shared" si="252"/>
        <v>104</v>
      </c>
      <c r="P2720" s="12">
        <f t="shared" si="253"/>
        <v>16557.12837837838</v>
      </c>
      <c r="Q2720" t="s">
        <v>8317</v>
      </c>
      <c r="R2720" t="s">
        <v>8357</v>
      </c>
      <c r="S2720" s="9">
        <f t="shared" si="254"/>
        <v>42465.596585648149</v>
      </c>
      <c r="T2720" s="9">
        <f t="shared" si="255"/>
        <v>42493.958333333328</v>
      </c>
      <c r="U2720">
        <f t="shared" si="256"/>
        <v>2016</v>
      </c>
      <c r="V2720" t="str">
        <f t="shared" si="257"/>
        <v>Apr</v>
      </c>
    </row>
    <row r="2721" spans="1:22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8">
        <f t="shared" si="252"/>
        <v>109</v>
      </c>
      <c r="P2721" s="12">
        <f t="shared" si="253"/>
        <v>75078.260869565216</v>
      </c>
      <c r="Q2721" t="s">
        <v>8317</v>
      </c>
      <c r="R2721" t="s">
        <v>8357</v>
      </c>
      <c r="S2721" s="9">
        <f t="shared" si="254"/>
        <v>42418.031180555554</v>
      </c>
      <c r="T2721" s="9">
        <f t="shared" si="255"/>
        <v>42477.989513888882</v>
      </c>
      <c r="U2721">
        <f t="shared" si="256"/>
        <v>2016</v>
      </c>
      <c r="V2721" t="str">
        <f t="shared" si="257"/>
        <v>Feb</v>
      </c>
    </row>
    <row r="2722" spans="1:22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8">
        <f t="shared" si="252"/>
        <v>118</v>
      </c>
      <c r="P2722" s="12">
        <f t="shared" si="253"/>
        <v>15003.468208092485</v>
      </c>
      <c r="Q2722" t="s">
        <v>8317</v>
      </c>
      <c r="R2722" t="s">
        <v>8357</v>
      </c>
      <c r="S2722" s="9">
        <f t="shared" si="254"/>
        <v>42655.465891203698</v>
      </c>
      <c r="T2722" s="9">
        <f t="shared" si="255"/>
        <v>42685.507557870369</v>
      </c>
      <c r="U2722">
        <f t="shared" si="256"/>
        <v>2016</v>
      </c>
      <c r="V2722" t="str">
        <f t="shared" si="257"/>
        <v>Oct</v>
      </c>
    </row>
    <row r="2723" spans="1:22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8">
        <f t="shared" si="252"/>
        <v>1462</v>
      </c>
      <c r="P2723" s="12">
        <f t="shared" si="253"/>
        <v>9715.2490706319695</v>
      </c>
      <c r="Q2723" t="s">
        <v>8319</v>
      </c>
      <c r="R2723" t="s">
        <v>8349</v>
      </c>
      <c r="S2723" s="9">
        <f t="shared" si="254"/>
        <v>41493.543958333335</v>
      </c>
      <c r="T2723" s="9">
        <f t="shared" si="255"/>
        <v>41523.791666666664</v>
      </c>
      <c r="U2723">
        <f t="shared" si="256"/>
        <v>2013</v>
      </c>
      <c r="V2723" t="str">
        <f t="shared" si="257"/>
        <v>Aug</v>
      </c>
    </row>
    <row r="2724" spans="1:22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8">
        <f t="shared" si="252"/>
        <v>253</v>
      </c>
      <c r="P2724" s="12">
        <f t="shared" si="253"/>
        <v>28021.62162162162</v>
      </c>
      <c r="Q2724" t="s">
        <v>8319</v>
      </c>
      <c r="R2724" t="s">
        <v>8349</v>
      </c>
      <c r="S2724" s="9">
        <f t="shared" si="254"/>
        <v>42704.857094907406</v>
      </c>
      <c r="T2724" s="9">
        <f t="shared" si="255"/>
        <v>42764.857094907406</v>
      </c>
      <c r="U2724">
        <f t="shared" si="256"/>
        <v>2016</v>
      </c>
      <c r="V2724" t="str">
        <f t="shared" si="257"/>
        <v>Nov</v>
      </c>
    </row>
    <row r="2725" spans="1:22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8">
        <f t="shared" si="252"/>
        <v>140</v>
      </c>
      <c r="P2725" s="12">
        <f t="shared" si="253"/>
        <v>29475</v>
      </c>
      <c r="Q2725" t="s">
        <v>8319</v>
      </c>
      <c r="R2725" t="s">
        <v>8349</v>
      </c>
      <c r="S2725" s="9">
        <f t="shared" si="254"/>
        <v>41944.83898148148</v>
      </c>
      <c r="T2725" s="9">
        <f t="shared" si="255"/>
        <v>42004.880648148144</v>
      </c>
      <c r="U2725">
        <f t="shared" si="256"/>
        <v>2014</v>
      </c>
      <c r="V2725" t="str">
        <f t="shared" si="257"/>
        <v>Nov</v>
      </c>
    </row>
    <row r="2726" spans="1:22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8">
        <f t="shared" si="252"/>
        <v>297</v>
      </c>
      <c r="P2726" s="12">
        <f t="shared" si="253"/>
        <v>2713.2482826300293</v>
      </c>
      <c r="Q2726" t="s">
        <v>8319</v>
      </c>
      <c r="R2726" t="s">
        <v>8349</v>
      </c>
      <c r="S2726" s="9">
        <f t="shared" si="254"/>
        <v>42199.32707175926</v>
      </c>
      <c r="T2726" s="9">
        <f t="shared" si="255"/>
        <v>42231.32707175926</v>
      </c>
      <c r="U2726">
        <f t="shared" si="256"/>
        <v>2015</v>
      </c>
      <c r="V2726" t="str">
        <f t="shared" si="257"/>
        <v>Jul</v>
      </c>
    </row>
    <row r="2727" spans="1:22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8">
        <f t="shared" si="252"/>
        <v>145</v>
      </c>
      <c r="P2727" s="12">
        <f t="shared" si="253"/>
        <v>38230.088495575219</v>
      </c>
      <c r="Q2727" t="s">
        <v>8319</v>
      </c>
      <c r="R2727" t="s">
        <v>8349</v>
      </c>
      <c r="S2727" s="9">
        <f t="shared" si="254"/>
        <v>42745.744618055556</v>
      </c>
      <c r="T2727" s="9">
        <f t="shared" si="255"/>
        <v>42795.744618055556</v>
      </c>
      <c r="U2727">
        <f t="shared" si="256"/>
        <v>2017</v>
      </c>
      <c r="V2727" t="str">
        <f t="shared" si="257"/>
        <v>Jan</v>
      </c>
    </row>
    <row r="2728" spans="1:22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8">
        <f t="shared" si="252"/>
        <v>106</v>
      </c>
      <c r="P2728" s="12">
        <f t="shared" si="253"/>
        <v>6415.8415841584156</v>
      </c>
      <c r="Q2728" t="s">
        <v>8319</v>
      </c>
      <c r="R2728" t="s">
        <v>8349</v>
      </c>
      <c r="S2728" s="9">
        <f t="shared" si="254"/>
        <v>42452.579988425925</v>
      </c>
      <c r="T2728" s="9">
        <f t="shared" si="255"/>
        <v>42482.579988425925</v>
      </c>
      <c r="U2728">
        <f t="shared" si="256"/>
        <v>2016</v>
      </c>
      <c r="V2728" t="str">
        <f t="shared" si="257"/>
        <v>Mar</v>
      </c>
    </row>
    <row r="2729" spans="1:22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8">
        <f t="shared" si="252"/>
        <v>493</v>
      </c>
      <c r="P2729" s="12">
        <f t="shared" si="253"/>
        <v>3055.1626591230552</v>
      </c>
      <c r="Q2729" t="s">
        <v>8319</v>
      </c>
      <c r="R2729" t="s">
        <v>8349</v>
      </c>
      <c r="S2729" s="9">
        <f t="shared" si="254"/>
        <v>42198.676655092597</v>
      </c>
      <c r="T2729" s="9">
        <f t="shared" si="255"/>
        <v>42223.676655092597</v>
      </c>
      <c r="U2729">
        <f t="shared" si="256"/>
        <v>2015</v>
      </c>
      <c r="V2729" t="str">
        <f t="shared" si="257"/>
        <v>Jul</v>
      </c>
    </row>
    <row r="2730" spans="1:22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8">
        <f t="shared" si="252"/>
        <v>202</v>
      </c>
      <c r="P2730" s="12">
        <f t="shared" si="253"/>
        <v>7714.2857142857147</v>
      </c>
      <c r="Q2730" t="s">
        <v>8319</v>
      </c>
      <c r="R2730" t="s">
        <v>8349</v>
      </c>
      <c r="S2730" s="9">
        <f t="shared" si="254"/>
        <v>42333.59993055556</v>
      </c>
      <c r="T2730" s="9">
        <f t="shared" si="255"/>
        <v>42368.59993055556</v>
      </c>
      <c r="U2730">
        <f t="shared" si="256"/>
        <v>2015</v>
      </c>
      <c r="V2730" t="str">
        <f t="shared" si="257"/>
        <v>Nov</v>
      </c>
    </row>
    <row r="2731" spans="1:22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8">
        <f t="shared" si="252"/>
        <v>104</v>
      </c>
      <c r="P2731" s="12">
        <f t="shared" si="253"/>
        <v>112695.65217391304</v>
      </c>
      <c r="Q2731" t="s">
        <v>8319</v>
      </c>
      <c r="R2731" t="s">
        <v>8349</v>
      </c>
      <c r="S2731" s="9">
        <f t="shared" si="254"/>
        <v>42095.240706018521</v>
      </c>
      <c r="T2731" s="9">
        <f t="shared" si="255"/>
        <v>42125.240706018521</v>
      </c>
      <c r="U2731">
        <f t="shared" si="256"/>
        <v>2015</v>
      </c>
      <c r="V2731" t="str">
        <f t="shared" si="257"/>
        <v>Apr</v>
      </c>
    </row>
    <row r="2732" spans="1:22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8">
        <f t="shared" si="252"/>
        <v>170</v>
      </c>
      <c r="P2732" s="12">
        <f t="shared" si="253"/>
        <v>4434.0175953079179</v>
      </c>
      <c r="Q2732" t="s">
        <v>8319</v>
      </c>
      <c r="R2732" t="s">
        <v>8349</v>
      </c>
      <c r="S2732" s="9">
        <f t="shared" si="254"/>
        <v>41351.541377314818</v>
      </c>
      <c r="T2732" s="9">
        <f t="shared" si="255"/>
        <v>41386.541377314818</v>
      </c>
      <c r="U2732">
        <f t="shared" si="256"/>
        <v>2013</v>
      </c>
      <c r="V2732" t="str">
        <f t="shared" si="257"/>
        <v>Mar</v>
      </c>
    </row>
    <row r="2733" spans="1:22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8">
        <f t="shared" si="252"/>
        <v>104</v>
      </c>
      <c r="P2733" s="12">
        <f t="shared" si="253"/>
        <v>134599.40540540541</v>
      </c>
      <c r="Q2733" t="s">
        <v>8319</v>
      </c>
      <c r="R2733" t="s">
        <v>8349</v>
      </c>
      <c r="S2733" s="9">
        <f t="shared" si="254"/>
        <v>41872.525717592594</v>
      </c>
      <c r="T2733" s="9">
        <f t="shared" si="255"/>
        <v>41930.166666666664</v>
      </c>
      <c r="U2733">
        <f t="shared" si="256"/>
        <v>2014</v>
      </c>
      <c r="V2733" t="str">
        <f t="shared" si="257"/>
        <v>Aug</v>
      </c>
    </row>
    <row r="2734" spans="1:22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8">
        <f t="shared" si="252"/>
        <v>118</v>
      </c>
      <c r="P2734" s="12">
        <f t="shared" si="253"/>
        <v>19050.493150684932</v>
      </c>
      <c r="Q2734" t="s">
        <v>8319</v>
      </c>
      <c r="R2734" t="s">
        <v>8349</v>
      </c>
      <c r="S2734" s="9">
        <f t="shared" si="254"/>
        <v>41389.808194444442</v>
      </c>
      <c r="T2734" s="9">
        <f t="shared" si="255"/>
        <v>41422</v>
      </c>
      <c r="U2734">
        <f t="shared" si="256"/>
        <v>2013</v>
      </c>
      <c r="V2734" t="str">
        <f t="shared" si="257"/>
        <v>Apr</v>
      </c>
    </row>
    <row r="2735" spans="1:22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8">
        <f t="shared" si="252"/>
        <v>108</v>
      </c>
      <c r="P2735" s="12">
        <f t="shared" si="253"/>
        <v>43532.773109243695</v>
      </c>
      <c r="Q2735" t="s">
        <v>8319</v>
      </c>
      <c r="R2735" t="s">
        <v>8349</v>
      </c>
      <c r="S2735" s="9">
        <f t="shared" si="254"/>
        <v>42044.272847222222</v>
      </c>
      <c r="T2735" s="9">
        <f t="shared" si="255"/>
        <v>42104.231180555551</v>
      </c>
      <c r="U2735">
        <f t="shared" si="256"/>
        <v>2015</v>
      </c>
      <c r="V2735" t="str">
        <f t="shared" si="257"/>
        <v>Feb</v>
      </c>
    </row>
    <row r="2736" spans="1:22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8">
        <f t="shared" si="252"/>
        <v>2260300</v>
      </c>
      <c r="P2736" s="12">
        <f t="shared" si="253"/>
        <v>16032.809815950921</v>
      </c>
      <c r="Q2736" t="s">
        <v>8319</v>
      </c>
      <c r="R2736" t="s">
        <v>8349</v>
      </c>
      <c r="S2736" s="9">
        <f t="shared" si="254"/>
        <v>42626.668888888889</v>
      </c>
      <c r="T2736" s="9">
        <f t="shared" si="255"/>
        <v>42656.915972222225</v>
      </c>
      <c r="U2736">
        <f t="shared" si="256"/>
        <v>2016</v>
      </c>
      <c r="V2736" t="str">
        <f t="shared" si="257"/>
        <v>Sep</v>
      </c>
    </row>
    <row r="2737" spans="1:22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8">
        <f t="shared" si="252"/>
        <v>978</v>
      </c>
      <c r="P2737" s="12">
        <f t="shared" si="253"/>
        <v>7827.5811209439526</v>
      </c>
      <c r="Q2737" t="s">
        <v>8319</v>
      </c>
      <c r="R2737" t="s">
        <v>8349</v>
      </c>
      <c r="S2737" s="9">
        <f t="shared" si="254"/>
        <v>41316.120949074073</v>
      </c>
      <c r="T2737" s="9">
        <f t="shared" si="255"/>
        <v>41346.833333333336</v>
      </c>
      <c r="U2737">
        <f t="shared" si="256"/>
        <v>2013</v>
      </c>
      <c r="V2737" t="str">
        <f t="shared" si="257"/>
        <v>Feb</v>
      </c>
    </row>
    <row r="2738" spans="1:22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8">
        <f t="shared" si="252"/>
        <v>123</v>
      </c>
      <c r="P2738" s="12">
        <f t="shared" si="253"/>
        <v>44689.65517241379</v>
      </c>
      <c r="Q2738" t="s">
        <v>8319</v>
      </c>
      <c r="R2738" t="s">
        <v>8349</v>
      </c>
      <c r="S2738" s="9">
        <f t="shared" si="254"/>
        <v>41722.666354166664</v>
      </c>
      <c r="T2738" s="9">
        <f t="shared" si="255"/>
        <v>41752.666354166664</v>
      </c>
      <c r="U2738">
        <f t="shared" si="256"/>
        <v>2014</v>
      </c>
      <c r="V2738" t="str">
        <f t="shared" si="257"/>
        <v>Mar</v>
      </c>
    </row>
    <row r="2739" spans="1:22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8">
        <f t="shared" si="252"/>
        <v>246</v>
      </c>
      <c r="P2739" s="12">
        <f t="shared" si="253"/>
        <v>8123.4934210526317</v>
      </c>
      <c r="Q2739" t="s">
        <v>8319</v>
      </c>
      <c r="R2739" t="s">
        <v>8349</v>
      </c>
      <c r="S2739" s="9">
        <f t="shared" si="254"/>
        <v>41611.917673611111</v>
      </c>
      <c r="T2739" s="9">
        <f t="shared" si="255"/>
        <v>41654.791666666664</v>
      </c>
      <c r="U2739">
        <f t="shared" si="256"/>
        <v>2013</v>
      </c>
      <c r="V2739" t="str">
        <f t="shared" si="257"/>
        <v>Dec</v>
      </c>
    </row>
    <row r="2740" spans="1:22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8">
        <f t="shared" si="252"/>
        <v>148</v>
      </c>
      <c r="P2740" s="12">
        <f t="shared" si="253"/>
        <v>345600</v>
      </c>
      <c r="Q2740" t="s">
        <v>8319</v>
      </c>
      <c r="R2740" t="s">
        <v>8349</v>
      </c>
      <c r="S2740" s="9">
        <f t="shared" si="254"/>
        <v>42620.143564814818</v>
      </c>
      <c r="T2740" s="9">
        <f t="shared" si="255"/>
        <v>42680.143564814818</v>
      </c>
      <c r="U2740">
        <f t="shared" si="256"/>
        <v>2016</v>
      </c>
      <c r="V2740" t="str">
        <f t="shared" si="257"/>
        <v>Sep</v>
      </c>
    </row>
    <row r="2741" spans="1:22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8">
        <f t="shared" si="252"/>
        <v>384</v>
      </c>
      <c r="P2741" s="12">
        <f t="shared" si="253"/>
        <v>20356.020942408377</v>
      </c>
      <c r="Q2741" t="s">
        <v>8319</v>
      </c>
      <c r="R2741" t="s">
        <v>8349</v>
      </c>
      <c r="S2741" s="9">
        <f t="shared" si="254"/>
        <v>41719.887928240743</v>
      </c>
      <c r="T2741" s="9">
        <f t="shared" si="255"/>
        <v>41764.887928240743</v>
      </c>
      <c r="U2741">
        <f t="shared" si="256"/>
        <v>2014</v>
      </c>
      <c r="V2741" t="str">
        <f t="shared" si="257"/>
        <v>Mar</v>
      </c>
    </row>
    <row r="2742" spans="1:22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8">
        <f t="shared" si="252"/>
        <v>103</v>
      </c>
      <c r="P2742" s="12">
        <f t="shared" si="253"/>
        <v>152258.82352941178</v>
      </c>
      <c r="Q2742" t="s">
        <v>8319</v>
      </c>
      <c r="R2742" t="s">
        <v>8349</v>
      </c>
      <c r="S2742" s="9">
        <f t="shared" si="254"/>
        <v>42045.031851851847</v>
      </c>
      <c r="T2742" s="9">
        <f t="shared" si="255"/>
        <v>42074.99018518519</v>
      </c>
      <c r="U2742">
        <f t="shared" si="256"/>
        <v>2015</v>
      </c>
      <c r="V2742" t="str">
        <f t="shared" si="257"/>
        <v>Feb</v>
      </c>
    </row>
    <row r="2743" spans="1:22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8">
        <f t="shared" si="252"/>
        <v>0</v>
      </c>
      <c r="P2743" s="12">
        <f t="shared" si="253"/>
        <v>441304.5</v>
      </c>
      <c r="Q2743" t="s">
        <v>8322</v>
      </c>
      <c r="R2743" t="s">
        <v>8358</v>
      </c>
      <c r="S2743" s="9">
        <f t="shared" si="254"/>
        <v>41911.657430555555</v>
      </c>
      <c r="T2743" s="9">
        <f t="shared" si="255"/>
        <v>41932.088194444441</v>
      </c>
      <c r="U2743">
        <f t="shared" si="256"/>
        <v>2014</v>
      </c>
      <c r="V2743" t="str">
        <f t="shared" si="257"/>
        <v>Sep</v>
      </c>
    </row>
    <row r="2744" spans="1:22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8">
        <f t="shared" si="252"/>
        <v>29</v>
      </c>
      <c r="P2744" s="12">
        <f t="shared" si="253"/>
        <v>67200</v>
      </c>
      <c r="Q2744" t="s">
        <v>8322</v>
      </c>
      <c r="R2744" t="s">
        <v>8358</v>
      </c>
      <c r="S2744" s="9">
        <f t="shared" si="254"/>
        <v>41030.719756944447</v>
      </c>
      <c r="T2744" s="9">
        <f t="shared" si="255"/>
        <v>41044.719756944447</v>
      </c>
      <c r="U2744">
        <f t="shared" si="256"/>
        <v>2012</v>
      </c>
      <c r="V2744" t="str">
        <f t="shared" si="257"/>
        <v>May</v>
      </c>
    </row>
    <row r="2745" spans="1:22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8">
        <f t="shared" si="252"/>
        <v>0</v>
      </c>
      <c r="P2745" s="12" t="e">
        <f t="shared" si="253"/>
        <v>#DIV/0!</v>
      </c>
      <c r="Q2745" t="s">
        <v>8322</v>
      </c>
      <c r="R2745" t="s">
        <v>8358</v>
      </c>
      <c r="S2745" s="9">
        <f t="shared" si="254"/>
        <v>42632.328784722224</v>
      </c>
      <c r="T2745" s="9">
        <f t="shared" si="255"/>
        <v>42662.328784722224</v>
      </c>
      <c r="U2745">
        <f t="shared" si="256"/>
        <v>2016</v>
      </c>
      <c r="V2745" t="str">
        <f t="shared" si="257"/>
        <v>Sep</v>
      </c>
    </row>
    <row r="2746" spans="1:22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8">
        <f t="shared" si="252"/>
        <v>5</v>
      </c>
      <c r="P2746" s="12">
        <f t="shared" si="253"/>
        <v>117818.18181818182</v>
      </c>
      <c r="Q2746" t="s">
        <v>8322</v>
      </c>
      <c r="R2746" t="s">
        <v>8358</v>
      </c>
      <c r="S2746" s="9">
        <f t="shared" si="254"/>
        <v>40938.062476851854</v>
      </c>
      <c r="T2746" s="9">
        <f t="shared" si="255"/>
        <v>40968.062476851854</v>
      </c>
      <c r="U2746">
        <f t="shared" si="256"/>
        <v>2012</v>
      </c>
      <c r="V2746" t="str">
        <f t="shared" si="257"/>
        <v>Jan</v>
      </c>
    </row>
    <row r="2747" spans="1:22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8">
        <f t="shared" si="252"/>
        <v>22</v>
      </c>
      <c r="P2747" s="12">
        <f t="shared" si="253"/>
        <v>105795.91836734694</v>
      </c>
      <c r="Q2747" t="s">
        <v>8322</v>
      </c>
      <c r="R2747" t="s">
        <v>8358</v>
      </c>
      <c r="S2747" s="9">
        <f t="shared" si="254"/>
        <v>41044.988055555557</v>
      </c>
      <c r="T2747" s="9">
        <f t="shared" si="255"/>
        <v>41104.988055555557</v>
      </c>
      <c r="U2747">
        <f t="shared" si="256"/>
        <v>2012</v>
      </c>
      <c r="V2747" t="str">
        <f t="shared" si="257"/>
        <v>May</v>
      </c>
    </row>
    <row r="2748" spans="1:22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8">
        <f t="shared" si="252"/>
        <v>27</v>
      </c>
      <c r="P2748" s="12">
        <f t="shared" si="253"/>
        <v>136421.05263157896</v>
      </c>
      <c r="Q2748" t="s">
        <v>8322</v>
      </c>
      <c r="R2748" t="s">
        <v>8358</v>
      </c>
      <c r="S2748" s="9">
        <f t="shared" si="254"/>
        <v>41850.781377314815</v>
      </c>
      <c r="T2748" s="9">
        <f t="shared" si="255"/>
        <v>41880.781377314815</v>
      </c>
      <c r="U2748">
        <f t="shared" si="256"/>
        <v>2014</v>
      </c>
      <c r="V2748" t="str">
        <f t="shared" si="257"/>
        <v>Jul</v>
      </c>
    </row>
    <row r="2749" spans="1:22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8">
        <f t="shared" si="252"/>
        <v>28</v>
      </c>
      <c r="P2749" s="12">
        <f t="shared" si="253"/>
        <v>680050.75</v>
      </c>
      <c r="Q2749" t="s">
        <v>8322</v>
      </c>
      <c r="R2749" t="s">
        <v>8358</v>
      </c>
      <c r="S2749" s="9">
        <f t="shared" si="254"/>
        <v>41044.64811342593</v>
      </c>
      <c r="T2749" s="9">
        <f t="shared" si="255"/>
        <v>41076.131944444445</v>
      </c>
      <c r="U2749">
        <f t="shared" si="256"/>
        <v>2012</v>
      </c>
      <c r="V2749" t="str">
        <f t="shared" si="257"/>
        <v>May</v>
      </c>
    </row>
    <row r="2750" spans="1:22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8">
        <f t="shared" si="252"/>
        <v>1</v>
      </c>
      <c r="P2750" s="12">
        <f t="shared" si="253"/>
        <v>648000</v>
      </c>
      <c r="Q2750" t="s">
        <v>8322</v>
      </c>
      <c r="R2750" t="s">
        <v>8358</v>
      </c>
      <c r="S2750" s="9">
        <f t="shared" si="254"/>
        <v>42585.7106712963</v>
      </c>
      <c r="T2750" s="9">
        <f t="shared" si="255"/>
        <v>42615.7106712963</v>
      </c>
      <c r="U2750">
        <f t="shared" si="256"/>
        <v>2016</v>
      </c>
      <c r="V2750" t="str">
        <f t="shared" si="257"/>
        <v>Aug</v>
      </c>
    </row>
    <row r="2751" spans="1:22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8">
        <f t="shared" si="252"/>
        <v>1</v>
      </c>
      <c r="P2751" s="12">
        <f t="shared" si="253"/>
        <v>1294200</v>
      </c>
      <c r="Q2751" t="s">
        <v>8322</v>
      </c>
      <c r="R2751" t="s">
        <v>8358</v>
      </c>
      <c r="S2751" s="9">
        <f t="shared" si="254"/>
        <v>42068.799039351856</v>
      </c>
      <c r="T2751" s="9">
        <f t="shared" si="255"/>
        <v>42098.757372685184</v>
      </c>
      <c r="U2751">
        <f t="shared" si="256"/>
        <v>2015</v>
      </c>
      <c r="V2751" t="str">
        <f t="shared" si="257"/>
        <v>Mar</v>
      </c>
    </row>
    <row r="2752" spans="1:22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8">
        <f t="shared" si="252"/>
        <v>0</v>
      </c>
      <c r="P2752" s="12" t="e">
        <f t="shared" si="253"/>
        <v>#DIV/0!</v>
      </c>
      <c r="Q2752" t="s">
        <v>8322</v>
      </c>
      <c r="R2752" t="s">
        <v>8358</v>
      </c>
      <c r="S2752" s="9">
        <f t="shared" si="254"/>
        <v>41078.899826388886</v>
      </c>
      <c r="T2752" s="9">
        <f t="shared" si="255"/>
        <v>41090.833333333336</v>
      </c>
      <c r="U2752">
        <f t="shared" si="256"/>
        <v>2012</v>
      </c>
      <c r="V2752" t="str">
        <f t="shared" si="257"/>
        <v>Jun</v>
      </c>
    </row>
    <row r="2753" spans="1:22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8">
        <f t="shared" si="252"/>
        <v>0</v>
      </c>
      <c r="P2753" s="12" t="e">
        <f t="shared" si="253"/>
        <v>#DIV/0!</v>
      </c>
      <c r="Q2753" t="s">
        <v>8322</v>
      </c>
      <c r="R2753" t="s">
        <v>8358</v>
      </c>
      <c r="S2753" s="9">
        <f t="shared" si="254"/>
        <v>41747.887060185189</v>
      </c>
      <c r="T2753" s="9">
        <f t="shared" si="255"/>
        <v>41807.887060185189</v>
      </c>
      <c r="U2753">
        <f t="shared" si="256"/>
        <v>2014</v>
      </c>
      <c r="V2753" t="str">
        <f t="shared" si="257"/>
        <v>Apr</v>
      </c>
    </row>
    <row r="2754" spans="1:22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8">
        <f t="shared" si="252"/>
        <v>11</v>
      </c>
      <c r="P2754" s="12">
        <f t="shared" si="253"/>
        <v>246857.14285714287</v>
      </c>
      <c r="Q2754" t="s">
        <v>8322</v>
      </c>
      <c r="R2754" t="s">
        <v>8358</v>
      </c>
      <c r="S2754" s="9">
        <f t="shared" si="254"/>
        <v>40855.765092592592</v>
      </c>
      <c r="T2754" s="9">
        <f t="shared" si="255"/>
        <v>40895.765092592592</v>
      </c>
      <c r="U2754">
        <f t="shared" si="256"/>
        <v>2011</v>
      </c>
      <c r="V2754" t="str">
        <f t="shared" si="257"/>
        <v>Nov</v>
      </c>
    </row>
    <row r="2755" spans="1:22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8">
        <f t="shared" ref="O2755:O2818" si="258">ROUND((E2755/D2755)*100,0)</f>
        <v>19</v>
      </c>
      <c r="P2755" s="12">
        <f t="shared" ref="P2755:P2818" si="259">(I2755-J2755)/L2755</f>
        <v>324000</v>
      </c>
      <c r="Q2755" t="s">
        <v>8322</v>
      </c>
      <c r="R2755" t="s">
        <v>8358</v>
      </c>
      <c r="S2755" s="9">
        <f t="shared" ref="S2755:S2818" si="260">(((J2755/60)/60)/24)+DATE(1970,1,1)</f>
        <v>41117.900729166664</v>
      </c>
      <c r="T2755" s="9">
        <f t="shared" ref="T2755:T2818" si="261">(((I2755/60)/60)/24) + DATE(1970,1,1)</f>
        <v>41147.900729166664</v>
      </c>
      <c r="U2755">
        <f t="shared" ref="U2755:U2818" si="262">YEAR(S2755)</f>
        <v>2012</v>
      </c>
      <c r="V2755" t="str">
        <f t="shared" ref="V2755:V2818" si="263">TEXT(MONTH(S2755)*29,"mmm")</f>
        <v>Jul</v>
      </c>
    </row>
    <row r="2756" spans="1:22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8">
        <f t="shared" si="258"/>
        <v>0</v>
      </c>
      <c r="P2756" s="12" t="e">
        <f t="shared" si="259"/>
        <v>#DIV/0!</v>
      </c>
      <c r="Q2756" t="s">
        <v>8322</v>
      </c>
      <c r="R2756" t="s">
        <v>8358</v>
      </c>
      <c r="S2756" s="9">
        <f t="shared" si="260"/>
        <v>41863.636006944449</v>
      </c>
      <c r="T2756" s="9">
        <f t="shared" si="261"/>
        <v>41893.636006944449</v>
      </c>
      <c r="U2756">
        <f t="shared" si="262"/>
        <v>2014</v>
      </c>
      <c r="V2756" t="str">
        <f t="shared" si="263"/>
        <v>Aug</v>
      </c>
    </row>
    <row r="2757" spans="1:22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8">
        <f t="shared" si="258"/>
        <v>52</v>
      </c>
      <c r="P2757" s="12">
        <f t="shared" si="259"/>
        <v>172800</v>
      </c>
      <c r="Q2757" t="s">
        <v>8322</v>
      </c>
      <c r="R2757" t="s">
        <v>8358</v>
      </c>
      <c r="S2757" s="9">
        <f t="shared" si="260"/>
        <v>42072.790821759263</v>
      </c>
      <c r="T2757" s="9">
        <f t="shared" si="261"/>
        <v>42102.790821759263</v>
      </c>
      <c r="U2757">
        <f t="shared" si="262"/>
        <v>2015</v>
      </c>
      <c r="V2757" t="str">
        <f t="shared" si="263"/>
        <v>Mar</v>
      </c>
    </row>
    <row r="2758" spans="1:22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8">
        <f t="shared" si="258"/>
        <v>10</v>
      </c>
      <c r="P2758" s="12">
        <f t="shared" si="259"/>
        <v>78545.454545454544</v>
      </c>
      <c r="Q2758" t="s">
        <v>8322</v>
      </c>
      <c r="R2758" t="s">
        <v>8358</v>
      </c>
      <c r="S2758" s="9">
        <f t="shared" si="260"/>
        <v>41620.90047453704</v>
      </c>
      <c r="T2758" s="9">
        <f t="shared" si="261"/>
        <v>41650.90047453704</v>
      </c>
      <c r="U2758">
        <f t="shared" si="262"/>
        <v>2013</v>
      </c>
      <c r="V2758" t="str">
        <f t="shared" si="263"/>
        <v>Dec</v>
      </c>
    </row>
    <row r="2759" spans="1:22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8">
        <f t="shared" si="258"/>
        <v>1</v>
      </c>
      <c r="P2759" s="12">
        <f t="shared" si="259"/>
        <v>648000</v>
      </c>
      <c r="Q2759" t="s">
        <v>8322</v>
      </c>
      <c r="R2759" t="s">
        <v>8358</v>
      </c>
      <c r="S2759" s="9">
        <f t="shared" si="260"/>
        <v>42573.65662037037</v>
      </c>
      <c r="T2759" s="9">
        <f t="shared" si="261"/>
        <v>42588.65662037037</v>
      </c>
      <c r="U2759">
        <f t="shared" si="262"/>
        <v>2016</v>
      </c>
      <c r="V2759" t="str">
        <f t="shared" si="263"/>
        <v>Jul</v>
      </c>
    </row>
    <row r="2760" spans="1:22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8">
        <f t="shared" si="258"/>
        <v>12</v>
      </c>
      <c r="P2760" s="12">
        <f t="shared" si="259"/>
        <v>201600</v>
      </c>
      <c r="Q2760" t="s">
        <v>8322</v>
      </c>
      <c r="R2760" t="s">
        <v>8358</v>
      </c>
      <c r="S2760" s="9">
        <f t="shared" si="260"/>
        <v>42639.441932870366</v>
      </c>
      <c r="T2760" s="9">
        <f t="shared" si="261"/>
        <v>42653.441932870366</v>
      </c>
      <c r="U2760">
        <f t="shared" si="262"/>
        <v>2016</v>
      </c>
      <c r="V2760" t="str">
        <f t="shared" si="263"/>
        <v>Sep</v>
      </c>
    </row>
    <row r="2761" spans="1:22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8">
        <f t="shared" si="258"/>
        <v>11</v>
      </c>
      <c r="P2761" s="12">
        <f t="shared" si="259"/>
        <v>1857600</v>
      </c>
      <c r="Q2761" t="s">
        <v>8322</v>
      </c>
      <c r="R2761" t="s">
        <v>8358</v>
      </c>
      <c r="S2761" s="9">
        <f t="shared" si="260"/>
        <v>42524.36650462963</v>
      </c>
      <c r="T2761" s="9">
        <f t="shared" si="261"/>
        <v>42567.36650462963</v>
      </c>
      <c r="U2761">
        <f t="shared" si="262"/>
        <v>2016</v>
      </c>
      <c r="V2761" t="str">
        <f t="shared" si="263"/>
        <v>Jun</v>
      </c>
    </row>
    <row r="2762" spans="1:22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8">
        <f t="shared" si="258"/>
        <v>0</v>
      </c>
      <c r="P2762" s="12" t="e">
        <f t="shared" si="259"/>
        <v>#DIV/0!</v>
      </c>
      <c r="Q2762" t="s">
        <v>8322</v>
      </c>
      <c r="R2762" t="s">
        <v>8358</v>
      </c>
      <c r="S2762" s="9">
        <f t="shared" si="260"/>
        <v>41415.461319444446</v>
      </c>
      <c r="T2762" s="9">
        <f t="shared" si="261"/>
        <v>41445.461319444446</v>
      </c>
      <c r="U2762">
        <f t="shared" si="262"/>
        <v>2013</v>
      </c>
      <c r="V2762" t="str">
        <f t="shared" si="263"/>
        <v>May</v>
      </c>
    </row>
    <row r="2763" spans="1:22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8">
        <f t="shared" si="258"/>
        <v>1</v>
      </c>
      <c r="P2763" s="12">
        <f t="shared" si="259"/>
        <v>648000</v>
      </c>
      <c r="Q2763" t="s">
        <v>8322</v>
      </c>
      <c r="R2763" t="s">
        <v>8358</v>
      </c>
      <c r="S2763" s="9">
        <f t="shared" si="260"/>
        <v>41247.063576388886</v>
      </c>
      <c r="T2763" s="9">
        <f t="shared" si="261"/>
        <v>41277.063576388886</v>
      </c>
      <c r="U2763">
        <f t="shared" si="262"/>
        <v>2012</v>
      </c>
      <c r="V2763" t="str">
        <f t="shared" si="263"/>
        <v>Dec</v>
      </c>
    </row>
    <row r="2764" spans="1:22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8">
        <f t="shared" si="258"/>
        <v>1</v>
      </c>
      <c r="P2764" s="12">
        <f t="shared" si="259"/>
        <v>5180400</v>
      </c>
      <c r="Q2764" t="s">
        <v>8322</v>
      </c>
      <c r="R2764" t="s">
        <v>8358</v>
      </c>
      <c r="S2764" s="9">
        <f t="shared" si="260"/>
        <v>40927.036979166667</v>
      </c>
      <c r="T2764" s="9">
        <f t="shared" si="261"/>
        <v>40986.995312500003</v>
      </c>
      <c r="U2764">
        <f t="shared" si="262"/>
        <v>2012</v>
      </c>
      <c r="V2764" t="str">
        <f t="shared" si="263"/>
        <v>Jan</v>
      </c>
    </row>
    <row r="2765" spans="1:22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8">
        <f t="shared" si="258"/>
        <v>0</v>
      </c>
      <c r="P2765" s="12">
        <f t="shared" si="259"/>
        <v>1296000</v>
      </c>
      <c r="Q2765" t="s">
        <v>8322</v>
      </c>
      <c r="R2765" t="s">
        <v>8358</v>
      </c>
      <c r="S2765" s="9">
        <f t="shared" si="260"/>
        <v>41373.579675925925</v>
      </c>
      <c r="T2765" s="9">
        <f t="shared" si="261"/>
        <v>41418.579675925925</v>
      </c>
      <c r="U2765">
        <f t="shared" si="262"/>
        <v>2013</v>
      </c>
      <c r="V2765" t="str">
        <f t="shared" si="263"/>
        <v>Apr</v>
      </c>
    </row>
    <row r="2766" spans="1:22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8">
        <f t="shared" si="258"/>
        <v>1</v>
      </c>
      <c r="P2766" s="12">
        <f t="shared" si="259"/>
        <v>637192.25</v>
      </c>
      <c r="Q2766" t="s">
        <v>8322</v>
      </c>
      <c r="R2766" t="s">
        <v>8358</v>
      </c>
      <c r="S2766" s="9">
        <f t="shared" si="260"/>
        <v>41030.292025462964</v>
      </c>
      <c r="T2766" s="9">
        <f t="shared" si="261"/>
        <v>41059.791666666664</v>
      </c>
      <c r="U2766">
        <f t="shared" si="262"/>
        <v>2012</v>
      </c>
      <c r="V2766" t="str">
        <f t="shared" si="263"/>
        <v>May</v>
      </c>
    </row>
    <row r="2767" spans="1:22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8">
        <f t="shared" si="258"/>
        <v>0</v>
      </c>
      <c r="P2767" s="12" t="e">
        <f t="shared" si="259"/>
        <v>#DIV/0!</v>
      </c>
      <c r="Q2767" t="s">
        <v>8322</v>
      </c>
      <c r="R2767" t="s">
        <v>8358</v>
      </c>
      <c r="S2767" s="9">
        <f t="shared" si="260"/>
        <v>41194.579027777778</v>
      </c>
      <c r="T2767" s="9">
        <f t="shared" si="261"/>
        <v>41210.579027777778</v>
      </c>
      <c r="U2767">
        <f t="shared" si="262"/>
        <v>2012</v>
      </c>
      <c r="V2767" t="str">
        <f t="shared" si="263"/>
        <v>Oct</v>
      </c>
    </row>
    <row r="2768" spans="1:22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8">
        <f t="shared" si="258"/>
        <v>2</v>
      </c>
      <c r="P2768" s="12">
        <f t="shared" si="259"/>
        <v>648000</v>
      </c>
      <c r="Q2768" t="s">
        <v>8322</v>
      </c>
      <c r="R2768" t="s">
        <v>8358</v>
      </c>
      <c r="S2768" s="9">
        <f t="shared" si="260"/>
        <v>40736.668032407404</v>
      </c>
      <c r="T2768" s="9">
        <f t="shared" si="261"/>
        <v>40766.668032407404</v>
      </c>
      <c r="U2768">
        <f t="shared" si="262"/>
        <v>2011</v>
      </c>
      <c r="V2768" t="str">
        <f t="shared" si="263"/>
        <v>Jul</v>
      </c>
    </row>
    <row r="2769" spans="1:22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8">
        <f t="shared" si="258"/>
        <v>1</v>
      </c>
      <c r="P2769" s="12">
        <f t="shared" si="259"/>
        <v>1728000</v>
      </c>
      <c r="Q2769" t="s">
        <v>8322</v>
      </c>
      <c r="R2769" t="s">
        <v>8358</v>
      </c>
      <c r="S2769" s="9">
        <f t="shared" si="260"/>
        <v>42172.958912037036</v>
      </c>
      <c r="T2769" s="9">
        <f t="shared" si="261"/>
        <v>42232.958912037036</v>
      </c>
      <c r="U2769">
        <f t="shared" si="262"/>
        <v>2015</v>
      </c>
      <c r="V2769" t="str">
        <f t="shared" si="263"/>
        <v>Jun</v>
      </c>
    </row>
    <row r="2770" spans="1:22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8">
        <f t="shared" si="258"/>
        <v>14</v>
      </c>
      <c r="P2770" s="12">
        <f t="shared" si="259"/>
        <v>76129.411764705888</v>
      </c>
      <c r="Q2770" t="s">
        <v>8322</v>
      </c>
      <c r="R2770" t="s">
        <v>8358</v>
      </c>
      <c r="S2770" s="9">
        <f t="shared" si="260"/>
        <v>40967.614849537036</v>
      </c>
      <c r="T2770" s="9">
        <f t="shared" si="261"/>
        <v>40997.573182870372</v>
      </c>
      <c r="U2770">
        <f t="shared" si="262"/>
        <v>2012</v>
      </c>
      <c r="V2770" t="str">
        <f t="shared" si="263"/>
        <v>Feb</v>
      </c>
    </row>
    <row r="2771" spans="1:22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8">
        <f t="shared" si="258"/>
        <v>0</v>
      </c>
      <c r="P2771" s="12">
        <f t="shared" si="259"/>
        <v>2160000</v>
      </c>
      <c r="Q2771" t="s">
        <v>8322</v>
      </c>
      <c r="R2771" t="s">
        <v>8358</v>
      </c>
      <c r="S2771" s="9">
        <f t="shared" si="260"/>
        <v>41745.826273148145</v>
      </c>
      <c r="T2771" s="9">
        <f t="shared" si="261"/>
        <v>41795.826273148145</v>
      </c>
      <c r="U2771">
        <f t="shared" si="262"/>
        <v>2014</v>
      </c>
      <c r="V2771" t="str">
        <f t="shared" si="263"/>
        <v>Apr</v>
      </c>
    </row>
    <row r="2772" spans="1:22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8">
        <f t="shared" si="258"/>
        <v>10</v>
      </c>
      <c r="P2772" s="12">
        <f t="shared" si="259"/>
        <v>78436.363636363632</v>
      </c>
      <c r="Q2772" t="s">
        <v>8322</v>
      </c>
      <c r="R2772" t="s">
        <v>8358</v>
      </c>
      <c r="S2772" s="9">
        <f t="shared" si="260"/>
        <v>41686.705208333333</v>
      </c>
      <c r="T2772" s="9">
        <f t="shared" si="261"/>
        <v>41716.663541666669</v>
      </c>
      <c r="U2772">
        <f t="shared" si="262"/>
        <v>2014</v>
      </c>
      <c r="V2772" t="str">
        <f t="shared" si="263"/>
        <v>Feb</v>
      </c>
    </row>
    <row r="2773" spans="1:22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8">
        <f t="shared" si="258"/>
        <v>0</v>
      </c>
      <c r="P2773" s="12" t="e">
        <f t="shared" si="259"/>
        <v>#DIV/0!</v>
      </c>
      <c r="Q2773" t="s">
        <v>8322</v>
      </c>
      <c r="R2773" t="s">
        <v>8358</v>
      </c>
      <c r="S2773" s="9">
        <f t="shared" si="260"/>
        <v>41257.531712962962</v>
      </c>
      <c r="T2773" s="9">
        <f t="shared" si="261"/>
        <v>41306.708333333336</v>
      </c>
      <c r="U2773">
        <f t="shared" si="262"/>
        <v>2012</v>
      </c>
      <c r="V2773" t="str">
        <f t="shared" si="263"/>
        <v>Dec</v>
      </c>
    </row>
    <row r="2774" spans="1:22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8">
        <f t="shared" si="258"/>
        <v>0</v>
      </c>
      <c r="P2774" s="12" t="e">
        <f t="shared" si="259"/>
        <v>#DIV/0!</v>
      </c>
      <c r="Q2774" t="s">
        <v>8322</v>
      </c>
      <c r="R2774" t="s">
        <v>8358</v>
      </c>
      <c r="S2774" s="9">
        <f t="shared" si="260"/>
        <v>41537.869143518517</v>
      </c>
      <c r="T2774" s="9">
        <f t="shared" si="261"/>
        <v>41552.869143518517</v>
      </c>
      <c r="U2774">
        <f t="shared" si="262"/>
        <v>2013</v>
      </c>
      <c r="V2774" t="str">
        <f t="shared" si="263"/>
        <v>Sep</v>
      </c>
    </row>
    <row r="2775" spans="1:22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8">
        <f t="shared" si="258"/>
        <v>0</v>
      </c>
      <c r="P2775" s="12">
        <f t="shared" si="259"/>
        <v>864000</v>
      </c>
      <c r="Q2775" t="s">
        <v>8322</v>
      </c>
      <c r="R2775" t="s">
        <v>8358</v>
      </c>
      <c r="S2775" s="9">
        <f t="shared" si="260"/>
        <v>42474.86482638889</v>
      </c>
      <c r="T2775" s="9">
        <f t="shared" si="261"/>
        <v>42484.86482638889</v>
      </c>
      <c r="U2775">
        <f t="shared" si="262"/>
        <v>2016</v>
      </c>
      <c r="V2775" t="str">
        <f t="shared" si="263"/>
        <v>Apr</v>
      </c>
    </row>
    <row r="2776" spans="1:22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8">
        <f t="shared" si="258"/>
        <v>14</v>
      </c>
      <c r="P2776" s="12">
        <f t="shared" si="259"/>
        <v>199384.61538461538</v>
      </c>
      <c r="Q2776" t="s">
        <v>8322</v>
      </c>
      <c r="R2776" t="s">
        <v>8358</v>
      </c>
      <c r="S2776" s="9">
        <f t="shared" si="260"/>
        <v>41311.126481481479</v>
      </c>
      <c r="T2776" s="9">
        <f t="shared" si="261"/>
        <v>41341.126481481479</v>
      </c>
      <c r="U2776">
        <f t="shared" si="262"/>
        <v>2013</v>
      </c>
      <c r="V2776" t="str">
        <f t="shared" si="263"/>
        <v>Feb</v>
      </c>
    </row>
    <row r="2777" spans="1:22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8">
        <f t="shared" si="258"/>
        <v>3</v>
      </c>
      <c r="P2777" s="12">
        <f t="shared" si="259"/>
        <v>1296000</v>
      </c>
      <c r="Q2777" t="s">
        <v>8322</v>
      </c>
      <c r="R2777" t="s">
        <v>8358</v>
      </c>
      <c r="S2777" s="9">
        <f t="shared" si="260"/>
        <v>40863.013356481482</v>
      </c>
      <c r="T2777" s="9">
        <f t="shared" si="261"/>
        <v>40893.013356481482</v>
      </c>
      <c r="U2777">
        <f t="shared" si="262"/>
        <v>2011</v>
      </c>
      <c r="V2777" t="str">
        <f t="shared" si="263"/>
        <v>Nov</v>
      </c>
    </row>
    <row r="2778" spans="1:22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8">
        <f t="shared" si="258"/>
        <v>8</v>
      </c>
      <c r="P2778" s="12">
        <f t="shared" si="259"/>
        <v>74400</v>
      </c>
      <c r="Q2778" t="s">
        <v>8322</v>
      </c>
      <c r="R2778" t="s">
        <v>8358</v>
      </c>
      <c r="S2778" s="9">
        <f t="shared" si="260"/>
        <v>42136.297175925924</v>
      </c>
      <c r="T2778" s="9">
        <f t="shared" si="261"/>
        <v>42167.297175925924</v>
      </c>
      <c r="U2778">
        <f t="shared" si="262"/>
        <v>2015</v>
      </c>
      <c r="V2778" t="str">
        <f t="shared" si="263"/>
        <v>May</v>
      </c>
    </row>
    <row r="2779" spans="1:22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8">
        <f t="shared" si="258"/>
        <v>0</v>
      </c>
      <c r="P2779" s="12">
        <f t="shared" si="259"/>
        <v>2592000</v>
      </c>
      <c r="Q2779" t="s">
        <v>8322</v>
      </c>
      <c r="R2779" t="s">
        <v>8358</v>
      </c>
      <c r="S2779" s="9">
        <f t="shared" si="260"/>
        <v>42172.669027777782</v>
      </c>
      <c r="T2779" s="9">
        <f t="shared" si="261"/>
        <v>42202.669027777782</v>
      </c>
      <c r="U2779">
        <f t="shared" si="262"/>
        <v>2015</v>
      </c>
      <c r="V2779" t="str">
        <f t="shared" si="263"/>
        <v>Jun</v>
      </c>
    </row>
    <row r="2780" spans="1:22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8">
        <f t="shared" si="258"/>
        <v>26</v>
      </c>
      <c r="P2780" s="12">
        <f t="shared" si="259"/>
        <v>172800</v>
      </c>
      <c r="Q2780" t="s">
        <v>8322</v>
      </c>
      <c r="R2780" t="s">
        <v>8358</v>
      </c>
      <c r="S2780" s="9">
        <f t="shared" si="260"/>
        <v>41846.978078703702</v>
      </c>
      <c r="T2780" s="9">
        <f t="shared" si="261"/>
        <v>41876.978078703702</v>
      </c>
      <c r="U2780">
        <f t="shared" si="262"/>
        <v>2014</v>
      </c>
      <c r="V2780" t="str">
        <f t="shared" si="263"/>
        <v>Jul</v>
      </c>
    </row>
    <row r="2781" spans="1:22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8">
        <f t="shared" si="258"/>
        <v>2</v>
      </c>
      <c r="P2781" s="12">
        <f t="shared" si="259"/>
        <v>2595600</v>
      </c>
      <c r="Q2781" t="s">
        <v>8322</v>
      </c>
      <c r="R2781" t="s">
        <v>8358</v>
      </c>
      <c r="S2781" s="9">
        <f t="shared" si="260"/>
        <v>42300.585891203707</v>
      </c>
      <c r="T2781" s="9">
        <f t="shared" si="261"/>
        <v>42330.627557870372</v>
      </c>
      <c r="U2781">
        <f t="shared" si="262"/>
        <v>2015</v>
      </c>
      <c r="V2781" t="str">
        <f t="shared" si="263"/>
        <v>Oct</v>
      </c>
    </row>
    <row r="2782" spans="1:22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8">
        <f t="shared" si="258"/>
        <v>0</v>
      </c>
      <c r="P2782" s="12" t="e">
        <f t="shared" si="259"/>
        <v>#DIV/0!</v>
      </c>
      <c r="Q2782" t="s">
        <v>8322</v>
      </c>
      <c r="R2782" t="s">
        <v>8358</v>
      </c>
      <c r="S2782" s="9">
        <f t="shared" si="260"/>
        <v>42774.447777777779</v>
      </c>
      <c r="T2782" s="9">
        <f t="shared" si="261"/>
        <v>42804.447777777779</v>
      </c>
      <c r="U2782">
        <f t="shared" si="262"/>
        <v>2017</v>
      </c>
      <c r="V2782" t="str">
        <f t="shared" si="263"/>
        <v>Feb</v>
      </c>
    </row>
    <row r="2783" spans="1:22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8">
        <f t="shared" si="258"/>
        <v>105</v>
      </c>
      <c r="P2783" s="12">
        <f t="shared" si="259"/>
        <v>87480.21428571429</v>
      </c>
      <c r="Q2783" t="s">
        <v>8317</v>
      </c>
      <c r="R2783" t="s">
        <v>8318</v>
      </c>
      <c r="S2783" s="9">
        <f t="shared" si="260"/>
        <v>42018.94159722222</v>
      </c>
      <c r="T2783" s="9">
        <f t="shared" si="261"/>
        <v>42047.291666666672</v>
      </c>
      <c r="U2783">
        <f t="shared" si="262"/>
        <v>2015</v>
      </c>
      <c r="V2783" t="str">
        <f t="shared" si="263"/>
        <v>Jan</v>
      </c>
    </row>
    <row r="2784" spans="1:22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8">
        <f t="shared" si="258"/>
        <v>120</v>
      </c>
      <c r="P2784" s="12">
        <f t="shared" si="259"/>
        <v>121356.77777777778</v>
      </c>
      <c r="Q2784" t="s">
        <v>8317</v>
      </c>
      <c r="R2784" t="s">
        <v>8318</v>
      </c>
      <c r="S2784" s="9">
        <f t="shared" si="260"/>
        <v>42026.924976851849</v>
      </c>
      <c r="T2784" s="9">
        <f t="shared" si="261"/>
        <v>42052.207638888889</v>
      </c>
      <c r="U2784">
        <f t="shared" si="262"/>
        <v>2015</v>
      </c>
      <c r="V2784" t="str">
        <f t="shared" si="263"/>
        <v>Jan</v>
      </c>
    </row>
    <row r="2785" spans="1:22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8">
        <f t="shared" si="258"/>
        <v>115</v>
      </c>
      <c r="P2785" s="12">
        <f t="shared" si="259"/>
        <v>19829.508196721312</v>
      </c>
      <c r="Q2785" t="s">
        <v>8317</v>
      </c>
      <c r="R2785" t="s">
        <v>8318</v>
      </c>
      <c r="S2785" s="9">
        <f t="shared" si="260"/>
        <v>42103.535254629634</v>
      </c>
      <c r="T2785" s="9">
        <f t="shared" si="261"/>
        <v>42117.535254629634</v>
      </c>
      <c r="U2785">
        <f t="shared" si="262"/>
        <v>2015</v>
      </c>
      <c r="V2785" t="str">
        <f t="shared" si="263"/>
        <v>Apr</v>
      </c>
    </row>
    <row r="2786" spans="1:22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8">
        <f t="shared" si="258"/>
        <v>119</v>
      </c>
      <c r="P2786" s="12">
        <f t="shared" si="259"/>
        <v>16800</v>
      </c>
      <c r="Q2786" t="s">
        <v>8317</v>
      </c>
      <c r="R2786" t="s">
        <v>8318</v>
      </c>
      <c r="S2786" s="9">
        <f t="shared" si="260"/>
        <v>41920.787534722222</v>
      </c>
      <c r="T2786" s="9">
        <f t="shared" si="261"/>
        <v>41941.787534722222</v>
      </c>
      <c r="U2786">
        <f t="shared" si="262"/>
        <v>2014</v>
      </c>
      <c r="V2786" t="str">
        <f t="shared" si="263"/>
        <v>Oct</v>
      </c>
    </row>
    <row r="2787" spans="1:22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8">
        <f t="shared" si="258"/>
        <v>105</v>
      </c>
      <c r="P2787" s="12">
        <f t="shared" si="259"/>
        <v>18062.204225352114</v>
      </c>
      <c r="Q2787" t="s">
        <v>8317</v>
      </c>
      <c r="R2787" t="s">
        <v>8318</v>
      </c>
      <c r="S2787" s="9">
        <f t="shared" si="260"/>
        <v>42558.189432870371</v>
      </c>
      <c r="T2787" s="9">
        <f t="shared" si="261"/>
        <v>42587.875</v>
      </c>
      <c r="U2787">
        <f t="shared" si="262"/>
        <v>2016</v>
      </c>
      <c r="V2787" t="str">
        <f t="shared" si="263"/>
        <v>Jul</v>
      </c>
    </row>
    <row r="2788" spans="1:22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8">
        <f t="shared" si="258"/>
        <v>118</v>
      </c>
      <c r="P2788" s="12">
        <f t="shared" si="259"/>
        <v>16345.945945945947</v>
      </c>
      <c r="Q2788" t="s">
        <v>8317</v>
      </c>
      <c r="R2788" t="s">
        <v>8318</v>
      </c>
      <c r="S2788" s="9">
        <f t="shared" si="260"/>
        <v>41815.569212962961</v>
      </c>
      <c r="T2788" s="9">
        <f t="shared" si="261"/>
        <v>41829.569212962961</v>
      </c>
      <c r="U2788">
        <f t="shared" si="262"/>
        <v>2014</v>
      </c>
      <c r="V2788" t="str">
        <f t="shared" si="263"/>
        <v>Jun</v>
      </c>
    </row>
    <row r="2789" spans="1:22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8">
        <f t="shared" si="258"/>
        <v>120</v>
      </c>
      <c r="P2789" s="12">
        <f t="shared" si="259"/>
        <v>68210.526315789481</v>
      </c>
      <c r="Q2789" t="s">
        <v>8317</v>
      </c>
      <c r="R2789" t="s">
        <v>8318</v>
      </c>
      <c r="S2789" s="9">
        <f t="shared" si="260"/>
        <v>41808.198518518519</v>
      </c>
      <c r="T2789" s="9">
        <f t="shared" si="261"/>
        <v>41838.198518518519</v>
      </c>
      <c r="U2789">
        <f t="shared" si="262"/>
        <v>2014</v>
      </c>
      <c r="V2789" t="str">
        <f t="shared" si="263"/>
        <v>Jun</v>
      </c>
    </row>
    <row r="2790" spans="1:22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8">
        <f t="shared" si="258"/>
        <v>103</v>
      </c>
      <c r="P2790" s="12">
        <f t="shared" si="259"/>
        <v>129600</v>
      </c>
      <c r="Q2790" t="s">
        <v>8317</v>
      </c>
      <c r="R2790" t="s">
        <v>8318</v>
      </c>
      <c r="S2790" s="9">
        <f t="shared" si="260"/>
        <v>42550.701886574068</v>
      </c>
      <c r="T2790" s="9">
        <f t="shared" si="261"/>
        <v>42580.701886574068</v>
      </c>
      <c r="U2790">
        <f t="shared" si="262"/>
        <v>2016</v>
      </c>
      <c r="V2790" t="str">
        <f t="shared" si="263"/>
        <v>Jun</v>
      </c>
    </row>
    <row r="2791" spans="1:22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8">
        <f t="shared" si="258"/>
        <v>101</v>
      </c>
      <c r="P2791" s="12">
        <f t="shared" si="259"/>
        <v>68952.75</v>
      </c>
      <c r="Q2791" t="s">
        <v>8317</v>
      </c>
      <c r="R2791" t="s">
        <v>8318</v>
      </c>
      <c r="S2791" s="9">
        <f t="shared" si="260"/>
        <v>42056.013124999998</v>
      </c>
      <c r="T2791" s="9">
        <f t="shared" si="261"/>
        <v>42075.166666666672</v>
      </c>
      <c r="U2791">
        <f t="shared" si="262"/>
        <v>2015</v>
      </c>
      <c r="V2791" t="str">
        <f t="shared" si="263"/>
        <v>Feb</v>
      </c>
    </row>
    <row r="2792" spans="1:22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8">
        <f t="shared" si="258"/>
        <v>105</v>
      </c>
      <c r="P2792" s="12">
        <f t="shared" si="259"/>
        <v>39272.727272727272</v>
      </c>
      <c r="Q2792" t="s">
        <v>8317</v>
      </c>
      <c r="R2792" t="s">
        <v>8318</v>
      </c>
      <c r="S2792" s="9">
        <f t="shared" si="260"/>
        <v>42016.938692129625</v>
      </c>
      <c r="T2792" s="9">
        <f t="shared" si="261"/>
        <v>42046.938692129625</v>
      </c>
      <c r="U2792">
        <f t="shared" si="262"/>
        <v>2015</v>
      </c>
      <c r="V2792" t="str">
        <f t="shared" si="263"/>
        <v>Jan</v>
      </c>
    </row>
    <row r="2793" spans="1:22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8">
        <f t="shared" si="258"/>
        <v>103</v>
      </c>
      <c r="P2793" s="12">
        <f t="shared" si="259"/>
        <v>93394.321428571435</v>
      </c>
      <c r="Q2793" t="s">
        <v>8317</v>
      </c>
      <c r="R2793" t="s">
        <v>8318</v>
      </c>
      <c r="S2793" s="9">
        <f t="shared" si="260"/>
        <v>42591.899988425925</v>
      </c>
      <c r="T2793" s="9">
        <f t="shared" si="261"/>
        <v>42622.166666666672</v>
      </c>
      <c r="U2793">
        <f t="shared" si="262"/>
        <v>2016</v>
      </c>
      <c r="V2793" t="str">
        <f t="shared" si="263"/>
        <v>Aug</v>
      </c>
    </row>
    <row r="2794" spans="1:22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8">
        <f t="shared" si="258"/>
        <v>108</v>
      </c>
      <c r="P2794" s="12">
        <f t="shared" si="259"/>
        <v>162000</v>
      </c>
      <c r="Q2794" t="s">
        <v>8317</v>
      </c>
      <c r="R2794" t="s">
        <v>8318</v>
      </c>
      <c r="S2794" s="9">
        <f t="shared" si="260"/>
        <v>42183.231006944443</v>
      </c>
      <c r="T2794" s="9">
        <f t="shared" si="261"/>
        <v>42228.231006944443</v>
      </c>
      <c r="U2794">
        <f t="shared" si="262"/>
        <v>2015</v>
      </c>
      <c r="V2794" t="str">
        <f t="shared" si="263"/>
        <v>Jun</v>
      </c>
    </row>
    <row r="2795" spans="1:22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8">
        <f t="shared" si="258"/>
        <v>111</v>
      </c>
      <c r="P2795" s="12">
        <f t="shared" si="259"/>
        <v>35506.849315068495</v>
      </c>
      <c r="Q2795" t="s">
        <v>8317</v>
      </c>
      <c r="R2795" t="s">
        <v>8318</v>
      </c>
      <c r="S2795" s="9">
        <f t="shared" si="260"/>
        <v>42176.419039351851</v>
      </c>
      <c r="T2795" s="9">
        <f t="shared" si="261"/>
        <v>42206.419039351851</v>
      </c>
      <c r="U2795">
        <f t="shared" si="262"/>
        <v>2015</v>
      </c>
      <c r="V2795" t="str">
        <f t="shared" si="263"/>
        <v>Jun</v>
      </c>
    </row>
    <row r="2796" spans="1:22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8">
        <f t="shared" si="258"/>
        <v>150</v>
      </c>
      <c r="P2796" s="12">
        <f t="shared" si="259"/>
        <v>463680.33333333331</v>
      </c>
      <c r="Q2796" t="s">
        <v>8317</v>
      </c>
      <c r="R2796" t="s">
        <v>8318</v>
      </c>
      <c r="S2796" s="9">
        <f t="shared" si="260"/>
        <v>42416.691655092596</v>
      </c>
      <c r="T2796" s="9">
        <f t="shared" si="261"/>
        <v>42432.791666666672</v>
      </c>
      <c r="U2796">
        <f t="shared" si="262"/>
        <v>2016</v>
      </c>
      <c r="V2796" t="str">
        <f t="shared" si="263"/>
        <v>Feb</v>
      </c>
    </row>
    <row r="2797" spans="1:22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8">
        <f t="shared" si="258"/>
        <v>104</v>
      </c>
      <c r="P2797" s="12">
        <f t="shared" si="259"/>
        <v>70987.95</v>
      </c>
      <c r="Q2797" t="s">
        <v>8317</v>
      </c>
      <c r="R2797" t="s">
        <v>8318</v>
      </c>
      <c r="S2797" s="9">
        <f t="shared" si="260"/>
        <v>41780.525937500002</v>
      </c>
      <c r="T2797" s="9">
        <f t="shared" si="261"/>
        <v>41796.958333333336</v>
      </c>
      <c r="U2797">
        <f t="shared" si="262"/>
        <v>2014</v>
      </c>
      <c r="V2797" t="str">
        <f t="shared" si="263"/>
        <v>May</v>
      </c>
    </row>
    <row r="2798" spans="1:22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8">
        <f t="shared" si="258"/>
        <v>116</v>
      </c>
      <c r="P2798" s="12">
        <f t="shared" si="259"/>
        <v>123428.57142857143</v>
      </c>
      <c r="Q2798" t="s">
        <v>8317</v>
      </c>
      <c r="R2798" t="s">
        <v>8318</v>
      </c>
      <c r="S2798" s="9">
        <f t="shared" si="260"/>
        <v>41795.528101851851</v>
      </c>
      <c r="T2798" s="9">
        <f t="shared" si="261"/>
        <v>41825.528101851851</v>
      </c>
      <c r="U2798">
        <f t="shared" si="262"/>
        <v>2014</v>
      </c>
      <c r="V2798" t="str">
        <f t="shared" si="263"/>
        <v>Jun</v>
      </c>
    </row>
    <row r="2799" spans="1:22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8">
        <f t="shared" si="258"/>
        <v>103</v>
      </c>
      <c r="P2799" s="12">
        <f t="shared" si="259"/>
        <v>27574.468085106382</v>
      </c>
      <c r="Q2799" t="s">
        <v>8317</v>
      </c>
      <c r="R2799" t="s">
        <v>8318</v>
      </c>
      <c r="S2799" s="9">
        <f t="shared" si="260"/>
        <v>41798.94027777778</v>
      </c>
      <c r="T2799" s="9">
        <f t="shared" si="261"/>
        <v>41828.94027777778</v>
      </c>
      <c r="U2799">
        <f t="shared" si="262"/>
        <v>2014</v>
      </c>
      <c r="V2799" t="str">
        <f t="shared" si="263"/>
        <v>Jun</v>
      </c>
    </row>
    <row r="2800" spans="1:22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8">
        <f t="shared" si="258"/>
        <v>101</v>
      </c>
      <c r="P2800" s="12">
        <f t="shared" si="259"/>
        <v>9318.5539568345321</v>
      </c>
      <c r="Q2800" t="s">
        <v>8317</v>
      </c>
      <c r="R2800" t="s">
        <v>8318</v>
      </c>
      <c r="S2800" s="9">
        <f t="shared" si="260"/>
        <v>42201.675011574072</v>
      </c>
      <c r="T2800" s="9">
        <f t="shared" si="261"/>
        <v>42216.666666666672</v>
      </c>
      <c r="U2800">
        <f t="shared" si="262"/>
        <v>2015</v>
      </c>
      <c r="V2800" t="str">
        <f t="shared" si="263"/>
        <v>Jul</v>
      </c>
    </row>
    <row r="2801" spans="1:22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8">
        <f t="shared" si="258"/>
        <v>117</v>
      </c>
      <c r="P2801" s="12">
        <f t="shared" si="259"/>
        <v>20870.23076923077</v>
      </c>
      <c r="Q2801" t="s">
        <v>8317</v>
      </c>
      <c r="R2801" t="s">
        <v>8318</v>
      </c>
      <c r="S2801" s="9">
        <f t="shared" si="260"/>
        <v>42507.264699074076</v>
      </c>
      <c r="T2801" s="9">
        <f t="shared" si="261"/>
        <v>42538.666666666672</v>
      </c>
      <c r="U2801">
        <f t="shared" si="262"/>
        <v>2016</v>
      </c>
      <c r="V2801" t="str">
        <f t="shared" si="263"/>
        <v>May</v>
      </c>
    </row>
    <row r="2802" spans="1:22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8">
        <f t="shared" si="258"/>
        <v>133</v>
      </c>
      <c r="P2802" s="12">
        <f t="shared" si="259"/>
        <v>167225.80645161291</v>
      </c>
      <c r="Q2802" t="s">
        <v>8317</v>
      </c>
      <c r="R2802" t="s">
        <v>8318</v>
      </c>
      <c r="S2802" s="9">
        <f t="shared" si="260"/>
        <v>41948.552847222221</v>
      </c>
      <c r="T2802" s="9">
        <f t="shared" si="261"/>
        <v>42008.552847222221</v>
      </c>
      <c r="U2802">
        <f t="shared" si="262"/>
        <v>2014</v>
      </c>
      <c r="V2802" t="str">
        <f t="shared" si="263"/>
        <v>Nov</v>
      </c>
    </row>
    <row r="2803" spans="1:22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8">
        <f t="shared" si="258"/>
        <v>133</v>
      </c>
      <c r="P2803" s="12">
        <f t="shared" si="259"/>
        <v>147645.46153846153</v>
      </c>
      <c r="Q2803" t="s">
        <v>8317</v>
      </c>
      <c r="R2803" t="s">
        <v>8318</v>
      </c>
      <c r="S2803" s="9">
        <f t="shared" si="260"/>
        <v>41900.243159722224</v>
      </c>
      <c r="T2803" s="9">
        <f t="shared" si="261"/>
        <v>41922.458333333336</v>
      </c>
      <c r="U2803">
        <f t="shared" si="262"/>
        <v>2014</v>
      </c>
      <c r="V2803" t="str">
        <f t="shared" si="263"/>
        <v>Sep</v>
      </c>
    </row>
    <row r="2804" spans="1:22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8">
        <f t="shared" si="258"/>
        <v>102</v>
      </c>
      <c r="P2804" s="12">
        <f t="shared" si="259"/>
        <v>28800</v>
      </c>
      <c r="Q2804" t="s">
        <v>8317</v>
      </c>
      <c r="R2804" t="s">
        <v>8318</v>
      </c>
      <c r="S2804" s="9">
        <f t="shared" si="260"/>
        <v>42192.64707175926</v>
      </c>
      <c r="T2804" s="9">
        <f t="shared" si="261"/>
        <v>42222.64707175926</v>
      </c>
      <c r="U2804">
        <f t="shared" si="262"/>
        <v>2015</v>
      </c>
      <c r="V2804" t="str">
        <f t="shared" si="263"/>
        <v>Jul</v>
      </c>
    </row>
    <row r="2805" spans="1:22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8">
        <f t="shared" si="258"/>
        <v>128</v>
      </c>
      <c r="P2805" s="12">
        <f t="shared" si="259"/>
        <v>26308.680851063829</v>
      </c>
      <c r="Q2805" t="s">
        <v>8317</v>
      </c>
      <c r="R2805" t="s">
        <v>8318</v>
      </c>
      <c r="S2805" s="9">
        <f t="shared" si="260"/>
        <v>42158.065694444449</v>
      </c>
      <c r="T2805" s="9">
        <f t="shared" si="261"/>
        <v>42201</v>
      </c>
      <c r="U2805">
        <f t="shared" si="262"/>
        <v>2015</v>
      </c>
      <c r="V2805" t="str">
        <f t="shared" si="263"/>
        <v>Jun</v>
      </c>
    </row>
    <row r="2806" spans="1:22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8">
        <f t="shared" si="258"/>
        <v>115</v>
      </c>
      <c r="P2806" s="12">
        <f t="shared" si="259"/>
        <v>112695.65217391304</v>
      </c>
      <c r="Q2806" t="s">
        <v>8317</v>
      </c>
      <c r="R2806" t="s">
        <v>8318</v>
      </c>
      <c r="S2806" s="9">
        <f t="shared" si="260"/>
        <v>41881.453587962962</v>
      </c>
      <c r="T2806" s="9">
        <f t="shared" si="261"/>
        <v>41911.453587962962</v>
      </c>
      <c r="U2806">
        <f t="shared" si="262"/>
        <v>2014</v>
      </c>
      <c r="V2806" t="str">
        <f t="shared" si="263"/>
        <v>Aug</v>
      </c>
    </row>
    <row r="2807" spans="1:22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8">
        <f t="shared" si="258"/>
        <v>110</v>
      </c>
      <c r="P2807" s="12">
        <f t="shared" si="259"/>
        <v>120000</v>
      </c>
      <c r="Q2807" t="s">
        <v>8317</v>
      </c>
      <c r="R2807" t="s">
        <v>8318</v>
      </c>
      <c r="S2807" s="9">
        <f t="shared" si="260"/>
        <v>42213.505474537036</v>
      </c>
      <c r="T2807" s="9">
        <f t="shared" si="261"/>
        <v>42238.505474537036</v>
      </c>
      <c r="U2807">
        <f t="shared" si="262"/>
        <v>2015</v>
      </c>
      <c r="V2807" t="str">
        <f t="shared" si="263"/>
        <v>Jul</v>
      </c>
    </row>
    <row r="2808" spans="1:22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8">
        <f t="shared" si="258"/>
        <v>112</v>
      </c>
      <c r="P2808" s="12">
        <f t="shared" si="259"/>
        <v>41143.552631578947</v>
      </c>
      <c r="Q2808" t="s">
        <v>8317</v>
      </c>
      <c r="R2808" t="s">
        <v>8318</v>
      </c>
      <c r="S2808" s="9">
        <f t="shared" si="260"/>
        <v>42185.267245370371</v>
      </c>
      <c r="T2808" s="9">
        <f t="shared" si="261"/>
        <v>42221.458333333328</v>
      </c>
      <c r="U2808">
        <f t="shared" si="262"/>
        <v>2015</v>
      </c>
      <c r="V2808" t="str">
        <f t="shared" si="263"/>
        <v>Jun</v>
      </c>
    </row>
    <row r="2809" spans="1:22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8">
        <f t="shared" si="258"/>
        <v>126</v>
      </c>
      <c r="P2809" s="12">
        <f t="shared" si="259"/>
        <v>27870.967741935485</v>
      </c>
      <c r="Q2809" t="s">
        <v>8317</v>
      </c>
      <c r="R2809" t="s">
        <v>8318</v>
      </c>
      <c r="S2809" s="9">
        <f t="shared" si="260"/>
        <v>42154.873124999998</v>
      </c>
      <c r="T2809" s="9">
        <f t="shared" si="261"/>
        <v>42184.873124999998</v>
      </c>
      <c r="U2809">
        <f t="shared" si="262"/>
        <v>2015</v>
      </c>
      <c r="V2809" t="str">
        <f t="shared" si="263"/>
        <v>May</v>
      </c>
    </row>
    <row r="2810" spans="1:22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8">
        <f t="shared" si="258"/>
        <v>100</v>
      </c>
      <c r="P2810" s="12">
        <f t="shared" si="259"/>
        <v>37565.217391304344</v>
      </c>
      <c r="Q2810" t="s">
        <v>8317</v>
      </c>
      <c r="R2810" t="s">
        <v>8318</v>
      </c>
      <c r="S2810" s="9">
        <f t="shared" si="260"/>
        <v>42208.84646990741</v>
      </c>
      <c r="T2810" s="9">
        <f t="shared" si="261"/>
        <v>42238.84646990741</v>
      </c>
      <c r="U2810">
        <f t="shared" si="262"/>
        <v>2015</v>
      </c>
      <c r="V2810" t="str">
        <f t="shared" si="263"/>
        <v>Jul</v>
      </c>
    </row>
    <row r="2811" spans="1:22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8">
        <f t="shared" si="258"/>
        <v>102</v>
      </c>
      <c r="P2811" s="12">
        <f t="shared" si="259"/>
        <v>33381.666666666664</v>
      </c>
      <c r="Q2811" t="s">
        <v>8317</v>
      </c>
      <c r="R2811" t="s">
        <v>8318</v>
      </c>
      <c r="S2811" s="9">
        <f t="shared" si="260"/>
        <v>42451.496817129635</v>
      </c>
      <c r="T2811" s="9">
        <f t="shared" si="261"/>
        <v>42459.610416666663</v>
      </c>
      <c r="U2811">
        <f t="shared" si="262"/>
        <v>2016</v>
      </c>
      <c r="V2811" t="str">
        <f t="shared" si="263"/>
        <v>Mar</v>
      </c>
    </row>
    <row r="2812" spans="1:22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8">
        <f t="shared" si="258"/>
        <v>108</v>
      </c>
      <c r="P2812" s="12">
        <f t="shared" si="259"/>
        <v>48545.192982456138</v>
      </c>
      <c r="Q2812" t="s">
        <v>8317</v>
      </c>
      <c r="R2812" t="s">
        <v>8318</v>
      </c>
      <c r="S2812" s="9">
        <f t="shared" si="260"/>
        <v>41759.13962962963</v>
      </c>
      <c r="T2812" s="9">
        <f t="shared" si="261"/>
        <v>41791.165972222225</v>
      </c>
      <c r="U2812">
        <f t="shared" si="262"/>
        <v>2014</v>
      </c>
      <c r="V2812" t="str">
        <f t="shared" si="263"/>
        <v>Apr</v>
      </c>
    </row>
    <row r="2813" spans="1:22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8">
        <f t="shared" si="258"/>
        <v>100</v>
      </c>
      <c r="P2813" s="12">
        <f t="shared" si="259"/>
        <v>24000</v>
      </c>
      <c r="Q2813" t="s">
        <v>8317</v>
      </c>
      <c r="R2813" t="s">
        <v>8318</v>
      </c>
      <c r="S2813" s="9">
        <f t="shared" si="260"/>
        <v>42028.496562500004</v>
      </c>
      <c r="T2813" s="9">
        <f t="shared" si="261"/>
        <v>42058.496562500004</v>
      </c>
      <c r="U2813">
        <f t="shared" si="262"/>
        <v>2015</v>
      </c>
      <c r="V2813" t="str">
        <f t="shared" si="263"/>
        <v>Jan</v>
      </c>
    </row>
    <row r="2814" spans="1:22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8">
        <f t="shared" si="258"/>
        <v>113</v>
      </c>
      <c r="P2814" s="12">
        <f t="shared" si="259"/>
        <v>47283.156626506025</v>
      </c>
      <c r="Q2814" t="s">
        <v>8317</v>
      </c>
      <c r="R2814" t="s">
        <v>8318</v>
      </c>
      <c r="S2814" s="9">
        <f t="shared" si="260"/>
        <v>42054.74418981481</v>
      </c>
      <c r="T2814" s="9">
        <f t="shared" si="261"/>
        <v>42100.166666666672</v>
      </c>
      <c r="U2814">
        <f t="shared" si="262"/>
        <v>2015</v>
      </c>
      <c r="V2814" t="str">
        <f t="shared" si="263"/>
        <v>Feb</v>
      </c>
    </row>
    <row r="2815" spans="1:22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8">
        <f t="shared" si="258"/>
        <v>128</v>
      </c>
      <c r="P2815" s="12">
        <f t="shared" si="259"/>
        <v>22500</v>
      </c>
      <c r="Q2815" t="s">
        <v>8317</v>
      </c>
      <c r="R2815" t="s">
        <v>8318</v>
      </c>
      <c r="S2815" s="9">
        <f t="shared" si="260"/>
        <v>42693.742604166662</v>
      </c>
      <c r="T2815" s="9">
        <f t="shared" si="261"/>
        <v>42718.742604166662</v>
      </c>
      <c r="U2815">
        <f t="shared" si="262"/>
        <v>2016</v>
      </c>
      <c r="V2815" t="str">
        <f t="shared" si="263"/>
        <v>Nov</v>
      </c>
    </row>
    <row r="2816" spans="1:22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8">
        <f t="shared" si="258"/>
        <v>108</v>
      </c>
      <c r="P2816" s="12">
        <f t="shared" si="259"/>
        <v>40500</v>
      </c>
      <c r="Q2816" t="s">
        <v>8317</v>
      </c>
      <c r="R2816" t="s">
        <v>8318</v>
      </c>
      <c r="S2816" s="9">
        <f t="shared" si="260"/>
        <v>42103.399479166663</v>
      </c>
      <c r="T2816" s="9">
        <f t="shared" si="261"/>
        <v>42133.399479166663</v>
      </c>
      <c r="U2816">
        <f t="shared" si="262"/>
        <v>2015</v>
      </c>
      <c r="V2816" t="str">
        <f t="shared" si="263"/>
        <v>Apr</v>
      </c>
    </row>
    <row r="2817" spans="1:22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8">
        <f t="shared" si="258"/>
        <v>242</v>
      </c>
      <c r="P2817" s="12">
        <f t="shared" si="259"/>
        <v>185142.85714285713</v>
      </c>
      <c r="Q2817" t="s">
        <v>8317</v>
      </c>
      <c r="R2817" t="s">
        <v>8318</v>
      </c>
      <c r="S2817" s="9">
        <f t="shared" si="260"/>
        <v>42559.776724537034</v>
      </c>
      <c r="T2817" s="9">
        <f t="shared" si="261"/>
        <v>42589.776724537034</v>
      </c>
      <c r="U2817">
        <f t="shared" si="262"/>
        <v>2016</v>
      </c>
      <c r="V2817" t="str">
        <f t="shared" si="263"/>
        <v>Jul</v>
      </c>
    </row>
    <row r="2818" spans="1:22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8">
        <f t="shared" si="258"/>
        <v>142</v>
      </c>
      <c r="P2818" s="12">
        <f t="shared" si="259"/>
        <v>15439.100591715976</v>
      </c>
      <c r="Q2818" t="s">
        <v>8317</v>
      </c>
      <c r="R2818" t="s">
        <v>8318</v>
      </c>
      <c r="S2818" s="9">
        <f t="shared" si="260"/>
        <v>42188.467499999999</v>
      </c>
      <c r="T2818" s="9">
        <f t="shared" si="261"/>
        <v>42218.666666666672</v>
      </c>
      <c r="U2818">
        <f t="shared" si="262"/>
        <v>2015</v>
      </c>
      <c r="V2818" t="str">
        <f t="shared" si="263"/>
        <v>Jul</v>
      </c>
    </row>
    <row r="2819" spans="1:22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8">
        <f t="shared" ref="O2819:O2882" si="264">ROUND((E2819/D2819)*100,0)</f>
        <v>130</v>
      </c>
      <c r="P2819" s="12">
        <f t="shared" ref="P2819:P2882" si="265">(I2819-J2819)/L2819</f>
        <v>104727.27272727272</v>
      </c>
      <c r="Q2819" t="s">
        <v>8317</v>
      </c>
      <c r="R2819" t="s">
        <v>8318</v>
      </c>
      <c r="S2819" s="9">
        <f t="shared" ref="S2819:S2882" si="266">(((J2819/60)/60)/24)+DATE(1970,1,1)</f>
        <v>42023.634976851856</v>
      </c>
      <c r="T2819" s="9">
        <f t="shared" ref="T2819:T2882" si="267">(((I2819/60)/60)/24) + DATE(1970,1,1)</f>
        <v>42063.634976851856</v>
      </c>
      <c r="U2819">
        <f t="shared" ref="U2819:U2882" si="268">YEAR(S2819)</f>
        <v>2015</v>
      </c>
      <c r="V2819" t="str">
        <f t="shared" ref="V2819:V2882" si="269">TEXT(MONTH(S2819)*29,"mmm")</f>
        <v>Jan</v>
      </c>
    </row>
    <row r="2820" spans="1:22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8">
        <f t="shared" si="264"/>
        <v>106</v>
      </c>
      <c r="P2820" s="12">
        <f t="shared" si="265"/>
        <v>16941.176470588234</v>
      </c>
      <c r="Q2820" t="s">
        <v>8317</v>
      </c>
      <c r="R2820" t="s">
        <v>8318</v>
      </c>
      <c r="S2820" s="9">
        <f t="shared" si="266"/>
        <v>42250.598217592589</v>
      </c>
      <c r="T2820" s="9">
        <f t="shared" si="267"/>
        <v>42270.598217592589</v>
      </c>
      <c r="U2820">
        <f t="shared" si="268"/>
        <v>2015</v>
      </c>
      <c r="V2820" t="str">
        <f t="shared" si="269"/>
        <v>Sep</v>
      </c>
    </row>
    <row r="2821" spans="1:22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8">
        <f t="shared" si="264"/>
        <v>105</v>
      </c>
      <c r="P2821" s="12">
        <f t="shared" si="265"/>
        <v>24923.076923076922</v>
      </c>
      <c r="Q2821" t="s">
        <v>8317</v>
      </c>
      <c r="R2821" t="s">
        <v>8318</v>
      </c>
      <c r="S2821" s="9">
        <f t="shared" si="266"/>
        <v>42139.525567129633</v>
      </c>
      <c r="T2821" s="9">
        <f t="shared" si="267"/>
        <v>42169.525567129633</v>
      </c>
      <c r="U2821">
        <f t="shared" si="268"/>
        <v>2015</v>
      </c>
      <c r="V2821" t="str">
        <f t="shared" si="269"/>
        <v>May</v>
      </c>
    </row>
    <row r="2822" spans="1:22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8">
        <f t="shared" si="264"/>
        <v>136</v>
      </c>
      <c r="P2822" s="12">
        <f t="shared" si="265"/>
        <v>105360.55</v>
      </c>
      <c r="Q2822" t="s">
        <v>8317</v>
      </c>
      <c r="R2822" t="s">
        <v>8318</v>
      </c>
      <c r="S2822" s="9">
        <f t="shared" si="266"/>
        <v>42401.610983796301</v>
      </c>
      <c r="T2822" s="9">
        <f t="shared" si="267"/>
        <v>42426</v>
      </c>
      <c r="U2822">
        <f t="shared" si="268"/>
        <v>2016</v>
      </c>
      <c r="V2822" t="str">
        <f t="shared" si="269"/>
        <v>Feb</v>
      </c>
    </row>
    <row r="2823" spans="1:22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8">
        <f t="shared" si="264"/>
        <v>100</v>
      </c>
      <c r="P2823" s="12">
        <f t="shared" si="265"/>
        <v>74057.142857142855</v>
      </c>
      <c r="Q2823" t="s">
        <v>8317</v>
      </c>
      <c r="R2823" t="s">
        <v>8318</v>
      </c>
      <c r="S2823" s="9">
        <f t="shared" si="266"/>
        <v>41875.922858796301</v>
      </c>
      <c r="T2823" s="9">
        <f t="shared" si="267"/>
        <v>41905.922858796301</v>
      </c>
      <c r="U2823">
        <f t="shared" si="268"/>
        <v>2014</v>
      </c>
      <c r="V2823" t="str">
        <f t="shared" si="269"/>
        <v>Aug</v>
      </c>
    </row>
    <row r="2824" spans="1:22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8">
        <f t="shared" si="264"/>
        <v>100</v>
      </c>
      <c r="P2824" s="12">
        <f t="shared" si="265"/>
        <v>27536.170212765959</v>
      </c>
      <c r="Q2824" t="s">
        <v>8317</v>
      </c>
      <c r="R2824" t="s">
        <v>8318</v>
      </c>
      <c r="S2824" s="9">
        <f t="shared" si="266"/>
        <v>42060.683935185181</v>
      </c>
      <c r="T2824" s="9">
        <f t="shared" si="267"/>
        <v>42090.642268518524</v>
      </c>
      <c r="U2824">
        <f t="shared" si="268"/>
        <v>2015</v>
      </c>
      <c r="V2824" t="str">
        <f t="shared" si="269"/>
        <v>Feb</v>
      </c>
    </row>
    <row r="2825" spans="1:22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8">
        <f t="shared" si="264"/>
        <v>124</v>
      </c>
      <c r="P2825" s="12">
        <f t="shared" si="265"/>
        <v>172466.71428571429</v>
      </c>
      <c r="Q2825" t="s">
        <v>8317</v>
      </c>
      <c r="R2825" t="s">
        <v>8318</v>
      </c>
      <c r="S2825" s="9">
        <f t="shared" si="266"/>
        <v>42067.011643518519</v>
      </c>
      <c r="T2825" s="9">
        <f t="shared" si="267"/>
        <v>42094.957638888889</v>
      </c>
      <c r="U2825">
        <f t="shared" si="268"/>
        <v>2015</v>
      </c>
      <c r="V2825" t="str">
        <f t="shared" si="269"/>
        <v>Mar</v>
      </c>
    </row>
    <row r="2826" spans="1:22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8">
        <f t="shared" si="264"/>
        <v>117</v>
      </c>
      <c r="P2826" s="12">
        <f t="shared" si="265"/>
        <v>183172.26666666666</v>
      </c>
      <c r="Q2826" t="s">
        <v>8317</v>
      </c>
      <c r="R2826" t="s">
        <v>8318</v>
      </c>
      <c r="S2826" s="9">
        <f t="shared" si="266"/>
        <v>42136.270787037036</v>
      </c>
      <c r="T2826" s="9">
        <f t="shared" si="267"/>
        <v>42168.071527777778</v>
      </c>
      <c r="U2826">
        <f t="shared" si="268"/>
        <v>2015</v>
      </c>
      <c r="V2826" t="str">
        <f t="shared" si="269"/>
        <v>May</v>
      </c>
    </row>
    <row r="2827" spans="1:22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8">
        <f t="shared" si="264"/>
        <v>103</v>
      </c>
      <c r="P2827" s="12">
        <f t="shared" si="265"/>
        <v>50823.529411764706</v>
      </c>
      <c r="Q2827" t="s">
        <v>8317</v>
      </c>
      <c r="R2827" t="s">
        <v>8318</v>
      </c>
      <c r="S2827" s="9">
        <f t="shared" si="266"/>
        <v>42312.792662037042</v>
      </c>
      <c r="T2827" s="9">
        <f t="shared" si="267"/>
        <v>42342.792662037042</v>
      </c>
      <c r="U2827">
        <f t="shared" si="268"/>
        <v>2015</v>
      </c>
      <c r="V2827" t="str">
        <f t="shared" si="269"/>
        <v>Nov</v>
      </c>
    </row>
    <row r="2828" spans="1:22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8">
        <f t="shared" si="264"/>
        <v>108</v>
      </c>
      <c r="P2828" s="12">
        <f t="shared" si="265"/>
        <v>110304.63157894737</v>
      </c>
      <c r="Q2828" t="s">
        <v>8317</v>
      </c>
      <c r="R2828" t="s">
        <v>8318</v>
      </c>
      <c r="S2828" s="9">
        <f t="shared" si="266"/>
        <v>42171.034861111111</v>
      </c>
      <c r="T2828" s="9">
        <f t="shared" si="267"/>
        <v>42195.291666666672</v>
      </c>
      <c r="U2828">
        <f t="shared" si="268"/>
        <v>2015</v>
      </c>
      <c r="V2828" t="str">
        <f t="shared" si="269"/>
        <v>Jun</v>
      </c>
    </row>
    <row r="2829" spans="1:22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8">
        <f t="shared" si="264"/>
        <v>120</v>
      </c>
      <c r="P2829" s="12">
        <f t="shared" si="265"/>
        <v>112710.17391304347</v>
      </c>
      <c r="Q2829" t="s">
        <v>8317</v>
      </c>
      <c r="R2829" t="s">
        <v>8318</v>
      </c>
      <c r="S2829" s="9">
        <f t="shared" si="266"/>
        <v>42494.683634259258</v>
      </c>
      <c r="T2829" s="9">
        <f t="shared" si="267"/>
        <v>42524.6875</v>
      </c>
      <c r="U2829">
        <f t="shared" si="268"/>
        <v>2016</v>
      </c>
      <c r="V2829" t="str">
        <f t="shared" si="269"/>
        <v>May</v>
      </c>
    </row>
    <row r="2830" spans="1:22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8">
        <f t="shared" si="264"/>
        <v>100</v>
      </c>
      <c r="P2830" s="12">
        <f t="shared" si="265"/>
        <v>22885.886597938144</v>
      </c>
      <c r="Q2830" t="s">
        <v>8317</v>
      </c>
      <c r="R2830" t="s">
        <v>8318</v>
      </c>
      <c r="S2830" s="9">
        <f t="shared" si="266"/>
        <v>42254.264687499999</v>
      </c>
      <c r="T2830" s="9">
        <f t="shared" si="267"/>
        <v>42279.958333333328</v>
      </c>
      <c r="U2830">
        <f t="shared" si="268"/>
        <v>2015</v>
      </c>
      <c r="V2830" t="str">
        <f t="shared" si="269"/>
        <v>Sep</v>
      </c>
    </row>
    <row r="2831" spans="1:22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8">
        <f t="shared" si="264"/>
        <v>107</v>
      </c>
      <c r="P2831" s="12">
        <f t="shared" si="265"/>
        <v>31831.57894736842</v>
      </c>
      <c r="Q2831" t="s">
        <v>8317</v>
      </c>
      <c r="R2831" t="s">
        <v>8318</v>
      </c>
      <c r="S2831" s="9">
        <f t="shared" si="266"/>
        <v>42495.434236111112</v>
      </c>
      <c r="T2831" s="9">
        <f t="shared" si="267"/>
        <v>42523.434236111112</v>
      </c>
      <c r="U2831">
        <f t="shared" si="268"/>
        <v>2016</v>
      </c>
      <c r="V2831" t="str">
        <f t="shared" si="269"/>
        <v>May</v>
      </c>
    </row>
    <row r="2832" spans="1:22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8">
        <f t="shared" si="264"/>
        <v>100</v>
      </c>
      <c r="P2832" s="12">
        <f t="shared" si="265"/>
        <v>96817.454545454544</v>
      </c>
      <c r="Q2832" t="s">
        <v>8317</v>
      </c>
      <c r="R2832" t="s">
        <v>8318</v>
      </c>
      <c r="S2832" s="9">
        <f t="shared" si="266"/>
        <v>41758.839675925927</v>
      </c>
      <c r="T2832" s="9">
        <f t="shared" si="267"/>
        <v>41771.165972222225</v>
      </c>
      <c r="U2832">
        <f t="shared" si="268"/>
        <v>2014</v>
      </c>
      <c r="V2832" t="str">
        <f t="shared" si="269"/>
        <v>Apr</v>
      </c>
    </row>
    <row r="2833" spans="1:22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8">
        <f t="shared" si="264"/>
        <v>111</v>
      </c>
      <c r="P2833" s="12">
        <f t="shared" si="265"/>
        <v>49846.153846153844</v>
      </c>
      <c r="Q2833" t="s">
        <v>8317</v>
      </c>
      <c r="R2833" t="s">
        <v>8318</v>
      </c>
      <c r="S2833" s="9">
        <f t="shared" si="266"/>
        <v>42171.824884259258</v>
      </c>
      <c r="T2833" s="9">
        <f t="shared" si="267"/>
        <v>42201.824884259258</v>
      </c>
      <c r="U2833">
        <f t="shared" si="268"/>
        <v>2015</v>
      </c>
      <c r="V2833" t="str">
        <f t="shared" si="269"/>
        <v>Jun</v>
      </c>
    </row>
    <row r="2834" spans="1:22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8">
        <f t="shared" si="264"/>
        <v>115</v>
      </c>
      <c r="P2834" s="12">
        <f t="shared" si="265"/>
        <v>25653.747368421053</v>
      </c>
      <c r="Q2834" t="s">
        <v>8317</v>
      </c>
      <c r="R2834" t="s">
        <v>8318</v>
      </c>
      <c r="S2834" s="9">
        <f t="shared" si="266"/>
        <v>41938.709421296298</v>
      </c>
      <c r="T2834" s="9">
        <f t="shared" si="267"/>
        <v>41966.916666666672</v>
      </c>
      <c r="U2834">
        <f t="shared" si="268"/>
        <v>2014</v>
      </c>
      <c r="V2834" t="str">
        <f t="shared" si="269"/>
        <v>Oct</v>
      </c>
    </row>
    <row r="2835" spans="1:22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8">
        <f t="shared" si="264"/>
        <v>108</v>
      </c>
      <c r="P2835" s="12">
        <f t="shared" si="265"/>
        <v>49261.914285714287</v>
      </c>
      <c r="Q2835" t="s">
        <v>8317</v>
      </c>
      <c r="R2835" t="s">
        <v>8318</v>
      </c>
      <c r="S2835" s="9">
        <f t="shared" si="266"/>
        <v>42268.127696759257</v>
      </c>
      <c r="T2835" s="9">
        <f t="shared" si="267"/>
        <v>42288.083333333328</v>
      </c>
      <c r="U2835">
        <f t="shared" si="268"/>
        <v>2015</v>
      </c>
      <c r="V2835" t="str">
        <f t="shared" si="269"/>
        <v>Sep</v>
      </c>
    </row>
    <row r="2836" spans="1:22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8">
        <f t="shared" si="264"/>
        <v>170</v>
      </c>
      <c r="P2836" s="12">
        <f t="shared" si="265"/>
        <v>61714.285714285717</v>
      </c>
      <c r="Q2836" t="s">
        <v>8317</v>
      </c>
      <c r="R2836" t="s">
        <v>8318</v>
      </c>
      <c r="S2836" s="9">
        <f t="shared" si="266"/>
        <v>42019.959837962961</v>
      </c>
      <c r="T2836" s="9">
        <f t="shared" si="267"/>
        <v>42034.959837962961</v>
      </c>
      <c r="U2836">
        <f t="shared" si="268"/>
        <v>2015</v>
      </c>
      <c r="V2836" t="str">
        <f t="shared" si="269"/>
        <v>Jan</v>
      </c>
    </row>
    <row r="2837" spans="1:22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8">
        <f t="shared" si="264"/>
        <v>187</v>
      </c>
      <c r="P2837" s="12">
        <f t="shared" si="265"/>
        <v>27217.021505376346</v>
      </c>
      <c r="Q2837" t="s">
        <v>8317</v>
      </c>
      <c r="R2837" t="s">
        <v>8318</v>
      </c>
      <c r="S2837" s="9">
        <f t="shared" si="266"/>
        <v>42313.703900462962</v>
      </c>
      <c r="T2837" s="9">
        <f t="shared" si="267"/>
        <v>42343</v>
      </c>
      <c r="U2837">
        <f t="shared" si="268"/>
        <v>2015</v>
      </c>
      <c r="V2837" t="str">
        <f t="shared" si="269"/>
        <v>Nov</v>
      </c>
    </row>
    <row r="2838" spans="1:22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8">
        <f t="shared" si="264"/>
        <v>108</v>
      </c>
      <c r="P2838" s="12">
        <f t="shared" si="265"/>
        <v>298047.45454545453</v>
      </c>
      <c r="Q2838" t="s">
        <v>8317</v>
      </c>
      <c r="R2838" t="s">
        <v>8318</v>
      </c>
      <c r="S2838" s="9">
        <f t="shared" si="266"/>
        <v>42746.261782407411</v>
      </c>
      <c r="T2838" s="9">
        <f t="shared" si="267"/>
        <v>42784.207638888889</v>
      </c>
      <c r="U2838">
        <f t="shared" si="268"/>
        <v>2017</v>
      </c>
      <c r="V2838" t="str">
        <f t="shared" si="269"/>
        <v>Jan</v>
      </c>
    </row>
    <row r="2839" spans="1:22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8">
        <f t="shared" si="264"/>
        <v>100</v>
      </c>
      <c r="P2839" s="12">
        <f t="shared" si="265"/>
        <v>164742.85714285713</v>
      </c>
      <c r="Q2839" t="s">
        <v>8317</v>
      </c>
      <c r="R2839" t="s">
        <v>8318</v>
      </c>
      <c r="S2839" s="9">
        <f t="shared" si="266"/>
        <v>42307.908379629633</v>
      </c>
      <c r="T2839" s="9">
        <f t="shared" si="267"/>
        <v>42347.950046296297</v>
      </c>
      <c r="U2839">
        <f t="shared" si="268"/>
        <v>2015</v>
      </c>
      <c r="V2839" t="str">
        <f t="shared" si="269"/>
        <v>Oct</v>
      </c>
    </row>
    <row r="2840" spans="1:22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8">
        <f t="shared" si="264"/>
        <v>120</v>
      </c>
      <c r="P2840" s="12">
        <f t="shared" si="265"/>
        <v>35694.518518518518</v>
      </c>
      <c r="Q2840" t="s">
        <v>8317</v>
      </c>
      <c r="R2840" t="s">
        <v>8318</v>
      </c>
      <c r="S2840" s="9">
        <f t="shared" si="266"/>
        <v>41842.607592592591</v>
      </c>
      <c r="T2840" s="9">
        <f t="shared" si="267"/>
        <v>41864.916666666664</v>
      </c>
      <c r="U2840">
        <f t="shared" si="268"/>
        <v>2014</v>
      </c>
      <c r="V2840" t="str">
        <f t="shared" si="269"/>
        <v>Jul</v>
      </c>
    </row>
    <row r="2841" spans="1:22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8">
        <f t="shared" si="264"/>
        <v>111</v>
      </c>
      <c r="P2841" s="12">
        <f t="shared" si="265"/>
        <v>64012.451612903227</v>
      </c>
      <c r="Q2841" t="s">
        <v>8317</v>
      </c>
      <c r="R2841" t="s">
        <v>8318</v>
      </c>
      <c r="S2841" s="9">
        <f t="shared" si="266"/>
        <v>41853.240208333329</v>
      </c>
      <c r="T2841" s="9">
        <f t="shared" si="267"/>
        <v>41876.207638888889</v>
      </c>
      <c r="U2841">
        <f t="shared" si="268"/>
        <v>2014</v>
      </c>
      <c r="V2841" t="str">
        <f t="shared" si="269"/>
        <v>Aug</v>
      </c>
    </row>
    <row r="2842" spans="1:22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8">
        <f t="shared" si="264"/>
        <v>104</v>
      </c>
      <c r="P2842" s="12">
        <f t="shared" si="265"/>
        <v>14185.765151515152</v>
      </c>
      <c r="Q2842" t="s">
        <v>8317</v>
      </c>
      <c r="R2842" t="s">
        <v>8318</v>
      </c>
      <c r="S2842" s="9">
        <f t="shared" si="266"/>
        <v>42060.035636574074</v>
      </c>
      <c r="T2842" s="9">
        <f t="shared" si="267"/>
        <v>42081.708333333328</v>
      </c>
      <c r="U2842">
        <f t="shared" si="268"/>
        <v>2015</v>
      </c>
      <c r="V2842" t="str">
        <f t="shared" si="269"/>
        <v>Feb</v>
      </c>
    </row>
    <row r="2843" spans="1:22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8">
        <f t="shared" si="264"/>
        <v>1</v>
      </c>
      <c r="P2843" s="12">
        <f t="shared" si="265"/>
        <v>5187600</v>
      </c>
      <c r="Q2843" t="s">
        <v>8317</v>
      </c>
      <c r="R2843" t="s">
        <v>8318</v>
      </c>
      <c r="S2843" s="9">
        <f t="shared" si="266"/>
        <v>42291.739548611105</v>
      </c>
      <c r="T2843" s="9">
        <f t="shared" si="267"/>
        <v>42351.781215277777</v>
      </c>
      <c r="U2843">
        <f t="shared" si="268"/>
        <v>2015</v>
      </c>
      <c r="V2843" t="str">
        <f t="shared" si="269"/>
        <v>Oct</v>
      </c>
    </row>
    <row r="2844" spans="1:22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8">
        <f t="shared" si="264"/>
        <v>0</v>
      </c>
      <c r="P2844" s="12" t="e">
        <f t="shared" si="265"/>
        <v>#DIV/0!</v>
      </c>
      <c r="Q2844" t="s">
        <v>8317</v>
      </c>
      <c r="R2844" t="s">
        <v>8318</v>
      </c>
      <c r="S2844" s="9">
        <f t="shared" si="266"/>
        <v>41784.952488425923</v>
      </c>
      <c r="T2844" s="9">
        <f t="shared" si="267"/>
        <v>41811.458333333336</v>
      </c>
      <c r="U2844">
        <f t="shared" si="268"/>
        <v>2014</v>
      </c>
      <c r="V2844" t="str">
        <f t="shared" si="269"/>
        <v>May</v>
      </c>
    </row>
    <row r="2845" spans="1:22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8">
        <f t="shared" si="264"/>
        <v>0</v>
      </c>
      <c r="P2845" s="12" t="e">
        <f t="shared" si="265"/>
        <v>#DIV/0!</v>
      </c>
      <c r="Q2845" t="s">
        <v>8317</v>
      </c>
      <c r="R2845" t="s">
        <v>8318</v>
      </c>
      <c r="S2845" s="9">
        <f t="shared" si="266"/>
        <v>42492.737847222219</v>
      </c>
      <c r="T2845" s="9">
        <f t="shared" si="267"/>
        <v>42534.166666666672</v>
      </c>
      <c r="U2845">
        <f t="shared" si="268"/>
        <v>2016</v>
      </c>
      <c r="V2845" t="str">
        <f t="shared" si="269"/>
        <v>May</v>
      </c>
    </row>
    <row r="2846" spans="1:22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8">
        <f t="shared" si="264"/>
        <v>5</v>
      </c>
      <c r="P2846" s="12">
        <f t="shared" si="265"/>
        <v>2592000</v>
      </c>
      <c r="Q2846" t="s">
        <v>8317</v>
      </c>
      <c r="R2846" t="s">
        <v>8318</v>
      </c>
      <c r="S2846" s="9">
        <f t="shared" si="266"/>
        <v>42709.546064814815</v>
      </c>
      <c r="T2846" s="9">
        <f t="shared" si="267"/>
        <v>42739.546064814815</v>
      </c>
      <c r="U2846">
        <f t="shared" si="268"/>
        <v>2016</v>
      </c>
      <c r="V2846" t="str">
        <f t="shared" si="269"/>
        <v>Dec</v>
      </c>
    </row>
    <row r="2847" spans="1:22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8">
        <f t="shared" si="264"/>
        <v>32</v>
      </c>
      <c r="P2847" s="12">
        <f t="shared" si="265"/>
        <v>132923.07692307694</v>
      </c>
      <c r="Q2847" t="s">
        <v>8317</v>
      </c>
      <c r="R2847" t="s">
        <v>8318</v>
      </c>
      <c r="S2847" s="9">
        <f t="shared" si="266"/>
        <v>42103.016585648147</v>
      </c>
      <c r="T2847" s="9">
        <f t="shared" si="267"/>
        <v>42163.016585648147</v>
      </c>
      <c r="U2847">
        <f t="shared" si="268"/>
        <v>2015</v>
      </c>
      <c r="V2847" t="str">
        <f t="shared" si="269"/>
        <v>Apr</v>
      </c>
    </row>
    <row r="2848" spans="1:22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8">
        <f t="shared" si="264"/>
        <v>0</v>
      </c>
      <c r="P2848" s="12" t="e">
        <f t="shared" si="265"/>
        <v>#DIV/0!</v>
      </c>
      <c r="Q2848" t="s">
        <v>8317</v>
      </c>
      <c r="R2848" t="s">
        <v>8318</v>
      </c>
      <c r="S2848" s="9">
        <f t="shared" si="266"/>
        <v>42108.692060185189</v>
      </c>
      <c r="T2848" s="9">
        <f t="shared" si="267"/>
        <v>42153.692060185189</v>
      </c>
      <c r="U2848">
        <f t="shared" si="268"/>
        <v>2015</v>
      </c>
      <c r="V2848" t="str">
        <f t="shared" si="269"/>
        <v>Apr</v>
      </c>
    </row>
    <row r="2849" spans="1:22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8">
        <f t="shared" si="264"/>
        <v>0</v>
      </c>
      <c r="P2849" s="12" t="e">
        <f t="shared" si="265"/>
        <v>#DIV/0!</v>
      </c>
      <c r="Q2849" t="s">
        <v>8317</v>
      </c>
      <c r="R2849" t="s">
        <v>8318</v>
      </c>
      <c r="S2849" s="9">
        <f t="shared" si="266"/>
        <v>42453.806307870371</v>
      </c>
      <c r="T2849" s="9">
        <f t="shared" si="267"/>
        <v>42513.806307870371</v>
      </c>
      <c r="U2849">
        <f t="shared" si="268"/>
        <v>2016</v>
      </c>
      <c r="V2849" t="str">
        <f t="shared" si="269"/>
        <v>Mar</v>
      </c>
    </row>
    <row r="2850" spans="1:22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8">
        <f t="shared" si="264"/>
        <v>0</v>
      </c>
      <c r="P2850" s="12">
        <f t="shared" si="265"/>
        <v>864000</v>
      </c>
      <c r="Q2850" t="s">
        <v>8317</v>
      </c>
      <c r="R2850" t="s">
        <v>8318</v>
      </c>
      <c r="S2850" s="9">
        <f t="shared" si="266"/>
        <v>42123.648831018523</v>
      </c>
      <c r="T2850" s="9">
        <f t="shared" si="267"/>
        <v>42153.648831018523</v>
      </c>
      <c r="U2850">
        <f t="shared" si="268"/>
        <v>2015</v>
      </c>
      <c r="V2850" t="str">
        <f t="shared" si="269"/>
        <v>Apr</v>
      </c>
    </row>
    <row r="2851" spans="1:22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8">
        <f t="shared" si="264"/>
        <v>1</v>
      </c>
      <c r="P2851" s="12">
        <f t="shared" si="265"/>
        <v>2592000</v>
      </c>
      <c r="Q2851" t="s">
        <v>8317</v>
      </c>
      <c r="R2851" t="s">
        <v>8318</v>
      </c>
      <c r="S2851" s="9">
        <f t="shared" si="266"/>
        <v>42453.428240740745</v>
      </c>
      <c r="T2851" s="9">
        <f t="shared" si="267"/>
        <v>42483.428240740745</v>
      </c>
      <c r="U2851">
        <f t="shared" si="268"/>
        <v>2016</v>
      </c>
      <c r="V2851" t="str">
        <f t="shared" si="269"/>
        <v>Mar</v>
      </c>
    </row>
    <row r="2852" spans="1:22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8">
        <f t="shared" si="264"/>
        <v>4</v>
      </c>
      <c r="P2852" s="12">
        <f t="shared" si="265"/>
        <v>199384.61538461538</v>
      </c>
      <c r="Q2852" t="s">
        <v>8317</v>
      </c>
      <c r="R2852" t="s">
        <v>8318</v>
      </c>
      <c r="S2852" s="9">
        <f t="shared" si="266"/>
        <v>41858.007071759261</v>
      </c>
      <c r="T2852" s="9">
        <f t="shared" si="267"/>
        <v>41888.007071759261</v>
      </c>
      <c r="U2852">
        <f t="shared" si="268"/>
        <v>2014</v>
      </c>
      <c r="V2852" t="str">
        <f t="shared" si="269"/>
        <v>Aug</v>
      </c>
    </row>
    <row r="2853" spans="1:22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8">
        <f t="shared" si="264"/>
        <v>0</v>
      </c>
      <c r="P2853" s="12" t="e">
        <f t="shared" si="265"/>
        <v>#DIV/0!</v>
      </c>
      <c r="Q2853" t="s">
        <v>8317</v>
      </c>
      <c r="R2853" t="s">
        <v>8318</v>
      </c>
      <c r="S2853" s="9">
        <f t="shared" si="266"/>
        <v>42390.002650462964</v>
      </c>
      <c r="T2853" s="9">
        <f t="shared" si="267"/>
        <v>42398.970138888893</v>
      </c>
      <c r="U2853">
        <f t="shared" si="268"/>
        <v>2016</v>
      </c>
      <c r="V2853" t="str">
        <f t="shared" si="269"/>
        <v>Jan</v>
      </c>
    </row>
    <row r="2854" spans="1:22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8">
        <f t="shared" si="264"/>
        <v>2</v>
      </c>
      <c r="P2854" s="12">
        <f t="shared" si="265"/>
        <v>432000</v>
      </c>
      <c r="Q2854" t="s">
        <v>8317</v>
      </c>
      <c r="R2854" t="s">
        <v>8318</v>
      </c>
      <c r="S2854" s="9">
        <f t="shared" si="266"/>
        <v>41781.045173611114</v>
      </c>
      <c r="T2854" s="9">
        <f t="shared" si="267"/>
        <v>41811.045173611114</v>
      </c>
      <c r="U2854">
        <f t="shared" si="268"/>
        <v>2014</v>
      </c>
      <c r="V2854" t="str">
        <f t="shared" si="269"/>
        <v>May</v>
      </c>
    </row>
    <row r="2855" spans="1:22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8">
        <f t="shared" si="264"/>
        <v>0</v>
      </c>
      <c r="P2855" s="12" t="e">
        <f t="shared" si="265"/>
        <v>#DIV/0!</v>
      </c>
      <c r="Q2855" t="s">
        <v>8317</v>
      </c>
      <c r="R2855" t="s">
        <v>8318</v>
      </c>
      <c r="S2855" s="9">
        <f t="shared" si="266"/>
        <v>41836.190937499996</v>
      </c>
      <c r="T2855" s="9">
        <f t="shared" si="267"/>
        <v>41896.190937499996</v>
      </c>
      <c r="U2855">
        <f t="shared" si="268"/>
        <v>2014</v>
      </c>
      <c r="V2855" t="str">
        <f t="shared" si="269"/>
        <v>Jul</v>
      </c>
    </row>
    <row r="2856" spans="1:22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8">
        <f t="shared" si="264"/>
        <v>42</v>
      </c>
      <c r="P2856" s="12">
        <f t="shared" si="265"/>
        <v>123428.57142857143</v>
      </c>
      <c r="Q2856" t="s">
        <v>8317</v>
      </c>
      <c r="R2856" t="s">
        <v>8318</v>
      </c>
      <c r="S2856" s="9">
        <f t="shared" si="266"/>
        <v>42111.71665509259</v>
      </c>
      <c r="T2856" s="9">
        <f t="shared" si="267"/>
        <v>42131.71665509259</v>
      </c>
      <c r="U2856">
        <f t="shared" si="268"/>
        <v>2015</v>
      </c>
      <c r="V2856" t="str">
        <f t="shared" si="269"/>
        <v>Apr</v>
      </c>
    </row>
    <row r="2857" spans="1:22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8">
        <f t="shared" si="264"/>
        <v>50</v>
      </c>
      <c r="P2857" s="12">
        <f t="shared" si="265"/>
        <v>500673.8</v>
      </c>
      <c r="Q2857" t="s">
        <v>8317</v>
      </c>
      <c r="R2857" t="s">
        <v>8318</v>
      </c>
      <c r="S2857" s="9">
        <f t="shared" si="266"/>
        <v>42370.007766203707</v>
      </c>
      <c r="T2857" s="9">
        <f t="shared" si="267"/>
        <v>42398.981944444444</v>
      </c>
      <c r="U2857">
        <f t="shared" si="268"/>
        <v>2016</v>
      </c>
      <c r="V2857" t="str">
        <f t="shared" si="269"/>
        <v>Jan</v>
      </c>
    </row>
    <row r="2858" spans="1:22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8">
        <f t="shared" si="264"/>
        <v>5</v>
      </c>
      <c r="P2858" s="12">
        <f t="shared" si="265"/>
        <v>861998.83333333337</v>
      </c>
      <c r="Q2858" t="s">
        <v>8317</v>
      </c>
      <c r="R2858" t="s">
        <v>8318</v>
      </c>
      <c r="S2858" s="9">
        <f t="shared" si="266"/>
        <v>42165.037581018521</v>
      </c>
      <c r="T2858" s="9">
        <f t="shared" si="267"/>
        <v>42224.898611111115</v>
      </c>
      <c r="U2858">
        <f t="shared" si="268"/>
        <v>2015</v>
      </c>
      <c r="V2858" t="str">
        <f t="shared" si="269"/>
        <v>Jun</v>
      </c>
    </row>
    <row r="2859" spans="1:22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8">
        <f t="shared" si="264"/>
        <v>20</v>
      </c>
      <c r="P2859" s="12">
        <f t="shared" si="265"/>
        <v>344620.33333333331</v>
      </c>
      <c r="Q2859" t="s">
        <v>8317</v>
      </c>
      <c r="R2859" t="s">
        <v>8318</v>
      </c>
      <c r="S2859" s="9">
        <f t="shared" si="266"/>
        <v>42726.920081018514</v>
      </c>
      <c r="T2859" s="9">
        <f t="shared" si="267"/>
        <v>42786.75</v>
      </c>
      <c r="U2859">
        <f t="shared" si="268"/>
        <v>2016</v>
      </c>
      <c r="V2859" t="str">
        <f t="shared" si="269"/>
        <v>Dec</v>
      </c>
    </row>
    <row r="2860" spans="1:22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8">
        <f t="shared" si="264"/>
        <v>0</v>
      </c>
      <c r="P2860" s="12" t="e">
        <f t="shared" si="265"/>
        <v>#DIV/0!</v>
      </c>
      <c r="Q2860" t="s">
        <v>8317</v>
      </c>
      <c r="R2860" t="s">
        <v>8318</v>
      </c>
      <c r="S2860" s="9">
        <f t="shared" si="266"/>
        <v>41954.545081018514</v>
      </c>
      <c r="T2860" s="9">
        <f t="shared" si="267"/>
        <v>41978.477777777778</v>
      </c>
      <c r="U2860">
        <f t="shared" si="268"/>
        <v>2014</v>
      </c>
      <c r="V2860" t="str">
        <f t="shared" si="269"/>
        <v>Nov</v>
      </c>
    </row>
    <row r="2861" spans="1:22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8">
        <f t="shared" si="264"/>
        <v>2</v>
      </c>
      <c r="P2861" s="12">
        <f t="shared" si="265"/>
        <v>5184000</v>
      </c>
      <c r="Q2861" t="s">
        <v>8317</v>
      </c>
      <c r="R2861" t="s">
        <v>8318</v>
      </c>
      <c r="S2861" s="9">
        <f t="shared" si="266"/>
        <v>42233.362314814818</v>
      </c>
      <c r="T2861" s="9">
        <f t="shared" si="267"/>
        <v>42293.362314814818</v>
      </c>
      <c r="U2861">
        <f t="shared" si="268"/>
        <v>2015</v>
      </c>
      <c r="V2861" t="str">
        <f t="shared" si="269"/>
        <v>Aug</v>
      </c>
    </row>
    <row r="2862" spans="1:22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8">
        <f t="shared" si="264"/>
        <v>7</v>
      </c>
      <c r="P2862" s="12">
        <f t="shared" si="265"/>
        <v>576000</v>
      </c>
      <c r="Q2862" t="s">
        <v>8317</v>
      </c>
      <c r="R2862" t="s">
        <v>8318</v>
      </c>
      <c r="S2862" s="9">
        <f t="shared" si="266"/>
        <v>42480.800648148142</v>
      </c>
      <c r="T2862" s="9">
        <f t="shared" si="267"/>
        <v>42540.800648148142</v>
      </c>
      <c r="U2862">
        <f t="shared" si="268"/>
        <v>2016</v>
      </c>
      <c r="V2862" t="str">
        <f t="shared" si="269"/>
        <v>Apr</v>
      </c>
    </row>
    <row r="2863" spans="1:22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8">
        <f t="shared" si="264"/>
        <v>32</v>
      </c>
      <c r="P2863" s="12">
        <f t="shared" si="265"/>
        <v>403200</v>
      </c>
      <c r="Q2863" t="s">
        <v>8317</v>
      </c>
      <c r="R2863" t="s">
        <v>8318</v>
      </c>
      <c r="S2863" s="9">
        <f t="shared" si="266"/>
        <v>42257.590833333335</v>
      </c>
      <c r="T2863" s="9">
        <f t="shared" si="267"/>
        <v>42271.590833333335</v>
      </c>
      <c r="U2863">
        <f t="shared" si="268"/>
        <v>2015</v>
      </c>
      <c r="V2863" t="str">
        <f t="shared" si="269"/>
        <v>Sep</v>
      </c>
    </row>
    <row r="2864" spans="1:22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8">
        <f t="shared" si="264"/>
        <v>0</v>
      </c>
      <c r="P2864" s="12">
        <f t="shared" si="265"/>
        <v>864000</v>
      </c>
      <c r="Q2864" t="s">
        <v>8317</v>
      </c>
      <c r="R2864" t="s">
        <v>8318</v>
      </c>
      <c r="S2864" s="9">
        <f t="shared" si="266"/>
        <v>41784.789687500001</v>
      </c>
      <c r="T2864" s="9">
        <f t="shared" si="267"/>
        <v>41814.789687500001</v>
      </c>
      <c r="U2864">
        <f t="shared" si="268"/>
        <v>2014</v>
      </c>
      <c r="V2864" t="str">
        <f t="shared" si="269"/>
        <v>May</v>
      </c>
    </row>
    <row r="2865" spans="1:22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8">
        <f t="shared" si="264"/>
        <v>0</v>
      </c>
      <c r="P2865" s="12">
        <f t="shared" si="265"/>
        <v>5184000</v>
      </c>
      <c r="Q2865" t="s">
        <v>8317</v>
      </c>
      <c r="R2865" t="s">
        <v>8318</v>
      </c>
      <c r="S2865" s="9">
        <f t="shared" si="266"/>
        <v>41831.675034722226</v>
      </c>
      <c r="T2865" s="9">
        <f t="shared" si="267"/>
        <v>41891.675034722226</v>
      </c>
      <c r="U2865">
        <f t="shared" si="268"/>
        <v>2014</v>
      </c>
      <c r="V2865" t="str">
        <f t="shared" si="269"/>
        <v>Jul</v>
      </c>
    </row>
    <row r="2866" spans="1:22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8">
        <f t="shared" si="264"/>
        <v>2</v>
      </c>
      <c r="P2866" s="12">
        <f t="shared" si="265"/>
        <v>862291</v>
      </c>
      <c r="Q2866" t="s">
        <v>8317</v>
      </c>
      <c r="R2866" t="s">
        <v>8318</v>
      </c>
      <c r="S2866" s="9">
        <f t="shared" si="266"/>
        <v>42172.613506944443</v>
      </c>
      <c r="T2866" s="9">
        <f t="shared" si="267"/>
        <v>42202.554166666669</v>
      </c>
      <c r="U2866">
        <f t="shared" si="268"/>
        <v>2015</v>
      </c>
      <c r="V2866" t="str">
        <f t="shared" si="269"/>
        <v>Jun</v>
      </c>
    </row>
    <row r="2867" spans="1:22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8">
        <f t="shared" si="264"/>
        <v>0</v>
      </c>
      <c r="P2867" s="12" t="e">
        <f t="shared" si="265"/>
        <v>#DIV/0!</v>
      </c>
      <c r="Q2867" t="s">
        <v>8317</v>
      </c>
      <c r="R2867" t="s">
        <v>8318</v>
      </c>
      <c r="S2867" s="9">
        <f t="shared" si="266"/>
        <v>41950.114108796297</v>
      </c>
      <c r="T2867" s="9">
        <f t="shared" si="267"/>
        <v>42010.114108796297</v>
      </c>
      <c r="U2867">
        <f t="shared" si="268"/>
        <v>2014</v>
      </c>
      <c r="V2867" t="str">
        <f t="shared" si="269"/>
        <v>Nov</v>
      </c>
    </row>
    <row r="2868" spans="1:22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8">
        <f t="shared" si="264"/>
        <v>1</v>
      </c>
      <c r="P2868" s="12">
        <f t="shared" si="265"/>
        <v>1294339.5</v>
      </c>
      <c r="Q2868" t="s">
        <v>8317</v>
      </c>
      <c r="R2868" t="s">
        <v>8318</v>
      </c>
      <c r="S2868" s="9">
        <f t="shared" si="266"/>
        <v>42627.955104166671</v>
      </c>
      <c r="T2868" s="9">
        <f t="shared" si="267"/>
        <v>42657.916666666672</v>
      </c>
      <c r="U2868">
        <f t="shared" si="268"/>
        <v>2016</v>
      </c>
      <c r="V2868" t="str">
        <f t="shared" si="269"/>
        <v>Sep</v>
      </c>
    </row>
    <row r="2869" spans="1:22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8">
        <f t="shared" si="264"/>
        <v>20</v>
      </c>
      <c r="P2869" s="12">
        <f t="shared" si="265"/>
        <v>207112.8</v>
      </c>
      <c r="Q2869" t="s">
        <v>8317</v>
      </c>
      <c r="R2869" t="s">
        <v>8318</v>
      </c>
      <c r="S2869" s="9">
        <f t="shared" si="266"/>
        <v>42531.195277777777</v>
      </c>
      <c r="T2869" s="9">
        <f t="shared" si="267"/>
        <v>42555.166666666672</v>
      </c>
      <c r="U2869">
        <f t="shared" si="268"/>
        <v>2016</v>
      </c>
      <c r="V2869" t="str">
        <f t="shared" si="269"/>
        <v>Jun</v>
      </c>
    </row>
    <row r="2870" spans="1:22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8">
        <f t="shared" si="264"/>
        <v>42</v>
      </c>
      <c r="P2870" s="12">
        <f t="shared" si="265"/>
        <v>43200</v>
      </c>
      <c r="Q2870" t="s">
        <v>8317</v>
      </c>
      <c r="R2870" t="s">
        <v>8318</v>
      </c>
      <c r="S2870" s="9">
        <f t="shared" si="266"/>
        <v>42618.827013888891</v>
      </c>
      <c r="T2870" s="9">
        <f t="shared" si="267"/>
        <v>42648.827013888891</v>
      </c>
      <c r="U2870">
        <f t="shared" si="268"/>
        <v>2016</v>
      </c>
      <c r="V2870" t="str">
        <f t="shared" si="269"/>
        <v>Sep</v>
      </c>
    </row>
    <row r="2871" spans="1:22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8">
        <f t="shared" si="264"/>
        <v>1</v>
      </c>
      <c r="P2871" s="12">
        <f t="shared" si="265"/>
        <v>518400</v>
      </c>
      <c r="Q2871" t="s">
        <v>8317</v>
      </c>
      <c r="R2871" t="s">
        <v>8318</v>
      </c>
      <c r="S2871" s="9">
        <f t="shared" si="266"/>
        <v>42540.593530092592</v>
      </c>
      <c r="T2871" s="9">
        <f t="shared" si="267"/>
        <v>42570.593530092592</v>
      </c>
      <c r="U2871">
        <f t="shared" si="268"/>
        <v>2016</v>
      </c>
      <c r="V2871" t="str">
        <f t="shared" si="269"/>
        <v>Jun</v>
      </c>
    </row>
    <row r="2872" spans="1:22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8">
        <f t="shared" si="264"/>
        <v>15</v>
      </c>
      <c r="P2872" s="12">
        <f t="shared" si="265"/>
        <v>288000</v>
      </c>
      <c r="Q2872" t="s">
        <v>8317</v>
      </c>
      <c r="R2872" t="s">
        <v>8318</v>
      </c>
      <c r="S2872" s="9">
        <f t="shared" si="266"/>
        <v>41746.189409722225</v>
      </c>
      <c r="T2872" s="9">
        <f t="shared" si="267"/>
        <v>41776.189409722225</v>
      </c>
      <c r="U2872">
        <f t="shared" si="268"/>
        <v>2014</v>
      </c>
      <c r="V2872" t="str">
        <f t="shared" si="269"/>
        <v>Apr</v>
      </c>
    </row>
    <row r="2873" spans="1:22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8">
        <f t="shared" si="264"/>
        <v>5</v>
      </c>
      <c r="P2873" s="12">
        <f t="shared" si="265"/>
        <v>132923.07692307694</v>
      </c>
      <c r="Q2873" t="s">
        <v>8317</v>
      </c>
      <c r="R2873" t="s">
        <v>8318</v>
      </c>
      <c r="S2873" s="9">
        <f t="shared" si="266"/>
        <v>41974.738576388889</v>
      </c>
      <c r="T2873" s="9">
        <f t="shared" si="267"/>
        <v>41994.738576388889</v>
      </c>
      <c r="U2873">
        <f t="shared" si="268"/>
        <v>2014</v>
      </c>
      <c r="V2873" t="str">
        <f t="shared" si="269"/>
        <v>Dec</v>
      </c>
    </row>
    <row r="2874" spans="1:22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8">
        <f t="shared" si="264"/>
        <v>0</v>
      </c>
      <c r="P2874" s="12" t="e">
        <f t="shared" si="265"/>
        <v>#DIV/0!</v>
      </c>
      <c r="Q2874" t="s">
        <v>8317</v>
      </c>
      <c r="R2874" t="s">
        <v>8318</v>
      </c>
      <c r="S2874" s="9">
        <f t="shared" si="266"/>
        <v>42115.11618055556</v>
      </c>
      <c r="T2874" s="9">
        <f t="shared" si="267"/>
        <v>42175.11618055556</v>
      </c>
      <c r="U2874">
        <f t="shared" si="268"/>
        <v>2015</v>
      </c>
      <c r="V2874" t="str">
        <f t="shared" si="269"/>
        <v>Apr</v>
      </c>
    </row>
    <row r="2875" spans="1:22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8">
        <f t="shared" si="264"/>
        <v>38</v>
      </c>
      <c r="P2875" s="12">
        <f t="shared" si="265"/>
        <v>324000</v>
      </c>
      <c r="Q2875" t="s">
        <v>8317</v>
      </c>
      <c r="R2875" t="s">
        <v>8318</v>
      </c>
      <c r="S2875" s="9">
        <f t="shared" si="266"/>
        <v>42002.817488425921</v>
      </c>
      <c r="T2875" s="9">
        <f t="shared" si="267"/>
        <v>42032.817488425921</v>
      </c>
      <c r="U2875">
        <f t="shared" si="268"/>
        <v>2014</v>
      </c>
      <c r="V2875" t="str">
        <f t="shared" si="269"/>
        <v>Dec</v>
      </c>
    </row>
    <row r="2876" spans="1:22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8">
        <f t="shared" si="264"/>
        <v>5</v>
      </c>
      <c r="P2876" s="12">
        <f t="shared" si="265"/>
        <v>864000</v>
      </c>
      <c r="Q2876" t="s">
        <v>8317</v>
      </c>
      <c r="R2876" t="s">
        <v>8318</v>
      </c>
      <c r="S2876" s="9">
        <f t="shared" si="266"/>
        <v>42722.84474537037</v>
      </c>
      <c r="T2876" s="9">
        <f t="shared" si="267"/>
        <v>42752.84474537037</v>
      </c>
      <c r="U2876">
        <f t="shared" si="268"/>
        <v>2016</v>
      </c>
      <c r="V2876" t="str">
        <f t="shared" si="269"/>
        <v>Dec</v>
      </c>
    </row>
    <row r="2877" spans="1:22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8">
        <f t="shared" si="264"/>
        <v>0</v>
      </c>
      <c r="P2877" s="12">
        <f t="shared" si="265"/>
        <v>864000</v>
      </c>
      <c r="Q2877" t="s">
        <v>8317</v>
      </c>
      <c r="R2877" t="s">
        <v>8318</v>
      </c>
      <c r="S2877" s="9">
        <f t="shared" si="266"/>
        <v>42465.128391203703</v>
      </c>
      <c r="T2877" s="9">
        <f t="shared" si="267"/>
        <v>42495.128391203703</v>
      </c>
      <c r="U2877">
        <f t="shared" si="268"/>
        <v>2016</v>
      </c>
      <c r="V2877" t="str">
        <f t="shared" si="269"/>
        <v>Apr</v>
      </c>
    </row>
    <row r="2878" spans="1:22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8">
        <f t="shared" si="264"/>
        <v>0</v>
      </c>
      <c r="P2878" s="12" t="e">
        <f t="shared" si="265"/>
        <v>#DIV/0!</v>
      </c>
      <c r="Q2878" t="s">
        <v>8317</v>
      </c>
      <c r="R2878" t="s">
        <v>8318</v>
      </c>
      <c r="S2878" s="9">
        <f t="shared" si="266"/>
        <v>42171.743969907402</v>
      </c>
      <c r="T2878" s="9">
        <f t="shared" si="267"/>
        <v>42201.743969907402</v>
      </c>
      <c r="U2878">
        <f t="shared" si="268"/>
        <v>2015</v>
      </c>
      <c r="V2878" t="str">
        <f t="shared" si="269"/>
        <v>Jun</v>
      </c>
    </row>
    <row r="2879" spans="1:22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8">
        <f t="shared" si="264"/>
        <v>11</v>
      </c>
      <c r="P2879" s="12">
        <f t="shared" si="265"/>
        <v>457246</v>
      </c>
      <c r="Q2879" t="s">
        <v>8317</v>
      </c>
      <c r="R2879" t="s">
        <v>8318</v>
      </c>
      <c r="S2879" s="9">
        <f t="shared" si="266"/>
        <v>42672.955138888887</v>
      </c>
      <c r="T2879" s="9">
        <f t="shared" si="267"/>
        <v>42704.708333333328</v>
      </c>
      <c r="U2879">
        <f t="shared" si="268"/>
        <v>2016</v>
      </c>
      <c r="V2879" t="str">
        <f t="shared" si="269"/>
        <v>Oct</v>
      </c>
    </row>
    <row r="2880" spans="1:22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8">
        <f t="shared" si="264"/>
        <v>2</v>
      </c>
      <c r="P2880" s="12">
        <f t="shared" si="265"/>
        <v>1296000</v>
      </c>
      <c r="Q2880" t="s">
        <v>8317</v>
      </c>
      <c r="R2880" t="s">
        <v>8318</v>
      </c>
      <c r="S2880" s="9">
        <f t="shared" si="266"/>
        <v>42128.615682870368</v>
      </c>
      <c r="T2880" s="9">
        <f t="shared" si="267"/>
        <v>42188.615682870368</v>
      </c>
      <c r="U2880">
        <f t="shared" si="268"/>
        <v>2015</v>
      </c>
      <c r="V2880" t="str">
        <f t="shared" si="269"/>
        <v>May</v>
      </c>
    </row>
    <row r="2881" spans="1:22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8">
        <f t="shared" si="264"/>
        <v>0</v>
      </c>
      <c r="P2881" s="12">
        <f t="shared" si="265"/>
        <v>2592000</v>
      </c>
      <c r="Q2881" t="s">
        <v>8317</v>
      </c>
      <c r="R2881" t="s">
        <v>8318</v>
      </c>
      <c r="S2881" s="9">
        <f t="shared" si="266"/>
        <v>42359.725243055553</v>
      </c>
      <c r="T2881" s="9">
        <f t="shared" si="267"/>
        <v>42389.725243055553</v>
      </c>
      <c r="U2881">
        <f t="shared" si="268"/>
        <v>2015</v>
      </c>
      <c r="V2881" t="str">
        <f t="shared" si="269"/>
        <v>Dec</v>
      </c>
    </row>
    <row r="2882" spans="1:22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8">
        <f t="shared" si="264"/>
        <v>23</v>
      </c>
      <c r="P2882" s="12">
        <f t="shared" si="265"/>
        <v>130512</v>
      </c>
      <c r="Q2882" t="s">
        <v>8317</v>
      </c>
      <c r="R2882" t="s">
        <v>8318</v>
      </c>
      <c r="S2882" s="9">
        <f t="shared" si="266"/>
        <v>42192.905694444446</v>
      </c>
      <c r="T2882" s="9">
        <f t="shared" si="267"/>
        <v>42236.711805555555</v>
      </c>
      <c r="U2882">
        <f t="shared" si="268"/>
        <v>2015</v>
      </c>
      <c r="V2882" t="str">
        <f t="shared" si="269"/>
        <v>Jul</v>
      </c>
    </row>
    <row r="2883" spans="1:22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8">
        <f t="shared" ref="O2883:O2946" si="270">ROUND((E2883/D2883)*100,0)</f>
        <v>0</v>
      </c>
      <c r="P2883" s="12" t="e">
        <f t="shared" ref="P2883:P2946" si="271">(I2883-J2883)/L2883</f>
        <v>#DIV/0!</v>
      </c>
      <c r="Q2883" t="s">
        <v>8317</v>
      </c>
      <c r="R2883" t="s">
        <v>8318</v>
      </c>
      <c r="S2883" s="9">
        <f t="shared" ref="S2883:S2946" si="272">(((J2883/60)/60)/24)+DATE(1970,1,1)</f>
        <v>41916.597638888888</v>
      </c>
      <c r="T2883" s="9">
        <f t="shared" ref="T2883:T2946" si="273">(((I2883/60)/60)/24) + DATE(1970,1,1)</f>
        <v>41976.639305555553</v>
      </c>
      <c r="U2883">
        <f t="shared" ref="U2883:U2946" si="274">YEAR(S2883)</f>
        <v>2014</v>
      </c>
      <c r="V2883" t="str">
        <f t="shared" ref="V2883:V2946" si="275">TEXT(MONTH(S2883)*29,"mmm")</f>
        <v>Oct</v>
      </c>
    </row>
    <row r="2884" spans="1:22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8">
        <f t="shared" si="270"/>
        <v>34</v>
      </c>
      <c r="P2884" s="12">
        <f t="shared" si="271"/>
        <v>648000</v>
      </c>
      <c r="Q2884" t="s">
        <v>8317</v>
      </c>
      <c r="R2884" t="s">
        <v>8318</v>
      </c>
      <c r="S2884" s="9">
        <f t="shared" si="272"/>
        <v>42461.596273148149</v>
      </c>
      <c r="T2884" s="9">
        <f t="shared" si="273"/>
        <v>42491.596273148149</v>
      </c>
      <c r="U2884">
        <f t="shared" si="274"/>
        <v>2016</v>
      </c>
      <c r="V2884" t="str">
        <f t="shared" si="275"/>
        <v>Apr</v>
      </c>
    </row>
    <row r="2885" spans="1:22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8">
        <f t="shared" si="270"/>
        <v>19</v>
      </c>
      <c r="P2885" s="12">
        <f t="shared" si="271"/>
        <v>610060.6</v>
      </c>
      <c r="Q2885" t="s">
        <v>8317</v>
      </c>
      <c r="R2885" t="s">
        <v>8318</v>
      </c>
      <c r="S2885" s="9">
        <f t="shared" si="272"/>
        <v>42370.90320601852</v>
      </c>
      <c r="T2885" s="9">
        <f t="shared" si="273"/>
        <v>42406.207638888889</v>
      </c>
      <c r="U2885">
        <f t="shared" si="274"/>
        <v>2016</v>
      </c>
      <c r="V2885" t="str">
        <f t="shared" si="275"/>
        <v>Jan</v>
      </c>
    </row>
    <row r="2886" spans="1:22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8">
        <f t="shared" si="270"/>
        <v>0</v>
      </c>
      <c r="P2886" s="12">
        <f t="shared" si="271"/>
        <v>648000</v>
      </c>
      <c r="Q2886" t="s">
        <v>8317</v>
      </c>
      <c r="R2886" t="s">
        <v>8318</v>
      </c>
      <c r="S2886" s="9">
        <f t="shared" si="272"/>
        <v>41948.727256944447</v>
      </c>
      <c r="T2886" s="9">
        <f t="shared" si="273"/>
        <v>41978.727256944447</v>
      </c>
      <c r="U2886">
        <f t="shared" si="274"/>
        <v>2014</v>
      </c>
      <c r="V2886" t="str">
        <f t="shared" si="275"/>
        <v>Nov</v>
      </c>
    </row>
    <row r="2887" spans="1:22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8">
        <f t="shared" si="270"/>
        <v>33</v>
      </c>
      <c r="P2887" s="12">
        <f t="shared" si="271"/>
        <v>517680</v>
      </c>
      <c r="Q2887" t="s">
        <v>8317</v>
      </c>
      <c r="R2887" t="s">
        <v>8318</v>
      </c>
      <c r="S2887" s="9">
        <f t="shared" si="272"/>
        <v>42047.07640046296</v>
      </c>
      <c r="T2887" s="9">
        <f t="shared" si="273"/>
        <v>42077.034733796296</v>
      </c>
      <c r="U2887">
        <f t="shared" si="274"/>
        <v>2015</v>
      </c>
      <c r="V2887" t="str">
        <f t="shared" si="275"/>
        <v>Feb</v>
      </c>
    </row>
    <row r="2888" spans="1:22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8">
        <f t="shared" si="270"/>
        <v>5</v>
      </c>
      <c r="P2888" s="12">
        <f t="shared" si="271"/>
        <v>391656</v>
      </c>
      <c r="Q2888" t="s">
        <v>8317</v>
      </c>
      <c r="R2888" t="s">
        <v>8318</v>
      </c>
      <c r="S2888" s="9">
        <f t="shared" si="272"/>
        <v>42261.632916666669</v>
      </c>
      <c r="T2888" s="9">
        <f t="shared" si="273"/>
        <v>42266.165972222225</v>
      </c>
      <c r="U2888">
        <f t="shared" si="274"/>
        <v>2015</v>
      </c>
      <c r="V2888" t="str">
        <f t="shared" si="275"/>
        <v>Sep</v>
      </c>
    </row>
    <row r="2889" spans="1:22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8">
        <f t="shared" si="270"/>
        <v>0</v>
      </c>
      <c r="P2889" s="12">
        <f t="shared" si="271"/>
        <v>2592000</v>
      </c>
      <c r="Q2889" t="s">
        <v>8317</v>
      </c>
      <c r="R2889" t="s">
        <v>8318</v>
      </c>
      <c r="S2889" s="9">
        <f t="shared" si="272"/>
        <v>41985.427361111113</v>
      </c>
      <c r="T2889" s="9">
        <f t="shared" si="273"/>
        <v>42015.427361111113</v>
      </c>
      <c r="U2889">
        <f t="shared" si="274"/>
        <v>2014</v>
      </c>
      <c r="V2889" t="str">
        <f t="shared" si="275"/>
        <v>Dec</v>
      </c>
    </row>
    <row r="2890" spans="1:22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8">
        <f t="shared" si="270"/>
        <v>0</v>
      </c>
      <c r="P2890" s="12" t="e">
        <f t="shared" si="271"/>
        <v>#DIV/0!</v>
      </c>
      <c r="Q2890" t="s">
        <v>8317</v>
      </c>
      <c r="R2890" t="s">
        <v>8318</v>
      </c>
      <c r="S2890" s="9">
        <f t="shared" si="272"/>
        <v>41922.535185185188</v>
      </c>
      <c r="T2890" s="9">
        <f t="shared" si="273"/>
        <v>41930.207638888889</v>
      </c>
      <c r="U2890">
        <f t="shared" si="274"/>
        <v>2014</v>
      </c>
      <c r="V2890" t="str">
        <f t="shared" si="275"/>
        <v>Oct</v>
      </c>
    </row>
    <row r="2891" spans="1:22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8">
        <f t="shared" si="270"/>
        <v>38</v>
      </c>
      <c r="P2891" s="12">
        <f t="shared" si="271"/>
        <v>185142.85714285713</v>
      </c>
      <c r="Q2891" t="s">
        <v>8317</v>
      </c>
      <c r="R2891" t="s">
        <v>8318</v>
      </c>
      <c r="S2891" s="9">
        <f t="shared" si="272"/>
        <v>41850.863252314812</v>
      </c>
      <c r="T2891" s="9">
        <f t="shared" si="273"/>
        <v>41880.863252314812</v>
      </c>
      <c r="U2891">
        <f t="shared" si="274"/>
        <v>2014</v>
      </c>
      <c r="V2891" t="str">
        <f t="shared" si="275"/>
        <v>Jul</v>
      </c>
    </row>
    <row r="2892" spans="1:22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8">
        <f t="shared" si="270"/>
        <v>1</v>
      </c>
      <c r="P2892" s="12">
        <f t="shared" si="271"/>
        <v>817402.66666666663</v>
      </c>
      <c r="Q2892" t="s">
        <v>8317</v>
      </c>
      <c r="R2892" t="s">
        <v>8318</v>
      </c>
      <c r="S2892" s="9">
        <f t="shared" si="272"/>
        <v>41831.742962962962</v>
      </c>
      <c r="T2892" s="9">
        <f t="shared" si="273"/>
        <v>41860.125</v>
      </c>
      <c r="U2892">
        <f t="shared" si="274"/>
        <v>2014</v>
      </c>
      <c r="V2892" t="str">
        <f t="shared" si="275"/>
        <v>Jul</v>
      </c>
    </row>
    <row r="2893" spans="1:22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8">
        <f t="shared" si="270"/>
        <v>3</v>
      </c>
      <c r="P2893" s="12">
        <f t="shared" si="271"/>
        <v>518040</v>
      </c>
      <c r="Q2893" t="s">
        <v>8317</v>
      </c>
      <c r="R2893" t="s">
        <v>8318</v>
      </c>
      <c r="S2893" s="9">
        <f t="shared" si="272"/>
        <v>42415.883425925931</v>
      </c>
      <c r="T2893" s="9">
        <f t="shared" si="273"/>
        <v>42475.84175925926</v>
      </c>
      <c r="U2893">
        <f t="shared" si="274"/>
        <v>2016</v>
      </c>
      <c r="V2893" t="str">
        <f t="shared" si="275"/>
        <v>Feb</v>
      </c>
    </row>
    <row r="2894" spans="1:22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8">
        <f t="shared" si="270"/>
        <v>9</v>
      </c>
      <c r="P2894" s="12">
        <f t="shared" si="271"/>
        <v>36393.882352941175</v>
      </c>
      <c r="Q2894" t="s">
        <v>8317</v>
      </c>
      <c r="R2894" t="s">
        <v>8318</v>
      </c>
      <c r="S2894" s="9">
        <f t="shared" si="272"/>
        <v>41869.714166666665</v>
      </c>
      <c r="T2894" s="9">
        <f t="shared" si="273"/>
        <v>41876.875</v>
      </c>
      <c r="U2894">
        <f t="shared" si="274"/>
        <v>2014</v>
      </c>
      <c r="V2894" t="str">
        <f t="shared" si="275"/>
        <v>Aug</v>
      </c>
    </row>
    <row r="2895" spans="1:22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8">
        <f t="shared" si="270"/>
        <v>1</v>
      </c>
      <c r="P2895" s="12">
        <f t="shared" si="271"/>
        <v>2562202.5</v>
      </c>
      <c r="Q2895" t="s">
        <v>8317</v>
      </c>
      <c r="R2895" t="s">
        <v>8318</v>
      </c>
      <c r="S2895" s="9">
        <f t="shared" si="272"/>
        <v>41953.773090277777</v>
      </c>
      <c r="T2895" s="9">
        <f t="shared" si="273"/>
        <v>42013.083333333328</v>
      </c>
      <c r="U2895">
        <f t="shared" si="274"/>
        <v>2014</v>
      </c>
      <c r="V2895" t="str">
        <f t="shared" si="275"/>
        <v>Nov</v>
      </c>
    </row>
    <row r="2896" spans="1:22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8">
        <f t="shared" si="270"/>
        <v>0</v>
      </c>
      <c r="P2896" s="12" t="e">
        <f t="shared" si="271"/>
        <v>#DIV/0!</v>
      </c>
      <c r="Q2896" t="s">
        <v>8317</v>
      </c>
      <c r="R2896" t="s">
        <v>8318</v>
      </c>
      <c r="S2896" s="9">
        <f t="shared" si="272"/>
        <v>42037.986284722225</v>
      </c>
      <c r="T2896" s="9">
        <f t="shared" si="273"/>
        <v>42097.944618055553</v>
      </c>
      <c r="U2896">
        <f t="shared" si="274"/>
        <v>2015</v>
      </c>
      <c r="V2896" t="str">
        <f t="shared" si="275"/>
        <v>Feb</v>
      </c>
    </row>
    <row r="2897" spans="1:22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8">
        <f t="shared" si="270"/>
        <v>5</v>
      </c>
      <c r="P2897" s="12">
        <f t="shared" si="271"/>
        <v>28502</v>
      </c>
      <c r="Q2897" t="s">
        <v>8317</v>
      </c>
      <c r="R2897" t="s">
        <v>8318</v>
      </c>
      <c r="S2897" s="9">
        <f t="shared" si="272"/>
        <v>41811.555462962962</v>
      </c>
      <c r="T2897" s="9">
        <f t="shared" si="273"/>
        <v>41812.875</v>
      </c>
      <c r="U2897">
        <f t="shared" si="274"/>
        <v>2014</v>
      </c>
      <c r="V2897" t="str">
        <f t="shared" si="275"/>
        <v>Jun</v>
      </c>
    </row>
    <row r="2898" spans="1:22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8">
        <f t="shared" si="270"/>
        <v>21</v>
      </c>
      <c r="P2898" s="12">
        <f t="shared" si="271"/>
        <v>103256.58333333333</v>
      </c>
      <c r="Q2898" t="s">
        <v>8317</v>
      </c>
      <c r="R2898" t="s">
        <v>8318</v>
      </c>
      <c r="S2898" s="9">
        <f t="shared" si="272"/>
        <v>42701.908807870372</v>
      </c>
      <c r="T2898" s="9">
        <f t="shared" si="273"/>
        <v>42716.25</v>
      </c>
      <c r="U2898">
        <f t="shared" si="274"/>
        <v>2016</v>
      </c>
      <c r="V2898" t="str">
        <f t="shared" si="275"/>
        <v>Nov</v>
      </c>
    </row>
    <row r="2899" spans="1:22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8">
        <f t="shared" si="270"/>
        <v>5</v>
      </c>
      <c r="P2899" s="12">
        <f t="shared" si="271"/>
        <v>863962.33333333337</v>
      </c>
      <c r="Q2899" t="s">
        <v>8317</v>
      </c>
      <c r="R2899" t="s">
        <v>8318</v>
      </c>
      <c r="S2899" s="9">
        <f t="shared" si="272"/>
        <v>42258.646504629629</v>
      </c>
      <c r="T2899" s="9">
        <f t="shared" si="273"/>
        <v>42288.645196759258</v>
      </c>
      <c r="U2899">
        <f t="shared" si="274"/>
        <v>2015</v>
      </c>
      <c r="V2899" t="str">
        <f t="shared" si="275"/>
        <v>Sep</v>
      </c>
    </row>
    <row r="2900" spans="1:22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8">
        <f t="shared" si="270"/>
        <v>4</v>
      </c>
      <c r="P2900" s="12">
        <f t="shared" si="271"/>
        <v>216000</v>
      </c>
      <c r="Q2900" t="s">
        <v>8317</v>
      </c>
      <c r="R2900" t="s">
        <v>8318</v>
      </c>
      <c r="S2900" s="9">
        <f t="shared" si="272"/>
        <v>42278.664965277778</v>
      </c>
      <c r="T2900" s="9">
        <f t="shared" si="273"/>
        <v>42308.664965277778</v>
      </c>
      <c r="U2900">
        <f t="shared" si="274"/>
        <v>2015</v>
      </c>
      <c r="V2900" t="str">
        <f t="shared" si="275"/>
        <v>Oct</v>
      </c>
    </row>
    <row r="2901" spans="1:22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8">
        <f t="shared" si="270"/>
        <v>0</v>
      </c>
      <c r="P2901" s="12" t="e">
        <f t="shared" si="271"/>
        <v>#DIV/0!</v>
      </c>
      <c r="Q2901" t="s">
        <v>8317</v>
      </c>
      <c r="R2901" t="s">
        <v>8318</v>
      </c>
      <c r="S2901" s="9">
        <f t="shared" si="272"/>
        <v>42515.078217592592</v>
      </c>
      <c r="T2901" s="9">
        <f t="shared" si="273"/>
        <v>42575.078217592592</v>
      </c>
      <c r="U2901">
        <f t="shared" si="274"/>
        <v>2016</v>
      </c>
      <c r="V2901" t="str">
        <f t="shared" si="275"/>
        <v>May</v>
      </c>
    </row>
    <row r="2902" spans="1:22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8">
        <f t="shared" si="270"/>
        <v>62</v>
      </c>
      <c r="P2902" s="12">
        <f t="shared" si="271"/>
        <v>370285.71428571426</v>
      </c>
      <c r="Q2902" t="s">
        <v>8317</v>
      </c>
      <c r="R2902" t="s">
        <v>8318</v>
      </c>
      <c r="S2902" s="9">
        <f t="shared" si="272"/>
        <v>41830.234166666669</v>
      </c>
      <c r="T2902" s="9">
        <f t="shared" si="273"/>
        <v>41860.234166666669</v>
      </c>
      <c r="U2902">
        <f t="shared" si="274"/>
        <v>2014</v>
      </c>
      <c r="V2902" t="str">
        <f t="shared" si="275"/>
        <v>Jul</v>
      </c>
    </row>
    <row r="2903" spans="1:22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8">
        <f t="shared" si="270"/>
        <v>1</v>
      </c>
      <c r="P2903" s="12">
        <f t="shared" si="271"/>
        <v>2592000</v>
      </c>
      <c r="Q2903" t="s">
        <v>8317</v>
      </c>
      <c r="R2903" t="s">
        <v>8318</v>
      </c>
      <c r="S2903" s="9">
        <f t="shared" si="272"/>
        <v>41982.904386574075</v>
      </c>
      <c r="T2903" s="9">
        <f t="shared" si="273"/>
        <v>42042.904386574075</v>
      </c>
      <c r="U2903">
        <f t="shared" si="274"/>
        <v>2014</v>
      </c>
      <c r="V2903" t="str">
        <f t="shared" si="275"/>
        <v>Dec</v>
      </c>
    </row>
    <row r="2904" spans="1:22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8">
        <f t="shared" si="270"/>
        <v>0</v>
      </c>
      <c r="P2904" s="12">
        <f t="shared" si="271"/>
        <v>2592000</v>
      </c>
      <c r="Q2904" t="s">
        <v>8317</v>
      </c>
      <c r="R2904" t="s">
        <v>8318</v>
      </c>
      <c r="S2904" s="9">
        <f t="shared" si="272"/>
        <v>42210.439768518518</v>
      </c>
      <c r="T2904" s="9">
        <f t="shared" si="273"/>
        <v>42240.439768518518</v>
      </c>
      <c r="U2904">
        <f t="shared" si="274"/>
        <v>2015</v>
      </c>
      <c r="V2904" t="str">
        <f t="shared" si="275"/>
        <v>Jul</v>
      </c>
    </row>
    <row r="2905" spans="1:22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8">
        <f t="shared" si="270"/>
        <v>1</v>
      </c>
      <c r="P2905" s="12">
        <f t="shared" si="271"/>
        <v>1296000</v>
      </c>
      <c r="Q2905" t="s">
        <v>8317</v>
      </c>
      <c r="R2905" t="s">
        <v>8318</v>
      </c>
      <c r="S2905" s="9">
        <f t="shared" si="272"/>
        <v>42196.166874999995</v>
      </c>
      <c r="T2905" s="9">
        <f t="shared" si="273"/>
        <v>42256.166874999995</v>
      </c>
      <c r="U2905">
        <f t="shared" si="274"/>
        <v>2015</v>
      </c>
      <c r="V2905" t="str">
        <f t="shared" si="275"/>
        <v>Jul</v>
      </c>
    </row>
    <row r="2906" spans="1:22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8">
        <f t="shared" si="270"/>
        <v>5</v>
      </c>
      <c r="P2906" s="12">
        <f t="shared" si="271"/>
        <v>249092.25</v>
      </c>
      <c r="Q2906" t="s">
        <v>8317</v>
      </c>
      <c r="R2906" t="s">
        <v>8318</v>
      </c>
      <c r="S2906" s="9">
        <f t="shared" si="272"/>
        <v>41940.967951388891</v>
      </c>
      <c r="T2906" s="9">
        <f t="shared" si="273"/>
        <v>41952.5</v>
      </c>
      <c r="U2906">
        <f t="shared" si="274"/>
        <v>2014</v>
      </c>
      <c r="V2906" t="str">
        <f t="shared" si="275"/>
        <v>Oct</v>
      </c>
    </row>
    <row r="2907" spans="1:22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8">
        <f t="shared" si="270"/>
        <v>18</v>
      </c>
      <c r="P2907" s="12">
        <f t="shared" si="271"/>
        <v>71152.941176470587</v>
      </c>
      <c r="Q2907" t="s">
        <v>8317</v>
      </c>
      <c r="R2907" t="s">
        <v>8318</v>
      </c>
      <c r="S2907" s="9">
        <f t="shared" si="272"/>
        <v>42606.056863425925</v>
      </c>
      <c r="T2907" s="9">
        <f t="shared" si="273"/>
        <v>42620.056863425925</v>
      </c>
      <c r="U2907">
        <f t="shared" si="274"/>
        <v>2016</v>
      </c>
      <c r="V2907" t="str">
        <f t="shared" si="275"/>
        <v>Aug</v>
      </c>
    </row>
    <row r="2908" spans="1:22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8">
        <f t="shared" si="270"/>
        <v>9</v>
      </c>
      <c r="P2908" s="12">
        <f t="shared" si="271"/>
        <v>214676.28571428571</v>
      </c>
      <c r="Q2908" t="s">
        <v>8317</v>
      </c>
      <c r="R2908" t="s">
        <v>8318</v>
      </c>
      <c r="S2908" s="9">
        <f t="shared" si="272"/>
        <v>42199.648912037039</v>
      </c>
      <c r="T2908" s="9">
        <f t="shared" si="273"/>
        <v>42217.041666666672</v>
      </c>
      <c r="U2908">
        <f t="shared" si="274"/>
        <v>2015</v>
      </c>
      <c r="V2908" t="str">
        <f t="shared" si="275"/>
        <v>Jul</v>
      </c>
    </row>
    <row r="2909" spans="1:22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8">
        <f t="shared" si="270"/>
        <v>0</v>
      </c>
      <c r="P2909" s="12">
        <f t="shared" si="271"/>
        <v>2592000</v>
      </c>
      <c r="Q2909" t="s">
        <v>8317</v>
      </c>
      <c r="R2909" t="s">
        <v>8318</v>
      </c>
      <c r="S2909" s="9">
        <f t="shared" si="272"/>
        <v>42444.877743055549</v>
      </c>
      <c r="T2909" s="9">
        <f t="shared" si="273"/>
        <v>42504.877743055549</v>
      </c>
      <c r="U2909">
        <f t="shared" si="274"/>
        <v>2016</v>
      </c>
      <c r="V2909" t="str">
        <f t="shared" si="275"/>
        <v>Mar</v>
      </c>
    </row>
    <row r="2910" spans="1:22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8">
        <f t="shared" si="270"/>
        <v>3</v>
      </c>
      <c r="P2910" s="12">
        <f t="shared" si="271"/>
        <v>518400</v>
      </c>
      <c r="Q2910" t="s">
        <v>8317</v>
      </c>
      <c r="R2910" t="s">
        <v>8318</v>
      </c>
      <c r="S2910" s="9">
        <f t="shared" si="272"/>
        <v>42499.731701388882</v>
      </c>
      <c r="T2910" s="9">
        <f t="shared" si="273"/>
        <v>42529.731701388882</v>
      </c>
      <c r="U2910">
        <f t="shared" si="274"/>
        <v>2016</v>
      </c>
      <c r="V2910" t="str">
        <f t="shared" si="275"/>
        <v>May</v>
      </c>
    </row>
    <row r="2911" spans="1:22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8">
        <f t="shared" si="270"/>
        <v>0</v>
      </c>
      <c r="P2911" s="12">
        <f t="shared" si="271"/>
        <v>3417759</v>
      </c>
      <c r="Q2911" t="s">
        <v>8317</v>
      </c>
      <c r="R2911" t="s">
        <v>8318</v>
      </c>
      <c r="S2911" s="9">
        <f t="shared" si="272"/>
        <v>41929.266215277778</v>
      </c>
      <c r="T2911" s="9">
        <f t="shared" si="273"/>
        <v>41968.823611111111</v>
      </c>
      <c r="U2911">
        <f t="shared" si="274"/>
        <v>2014</v>
      </c>
      <c r="V2911" t="str">
        <f t="shared" si="275"/>
        <v>Oct</v>
      </c>
    </row>
    <row r="2912" spans="1:22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8">
        <f t="shared" si="270"/>
        <v>0</v>
      </c>
      <c r="P2912" s="12">
        <f t="shared" si="271"/>
        <v>5184000</v>
      </c>
      <c r="Q2912" t="s">
        <v>8317</v>
      </c>
      <c r="R2912" t="s">
        <v>8318</v>
      </c>
      <c r="S2912" s="9">
        <f t="shared" si="272"/>
        <v>42107.841284722221</v>
      </c>
      <c r="T2912" s="9">
        <f t="shared" si="273"/>
        <v>42167.841284722221</v>
      </c>
      <c r="U2912">
        <f t="shared" si="274"/>
        <v>2015</v>
      </c>
      <c r="V2912" t="str">
        <f t="shared" si="275"/>
        <v>Apr</v>
      </c>
    </row>
    <row r="2913" spans="1:22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8">
        <f t="shared" si="270"/>
        <v>37</v>
      </c>
      <c r="P2913" s="12">
        <f t="shared" si="271"/>
        <v>246857.14285714287</v>
      </c>
      <c r="Q2913" t="s">
        <v>8317</v>
      </c>
      <c r="R2913" t="s">
        <v>8318</v>
      </c>
      <c r="S2913" s="9">
        <f t="shared" si="272"/>
        <v>42142.768819444449</v>
      </c>
      <c r="T2913" s="9">
        <f t="shared" si="273"/>
        <v>42182.768819444449</v>
      </c>
      <c r="U2913">
        <f t="shared" si="274"/>
        <v>2015</v>
      </c>
      <c r="V2913" t="str">
        <f t="shared" si="275"/>
        <v>May</v>
      </c>
    </row>
    <row r="2914" spans="1:22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8">
        <f t="shared" si="270"/>
        <v>14</v>
      </c>
      <c r="P2914" s="12">
        <f t="shared" si="271"/>
        <v>99692.307692307688</v>
      </c>
      <c r="Q2914" t="s">
        <v>8317</v>
      </c>
      <c r="R2914" t="s">
        <v>8318</v>
      </c>
      <c r="S2914" s="9">
        <f t="shared" si="272"/>
        <v>42354.131643518514</v>
      </c>
      <c r="T2914" s="9">
        <f t="shared" si="273"/>
        <v>42384.131643518514</v>
      </c>
      <c r="U2914">
        <f t="shared" si="274"/>
        <v>2015</v>
      </c>
      <c r="V2914" t="str">
        <f t="shared" si="275"/>
        <v>Dec</v>
      </c>
    </row>
    <row r="2915" spans="1:22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8">
        <f t="shared" si="270"/>
        <v>0</v>
      </c>
      <c r="P2915" s="12">
        <f t="shared" si="271"/>
        <v>2592000</v>
      </c>
      <c r="Q2915" t="s">
        <v>8317</v>
      </c>
      <c r="R2915" t="s">
        <v>8318</v>
      </c>
      <c r="S2915" s="9">
        <f t="shared" si="272"/>
        <v>41828.922905092593</v>
      </c>
      <c r="T2915" s="9">
        <f t="shared" si="273"/>
        <v>41888.922905092593</v>
      </c>
      <c r="U2915">
        <f t="shared" si="274"/>
        <v>2014</v>
      </c>
      <c r="V2915" t="str">
        <f t="shared" si="275"/>
        <v>Jul</v>
      </c>
    </row>
    <row r="2916" spans="1:22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8">
        <f t="shared" si="270"/>
        <v>0</v>
      </c>
      <c r="P2916" s="12">
        <f t="shared" si="271"/>
        <v>5180400</v>
      </c>
      <c r="Q2916" t="s">
        <v>8317</v>
      </c>
      <c r="R2916" t="s">
        <v>8318</v>
      </c>
      <c r="S2916" s="9">
        <f t="shared" si="272"/>
        <v>42017.907337962963</v>
      </c>
      <c r="T2916" s="9">
        <f t="shared" si="273"/>
        <v>42077.865671296298</v>
      </c>
      <c r="U2916">
        <f t="shared" si="274"/>
        <v>2015</v>
      </c>
      <c r="V2916" t="str">
        <f t="shared" si="275"/>
        <v>Jan</v>
      </c>
    </row>
    <row r="2917" spans="1:22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8">
        <f t="shared" si="270"/>
        <v>61</v>
      </c>
      <c r="P2917" s="12">
        <f t="shared" si="271"/>
        <v>862800</v>
      </c>
      <c r="Q2917" t="s">
        <v>8317</v>
      </c>
      <c r="R2917" t="s">
        <v>8318</v>
      </c>
      <c r="S2917" s="9">
        <f t="shared" si="272"/>
        <v>42415.398032407407</v>
      </c>
      <c r="T2917" s="9">
        <f t="shared" si="273"/>
        <v>42445.356365740736</v>
      </c>
      <c r="U2917">
        <f t="shared" si="274"/>
        <v>2016</v>
      </c>
      <c r="V2917" t="str">
        <f t="shared" si="275"/>
        <v>Feb</v>
      </c>
    </row>
    <row r="2918" spans="1:22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8">
        <f t="shared" si="270"/>
        <v>8</v>
      </c>
      <c r="P2918" s="12">
        <f t="shared" si="271"/>
        <v>283885.71428571426</v>
      </c>
      <c r="Q2918" t="s">
        <v>8317</v>
      </c>
      <c r="R2918" t="s">
        <v>8318</v>
      </c>
      <c r="S2918" s="9">
        <f t="shared" si="272"/>
        <v>41755.476724537039</v>
      </c>
      <c r="T2918" s="9">
        <f t="shared" si="273"/>
        <v>41778.476724537039</v>
      </c>
      <c r="U2918">
        <f t="shared" si="274"/>
        <v>2014</v>
      </c>
      <c r="V2918" t="str">
        <f t="shared" si="275"/>
        <v>Apr</v>
      </c>
    </row>
    <row r="2919" spans="1:22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8">
        <f t="shared" si="270"/>
        <v>22</v>
      </c>
      <c r="P2919" s="12">
        <f t="shared" si="271"/>
        <v>172800</v>
      </c>
      <c r="Q2919" t="s">
        <v>8317</v>
      </c>
      <c r="R2919" t="s">
        <v>8318</v>
      </c>
      <c r="S2919" s="9">
        <f t="shared" si="272"/>
        <v>42245.234340277777</v>
      </c>
      <c r="T2919" s="9">
        <f t="shared" si="273"/>
        <v>42263.234340277777</v>
      </c>
      <c r="U2919">
        <f t="shared" si="274"/>
        <v>2015</v>
      </c>
      <c r="V2919" t="str">
        <f t="shared" si="275"/>
        <v>Aug</v>
      </c>
    </row>
    <row r="2920" spans="1:22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8">
        <f t="shared" si="270"/>
        <v>27</v>
      </c>
      <c r="P2920" s="12">
        <f t="shared" si="271"/>
        <v>120960</v>
      </c>
      <c r="Q2920" t="s">
        <v>8317</v>
      </c>
      <c r="R2920" t="s">
        <v>8318</v>
      </c>
      <c r="S2920" s="9">
        <f t="shared" si="272"/>
        <v>42278.629710648151</v>
      </c>
      <c r="T2920" s="9">
        <f t="shared" si="273"/>
        <v>42306.629710648151</v>
      </c>
      <c r="U2920">
        <f t="shared" si="274"/>
        <v>2015</v>
      </c>
      <c r="V2920" t="str">
        <f t="shared" si="275"/>
        <v>Oct</v>
      </c>
    </row>
    <row r="2921" spans="1:22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8">
        <f t="shared" si="270"/>
        <v>9</v>
      </c>
      <c r="P2921" s="12">
        <f t="shared" si="271"/>
        <v>432000</v>
      </c>
      <c r="Q2921" t="s">
        <v>8317</v>
      </c>
      <c r="R2921" t="s">
        <v>8318</v>
      </c>
      <c r="S2921" s="9">
        <f t="shared" si="272"/>
        <v>41826.61954861111</v>
      </c>
      <c r="T2921" s="9">
        <f t="shared" si="273"/>
        <v>41856.61954861111</v>
      </c>
      <c r="U2921">
        <f t="shared" si="274"/>
        <v>2014</v>
      </c>
      <c r="V2921" t="str">
        <f t="shared" si="275"/>
        <v>Jul</v>
      </c>
    </row>
    <row r="2922" spans="1:22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8">
        <f t="shared" si="270"/>
        <v>27</v>
      </c>
      <c r="P2922" s="12">
        <f t="shared" si="271"/>
        <v>199107.69230769231</v>
      </c>
      <c r="Q2922" t="s">
        <v>8317</v>
      </c>
      <c r="R2922" t="s">
        <v>8318</v>
      </c>
      <c r="S2922" s="9">
        <f t="shared" si="272"/>
        <v>42058.792476851857</v>
      </c>
      <c r="T2922" s="9">
        <f t="shared" si="273"/>
        <v>42088.750810185185</v>
      </c>
      <c r="U2922">
        <f t="shared" si="274"/>
        <v>2015</v>
      </c>
      <c r="V2922" t="str">
        <f t="shared" si="275"/>
        <v>Feb</v>
      </c>
    </row>
    <row r="2923" spans="1:22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8">
        <f t="shared" si="270"/>
        <v>129</v>
      </c>
      <c r="P2923" s="12">
        <f t="shared" si="271"/>
        <v>864000</v>
      </c>
      <c r="Q2923" t="s">
        <v>8317</v>
      </c>
      <c r="R2923" t="s">
        <v>8359</v>
      </c>
      <c r="S2923" s="9">
        <f t="shared" si="272"/>
        <v>41877.886620370373</v>
      </c>
      <c r="T2923" s="9">
        <f t="shared" si="273"/>
        <v>41907.886620370373</v>
      </c>
      <c r="U2923">
        <f t="shared" si="274"/>
        <v>2014</v>
      </c>
      <c r="V2923" t="str">
        <f t="shared" si="275"/>
        <v>Aug</v>
      </c>
    </row>
    <row r="2924" spans="1:22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8">
        <f t="shared" si="270"/>
        <v>100</v>
      </c>
      <c r="P2924" s="12">
        <f t="shared" si="271"/>
        <v>648000</v>
      </c>
      <c r="Q2924" t="s">
        <v>8317</v>
      </c>
      <c r="R2924" t="s">
        <v>8359</v>
      </c>
      <c r="S2924" s="9">
        <f t="shared" si="272"/>
        <v>42097.874155092592</v>
      </c>
      <c r="T2924" s="9">
        <f t="shared" si="273"/>
        <v>42142.874155092592</v>
      </c>
      <c r="U2924">
        <f t="shared" si="274"/>
        <v>2015</v>
      </c>
      <c r="V2924" t="str">
        <f t="shared" si="275"/>
        <v>Apr</v>
      </c>
    </row>
    <row r="2925" spans="1:22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8">
        <f t="shared" si="270"/>
        <v>100</v>
      </c>
      <c r="P2925" s="12">
        <f t="shared" si="271"/>
        <v>129362.1</v>
      </c>
      <c r="Q2925" t="s">
        <v>8317</v>
      </c>
      <c r="R2925" t="s">
        <v>8359</v>
      </c>
      <c r="S2925" s="9">
        <f t="shared" si="272"/>
        <v>42013.15253472222</v>
      </c>
      <c r="T2925" s="9">
        <f t="shared" si="273"/>
        <v>42028.125</v>
      </c>
      <c r="U2925">
        <f t="shared" si="274"/>
        <v>2015</v>
      </c>
      <c r="V2925" t="str">
        <f t="shared" si="275"/>
        <v>Jan</v>
      </c>
    </row>
    <row r="2926" spans="1:22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8">
        <f t="shared" si="270"/>
        <v>103</v>
      </c>
      <c r="P2926" s="12">
        <f t="shared" si="271"/>
        <v>17402.925170068029</v>
      </c>
      <c r="Q2926" t="s">
        <v>8317</v>
      </c>
      <c r="R2926" t="s">
        <v>8359</v>
      </c>
      <c r="S2926" s="9">
        <f t="shared" si="272"/>
        <v>42103.556828703702</v>
      </c>
      <c r="T2926" s="9">
        <f t="shared" si="273"/>
        <v>42133.165972222225</v>
      </c>
      <c r="U2926">
        <f t="shared" si="274"/>
        <v>2015</v>
      </c>
      <c r="V2926" t="str">
        <f t="shared" si="275"/>
        <v>Apr</v>
      </c>
    </row>
    <row r="2927" spans="1:22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8">
        <f t="shared" si="270"/>
        <v>102</v>
      </c>
      <c r="P2927" s="12">
        <f t="shared" si="271"/>
        <v>13025.125628140704</v>
      </c>
      <c r="Q2927" t="s">
        <v>8317</v>
      </c>
      <c r="R2927" t="s">
        <v>8359</v>
      </c>
      <c r="S2927" s="9">
        <f t="shared" si="272"/>
        <v>41863.584120370368</v>
      </c>
      <c r="T2927" s="9">
        <f t="shared" si="273"/>
        <v>41893.584120370368</v>
      </c>
      <c r="U2927">
        <f t="shared" si="274"/>
        <v>2014</v>
      </c>
      <c r="V2927" t="str">
        <f t="shared" si="275"/>
        <v>Aug</v>
      </c>
    </row>
    <row r="2928" spans="1:22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8">
        <f t="shared" si="270"/>
        <v>125</v>
      </c>
      <c r="P2928" s="12">
        <f t="shared" si="271"/>
        <v>24192</v>
      </c>
      <c r="Q2928" t="s">
        <v>8317</v>
      </c>
      <c r="R2928" t="s">
        <v>8359</v>
      </c>
      <c r="S2928" s="9">
        <f t="shared" si="272"/>
        <v>42044.765960648147</v>
      </c>
      <c r="T2928" s="9">
        <f t="shared" si="273"/>
        <v>42058.765960648147</v>
      </c>
      <c r="U2928">
        <f t="shared" si="274"/>
        <v>2015</v>
      </c>
      <c r="V2928" t="str">
        <f t="shared" si="275"/>
        <v>Feb</v>
      </c>
    </row>
    <row r="2929" spans="1:22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8">
        <f t="shared" si="270"/>
        <v>131</v>
      </c>
      <c r="P2929" s="12">
        <f t="shared" si="271"/>
        <v>117417.66666666667</v>
      </c>
      <c r="Q2929" t="s">
        <v>8317</v>
      </c>
      <c r="R2929" t="s">
        <v>8359</v>
      </c>
      <c r="S2929" s="9">
        <f t="shared" si="272"/>
        <v>41806.669317129628</v>
      </c>
      <c r="T2929" s="9">
        <f t="shared" si="273"/>
        <v>41835.208333333336</v>
      </c>
      <c r="U2929">
        <f t="shared" si="274"/>
        <v>2014</v>
      </c>
      <c r="V2929" t="str">
        <f t="shared" si="275"/>
        <v>Jun</v>
      </c>
    </row>
    <row r="2930" spans="1:22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8">
        <f t="shared" si="270"/>
        <v>100</v>
      </c>
      <c r="P2930" s="12">
        <f t="shared" si="271"/>
        <v>108000</v>
      </c>
      <c r="Q2930" t="s">
        <v>8317</v>
      </c>
      <c r="R2930" t="s">
        <v>8359</v>
      </c>
      <c r="S2930" s="9">
        <f t="shared" si="272"/>
        <v>42403.998217592598</v>
      </c>
      <c r="T2930" s="9">
        <f t="shared" si="273"/>
        <v>42433.998217592598</v>
      </c>
      <c r="U2930">
        <f t="shared" si="274"/>
        <v>2016</v>
      </c>
      <c r="V2930" t="str">
        <f t="shared" si="275"/>
        <v>Feb</v>
      </c>
    </row>
    <row r="2931" spans="1:22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8">
        <f t="shared" si="270"/>
        <v>102</v>
      </c>
      <c r="P2931" s="12">
        <f t="shared" si="271"/>
        <v>81000</v>
      </c>
      <c r="Q2931" t="s">
        <v>8317</v>
      </c>
      <c r="R2931" t="s">
        <v>8359</v>
      </c>
      <c r="S2931" s="9">
        <f t="shared" si="272"/>
        <v>41754.564328703702</v>
      </c>
      <c r="T2931" s="9">
        <f t="shared" si="273"/>
        <v>41784.564328703702</v>
      </c>
      <c r="U2931">
        <f t="shared" si="274"/>
        <v>2014</v>
      </c>
      <c r="V2931" t="str">
        <f t="shared" si="275"/>
        <v>Apr</v>
      </c>
    </row>
    <row r="2932" spans="1:22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8">
        <f t="shared" si="270"/>
        <v>101</v>
      </c>
      <c r="P2932" s="12">
        <f t="shared" si="271"/>
        <v>41806.451612903227</v>
      </c>
      <c r="Q2932" t="s">
        <v>8317</v>
      </c>
      <c r="R2932" t="s">
        <v>8359</v>
      </c>
      <c r="S2932" s="9">
        <f t="shared" si="272"/>
        <v>42101.584074074075</v>
      </c>
      <c r="T2932" s="9">
        <f t="shared" si="273"/>
        <v>42131.584074074075</v>
      </c>
      <c r="U2932">
        <f t="shared" si="274"/>
        <v>2015</v>
      </c>
      <c r="V2932" t="str">
        <f t="shared" si="275"/>
        <v>Apr</v>
      </c>
    </row>
    <row r="2933" spans="1:22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8">
        <f t="shared" si="270"/>
        <v>106</v>
      </c>
      <c r="P2933" s="12">
        <f t="shared" si="271"/>
        <v>239657.44444444444</v>
      </c>
      <c r="Q2933" t="s">
        <v>8317</v>
      </c>
      <c r="R2933" t="s">
        <v>8359</v>
      </c>
      <c r="S2933" s="9">
        <f t="shared" si="272"/>
        <v>41872.291238425925</v>
      </c>
      <c r="T2933" s="9">
        <f t="shared" si="273"/>
        <v>41897.255555555559</v>
      </c>
      <c r="U2933">
        <f t="shared" si="274"/>
        <v>2014</v>
      </c>
      <c r="V2933" t="str">
        <f t="shared" si="275"/>
        <v>Aug</v>
      </c>
    </row>
    <row r="2934" spans="1:22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8">
        <f t="shared" si="270"/>
        <v>105</v>
      </c>
      <c r="P2934" s="12">
        <f t="shared" si="271"/>
        <v>71151.65789473684</v>
      </c>
      <c r="Q2934" t="s">
        <v>8317</v>
      </c>
      <c r="R2934" t="s">
        <v>8359</v>
      </c>
      <c r="S2934" s="9">
        <f t="shared" si="272"/>
        <v>42025.164780092593</v>
      </c>
      <c r="T2934" s="9">
        <f t="shared" si="273"/>
        <v>42056.458333333328</v>
      </c>
      <c r="U2934">
        <f t="shared" si="274"/>
        <v>2015</v>
      </c>
      <c r="V2934" t="str">
        <f t="shared" si="275"/>
        <v>Jan</v>
      </c>
    </row>
    <row r="2935" spans="1:22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8">
        <f t="shared" si="270"/>
        <v>103</v>
      </c>
      <c r="P2935" s="12">
        <f t="shared" si="271"/>
        <v>48000</v>
      </c>
      <c r="Q2935" t="s">
        <v>8317</v>
      </c>
      <c r="R2935" t="s">
        <v>8359</v>
      </c>
      <c r="S2935" s="9">
        <f t="shared" si="272"/>
        <v>42495.956631944442</v>
      </c>
      <c r="T2935" s="9">
        <f t="shared" si="273"/>
        <v>42525.956631944442</v>
      </c>
      <c r="U2935">
        <f t="shared" si="274"/>
        <v>2016</v>
      </c>
      <c r="V2935" t="str">
        <f t="shared" si="275"/>
        <v>May</v>
      </c>
    </row>
    <row r="2936" spans="1:22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8">
        <f t="shared" si="270"/>
        <v>108</v>
      </c>
      <c r="P2936" s="12">
        <f t="shared" si="271"/>
        <v>70054.054054054053</v>
      </c>
      <c r="Q2936" t="s">
        <v>8317</v>
      </c>
      <c r="R2936" t="s">
        <v>8359</v>
      </c>
      <c r="S2936" s="9">
        <f t="shared" si="272"/>
        <v>41775.636157407411</v>
      </c>
      <c r="T2936" s="9">
        <f t="shared" si="273"/>
        <v>41805.636157407411</v>
      </c>
      <c r="U2936">
        <f t="shared" si="274"/>
        <v>2014</v>
      </c>
      <c r="V2936" t="str">
        <f t="shared" si="275"/>
        <v>May</v>
      </c>
    </row>
    <row r="2937" spans="1:22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8">
        <f t="shared" si="270"/>
        <v>101</v>
      </c>
      <c r="P2937" s="12">
        <f t="shared" si="271"/>
        <v>128769.02564102564</v>
      </c>
      <c r="Q2937" t="s">
        <v>8317</v>
      </c>
      <c r="R2937" t="s">
        <v>8359</v>
      </c>
      <c r="S2937" s="9">
        <f t="shared" si="272"/>
        <v>42553.583425925928</v>
      </c>
      <c r="T2937" s="9">
        <f t="shared" si="273"/>
        <v>42611.708333333328</v>
      </c>
      <c r="U2937">
        <f t="shared" si="274"/>
        <v>2016</v>
      </c>
      <c r="V2937" t="str">
        <f t="shared" si="275"/>
        <v>Jul</v>
      </c>
    </row>
    <row r="2938" spans="1:22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8">
        <f t="shared" si="270"/>
        <v>128</v>
      </c>
      <c r="P2938" s="12">
        <f t="shared" si="271"/>
        <v>31909.323529411766</v>
      </c>
      <c r="Q2938" t="s">
        <v>8317</v>
      </c>
      <c r="R2938" t="s">
        <v>8359</v>
      </c>
      <c r="S2938" s="9">
        <f t="shared" si="272"/>
        <v>41912.650729166664</v>
      </c>
      <c r="T2938" s="9">
        <f t="shared" si="273"/>
        <v>41925.207638888889</v>
      </c>
      <c r="U2938">
        <f t="shared" si="274"/>
        <v>2014</v>
      </c>
      <c r="V2938" t="str">
        <f t="shared" si="275"/>
        <v>Sep</v>
      </c>
    </row>
    <row r="2939" spans="1:22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8">
        <f t="shared" si="270"/>
        <v>133</v>
      </c>
      <c r="P2939" s="12">
        <f t="shared" si="271"/>
        <v>47127.272727272728</v>
      </c>
      <c r="Q2939" t="s">
        <v>8317</v>
      </c>
      <c r="R2939" t="s">
        <v>8359</v>
      </c>
      <c r="S2939" s="9">
        <f t="shared" si="272"/>
        <v>41803.457326388889</v>
      </c>
      <c r="T2939" s="9">
        <f t="shared" si="273"/>
        <v>41833.457326388889</v>
      </c>
      <c r="U2939">
        <f t="shared" si="274"/>
        <v>2014</v>
      </c>
      <c r="V2939" t="str">
        <f t="shared" si="275"/>
        <v>Jun</v>
      </c>
    </row>
    <row r="2940" spans="1:22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8">
        <f t="shared" si="270"/>
        <v>101</v>
      </c>
      <c r="P2940" s="12">
        <f t="shared" si="271"/>
        <v>81000</v>
      </c>
      <c r="Q2940" t="s">
        <v>8317</v>
      </c>
      <c r="R2940" t="s">
        <v>8359</v>
      </c>
      <c r="S2940" s="9">
        <f t="shared" si="272"/>
        <v>42004.703865740739</v>
      </c>
      <c r="T2940" s="9">
        <f t="shared" si="273"/>
        <v>42034.703865740739</v>
      </c>
      <c r="U2940">
        <f t="shared" si="274"/>
        <v>2014</v>
      </c>
      <c r="V2940" t="str">
        <f t="shared" si="275"/>
        <v>Dec</v>
      </c>
    </row>
    <row r="2941" spans="1:22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8">
        <f t="shared" si="270"/>
        <v>103</v>
      </c>
      <c r="P2941" s="12">
        <f t="shared" si="271"/>
        <v>114851.52</v>
      </c>
      <c r="Q2941" t="s">
        <v>8317</v>
      </c>
      <c r="R2941" t="s">
        <v>8359</v>
      </c>
      <c r="S2941" s="9">
        <f t="shared" si="272"/>
        <v>41845.809166666666</v>
      </c>
      <c r="T2941" s="9">
        <f t="shared" si="273"/>
        <v>41879.041666666664</v>
      </c>
      <c r="U2941">
        <f t="shared" si="274"/>
        <v>2014</v>
      </c>
      <c r="V2941" t="str">
        <f t="shared" si="275"/>
        <v>Jul</v>
      </c>
    </row>
    <row r="2942" spans="1:22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8">
        <f t="shared" si="270"/>
        <v>107</v>
      </c>
      <c r="P2942" s="12">
        <f t="shared" si="271"/>
        <v>104727.27272727272</v>
      </c>
      <c r="Q2942" t="s">
        <v>8317</v>
      </c>
      <c r="R2942" t="s">
        <v>8359</v>
      </c>
      <c r="S2942" s="9">
        <f t="shared" si="272"/>
        <v>41982.773356481484</v>
      </c>
      <c r="T2942" s="9">
        <f t="shared" si="273"/>
        <v>42022.773356481484</v>
      </c>
      <c r="U2942">
        <f t="shared" si="274"/>
        <v>2014</v>
      </c>
      <c r="V2942" t="str">
        <f t="shared" si="275"/>
        <v>Dec</v>
      </c>
    </row>
    <row r="2943" spans="1:22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8">
        <f t="shared" si="270"/>
        <v>0</v>
      </c>
      <c r="P2943" s="12">
        <f t="shared" si="271"/>
        <v>2592000</v>
      </c>
      <c r="Q2943" t="s">
        <v>8317</v>
      </c>
      <c r="R2943" t="s">
        <v>8357</v>
      </c>
      <c r="S2943" s="9">
        <f t="shared" si="272"/>
        <v>42034.960127314815</v>
      </c>
      <c r="T2943" s="9">
        <f t="shared" si="273"/>
        <v>42064.960127314815</v>
      </c>
      <c r="U2943">
        <f t="shared" si="274"/>
        <v>2015</v>
      </c>
      <c r="V2943" t="str">
        <f t="shared" si="275"/>
        <v>Jan</v>
      </c>
    </row>
    <row r="2944" spans="1:22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8">
        <f t="shared" si="270"/>
        <v>20</v>
      </c>
      <c r="P2944" s="12">
        <f t="shared" si="271"/>
        <v>8572.3811881188121</v>
      </c>
      <c r="Q2944" t="s">
        <v>8317</v>
      </c>
      <c r="R2944" t="s">
        <v>8357</v>
      </c>
      <c r="S2944" s="9">
        <f t="shared" si="272"/>
        <v>42334.803923611107</v>
      </c>
      <c r="T2944" s="9">
        <f t="shared" si="273"/>
        <v>42354.845833333333</v>
      </c>
      <c r="U2944">
        <f t="shared" si="274"/>
        <v>2015</v>
      </c>
      <c r="V2944" t="str">
        <f t="shared" si="275"/>
        <v>Nov</v>
      </c>
    </row>
    <row r="2945" spans="1:22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8">
        <f t="shared" si="270"/>
        <v>0</v>
      </c>
      <c r="P2945" s="12" t="e">
        <f t="shared" si="271"/>
        <v>#DIV/0!</v>
      </c>
      <c r="Q2945" t="s">
        <v>8317</v>
      </c>
      <c r="R2945" t="s">
        <v>8357</v>
      </c>
      <c r="S2945" s="9">
        <f t="shared" si="272"/>
        <v>42077.129398148143</v>
      </c>
      <c r="T2945" s="9">
        <f t="shared" si="273"/>
        <v>42107.129398148143</v>
      </c>
      <c r="U2945">
        <f t="shared" si="274"/>
        <v>2015</v>
      </c>
      <c r="V2945" t="str">
        <f t="shared" si="275"/>
        <v>Mar</v>
      </c>
    </row>
    <row r="2946" spans="1:22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8">
        <f t="shared" si="270"/>
        <v>1</v>
      </c>
      <c r="P2946" s="12">
        <f t="shared" si="271"/>
        <v>2592000</v>
      </c>
      <c r="Q2946" t="s">
        <v>8317</v>
      </c>
      <c r="R2946" t="s">
        <v>8357</v>
      </c>
      <c r="S2946" s="9">
        <f t="shared" si="272"/>
        <v>42132.9143287037</v>
      </c>
      <c r="T2946" s="9">
        <f t="shared" si="273"/>
        <v>42162.9143287037</v>
      </c>
      <c r="U2946">
        <f t="shared" si="274"/>
        <v>2015</v>
      </c>
      <c r="V2946" t="str">
        <f t="shared" si="275"/>
        <v>May</v>
      </c>
    </row>
    <row r="2947" spans="1:22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8">
        <f t="shared" ref="O2947:O3010" si="276">ROUND((E2947/D2947)*100,0)</f>
        <v>0</v>
      </c>
      <c r="P2947" s="12" t="e">
        <f t="shared" ref="P2947:P3010" si="277">(I2947-J2947)/L2947</f>
        <v>#DIV/0!</v>
      </c>
      <c r="Q2947" t="s">
        <v>8317</v>
      </c>
      <c r="R2947" t="s">
        <v>8357</v>
      </c>
      <c r="S2947" s="9">
        <f t="shared" ref="S2947:S3010" si="278">(((J2947/60)/60)/24)+DATE(1970,1,1)</f>
        <v>42118.139583333337</v>
      </c>
      <c r="T2947" s="9">
        <f t="shared" ref="T2947:T3010" si="279">(((I2947/60)/60)/24) + DATE(1970,1,1)</f>
        <v>42148.139583333337</v>
      </c>
      <c r="U2947">
        <f t="shared" ref="U2947:U3010" si="280">YEAR(S2947)</f>
        <v>2015</v>
      </c>
      <c r="V2947" t="str">
        <f t="shared" ref="V2947:V3010" si="281">TEXT(MONTH(S2947)*29,"mmm")</f>
        <v>Apr</v>
      </c>
    </row>
    <row r="2948" spans="1:22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8">
        <f t="shared" si="276"/>
        <v>0</v>
      </c>
      <c r="P2948" s="12">
        <f t="shared" si="277"/>
        <v>1296000</v>
      </c>
      <c r="Q2948" t="s">
        <v>8317</v>
      </c>
      <c r="R2948" t="s">
        <v>8357</v>
      </c>
      <c r="S2948" s="9">
        <f t="shared" si="278"/>
        <v>42567.531157407408</v>
      </c>
      <c r="T2948" s="9">
        <f t="shared" si="279"/>
        <v>42597.531157407408</v>
      </c>
      <c r="U2948">
        <f t="shared" si="280"/>
        <v>2016</v>
      </c>
      <c r="V2948" t="str">
        <f t="shared" si="281"/>
        <v>Jul</v>
      </c>
    </row>
    <row r="2949" spans="1:22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8">
        <f t="shared" si="276"/>
        <v>4</v>
      </c>
      <c r="P2949" s="12">
        <f t="shared" si="277"/>
        <v>326684.07692307694</v>
      </c>
      <c r="Q2949" t="s">
        <v>8317</v>
      </c>
      <c r="R2949" t="s">
        <v>8357</v>
      </c>
      <c r="S2949" s="9">
        <f t="shared" si="278"/>
        <v>42649.562118055561</v>
      </c>
      <c r="T2949" s="9">
        <f t="shared" si="279"/>
        <v>42698.715972222228</v>
      </c>
      <c r="U2949">
        <f t="shared" si="280"/>
        <v>2016</v>
      </c>
      <c r="V2949" t="str">
        <f t="shared" si="281"/>
        <v>Oct</v>
      </c>
    </row>
    <row r="2950" spans="1:22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8">
        <f t="shared" si="276"/>
        <v>0</v>
      </c>
      <c r="P2950" s="12">
        <f t="shared" si="277"/>
        <v>576000</v>
      </c>
      <c r="Q2950" t="s">
        <v>8317</v>
      </c>
      <c r="R2950" t="s">
        <v>8357</v>
      </c>
      <c r="S2950" s="9">
        <f t="shared" si="278"/>
        <v>42097.649224537032</v>
      </c>
      <c r="T2950" s="9">
        <f t="shared" si="279"/>
        <v>42157.649224537032</v>
      </c>
      <c r="U2950">
        <f t="shared" si="280"/>
        <v>2015</v>
      </c>
      <c r="V2950" t="str">
        <f t="shared" si="281"/>
        <v>Apr</v>
      </c>
    </row>
    <row r="2951" spans="1:22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8">
        <f t="shared" si="276"/>
        <v>3</v>
      </c>
      <c r="P2951" s="12">
        <f t="shared" si="277"/>
        <v>1297800</v>
      </c>
      <c r="Q2951" t="s">
        <v>8317</v>
      </c>
      <c r="R2951" t="s">
        <v>8357</v>
      </c>
      <c r="S2951" s="9">
        <f t="shared" si="278"/>
        <v>42297.823113425926</v>
      </c>
      <c r="T2951" s="9">
        <f t="shared" si="279"/>
        <v>42327.864780092597</v>
      </c>
      <c r="U2951">
        <f t="shared" si="280"/>
        <v>2015</v>
      </c>
      <c r="V2951" t="str">
        <f t="shared" si="281"/>
        <v>Oct</v>
      </c>
    </row>
    <row r="2952" spans="1:22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8">
        <f t="shared" si="276"/>
        <v>0</v>
      </c>
      <c r="P2952" s="12" t="e">
        <f t="shared" si="277"/>
        <v>#DIV/0!</v>
      </c>
      <c r="Q2952" t="s">
        <v>8317</v>
      </c>
      <c r="R2952" t="s">
        <v>8357</v>
      </c>
      <c r="S2952" s="9">
        <f t="shared" si="278"/>
        <v>42362.36518518519</v>
      </c>
      <c r="T2952" s="9">
        <f t="shared" si="279"/>
        <v>42392.36518518519</v>
      </c>
      <c r="U2952">
        <f t="shared" si="280"/>
        <v>2015</v>
      </c>
      <c r="V2952" t="str">
        <f t="shared" si="281"/>
        <v>Dec</v>
      </c>
    </row>
    <row r="2953" spans="1:22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8">
        <f t="shared" si="276"/>
        <v>2</v>
      </c>
      <c r="P2953" s="12">
        <f t="shared" si="277"/>
        <v>67034.482758620696</v>
      </c>
      <c r="Q2953" t="s">
        <v>8317</v>
      </c>
      <c r="R2953" t="s">
        <v>8357</v>
      </c>
      <c r="S2953" s="9">
        <f t="shared" si="278"/>
        <v>41872.802928240737</v>
      </c>
      <c r="T2953" s="9">
        <f t="shared" si="279"/>
        <v>41917.802928240737</v>
      </c>
      <c r="U2953">
        <f t="shared" si="280"/>
        <v>2014</v>
      </c>
      <c r="V2953" t="str">
        <f t="shared" si="281"/>
        <v>Aug</v>
      </c>
    </row>
    <row r="2954" spans="1:22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8">
        <f t="shared" si="276"/>
        <v>8</v>
      </c>
      <c r="P2954" s="12">
        <f t="shared" si="277"/>
        <v>339945.125</v>
      </c>
      <c r="Q2954" t="s">
        <v>8317</v>
      </c>
      <c r="R2954" t="s">
        <v>8357</v>
      </c>
      <c r="S2954" s="9">
        <f t="shared" si="278"/>
        <v>42628.690266203703</v>
      </c>
      <c r="T2954" s="9">
        <f t="shared" si="279"/>
        <v>42660.166666666672</v>
      </c>
      <c r="U2954">
        <f t="shared" si="280"/>
        <v>2016</v>
      </c>
      <c r="V2954" t="str">
        <f t="shared" si="281"/>
        <v>Sep</v>
      </c>
    </row>
    <row r="2955" spans="1:22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8">
        <f t="shared" si="276"/>
        <v>0</v>
      </c>
      <c r="P2955" s="12">
        <f t="shared" si="277"/>
        <v>864000</v>
      </c>
      <c r="Q2955" t="s">
        <v>8317</v>
      </c>
      <c r="R2955" t="s">
        <v>8357</v>
      </c>
      <c r="S2955" s="9">
        <f t="shared" si="278"/>
        <v>42255.791909722218</v>
      </c>
      <c r="T2955" s="9">
        <f t="shared" si="279"/>
        <v>42285.791909722218</v>
      </c>
      <c r="U2955">
        <f t="shared" si="280"/>
        <v>2015</v>
      </c>
      <c r="V2955" t="str">
        <f t="shared" si="281"/>
        <v>Sep</v>
      </c>
    </row>
    <row r="2956" spans="1:22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8">
        <f t="shared" si="276"/>
        <v>0</v>
      </c>
      <c r="P2956" s="12" t="e">
        <f t="shared" si="277"/>
        <v>#DIV/0!</v>
      </c>
      <c r="Q2956" t="s">
        <v>8317</v>
      </c>
      <c r="R2956" t="s">
        <v>8357</v>
      </c>
      <c r="S2956" s="9">
        <f t="shared" si="278"/>
        <v>42790.583368055552</v>
      </c>
      <c r="T2956" s="9">
        <f t="shared" si="279"/>
        <v>42810.541701388895</v>
      </c>
      <c r="U2956">
        <f t="shared" si="280"/>
        <v>2017</v>
      </c>
      <c r="V2956" t="str">
        <f t="shared" si="281"/>
        <v>Feb</v>
      </c>
    </row>
    <row r="2957" spans="1:22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8">
        <f t="shared" si="276"/>
        <v>60</v>
      </c>
      <c r="P2957" s="12">
        <f t="shared" si="277"/>
        <v>235636.36363636365</v>
      </c>
      <c r="Q2957" t="s">
        <v>8317</v>
      </c>
      <c r="R2957" t="s">
        <v>8357</v>
      </c>
      <c r="S2957" s="9">
        <f t="shared" si="278"/>
        <v>42141.741307870368</v>
      </c>
      <c r="T2957" s="9">
        <f t="shared" si="279"/>
        <v>42171.741307870368</v>
      </c>
      <c r="U2957">
        <f t="shared" si="280"/>
        <v>2015</v>
      </c>
      <c r="V2957" t="str">
        <f t="shared" si="281"/>
        <v>May</v>
      </c>
    </row>
    <row r="2958" spans="1:22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8">
        <f t="shared" si="276"/>
        <v>17</v>
      </c>
      <c r="P2958" s="12">
        <f t="shared" si="277"/>
        <v>129600</v>
      </c>
      <c r="Q2958" t="s">
        <v>8317</v>
      </c>
      <c r="R2958" t="s">
        <v>8357</v>
      </c>
      <c r="S2958" s="9">
        <f t="shared" si="278"/>
        <v>42464.958912037036</v>
      </c>
      <c r="T2958" s="9">
        <f t="shared" si="279"/>
        <v>42494.958912037036</v>
      </c>
      <c r="U2958">
        <f t="shared" si="280"/>
        <v>2016</v>
      </c>
      <c r="V2958" t="str">
        <f t="shared" si="281"/>
        <v>Apr</v>
      </c>
    </row>
    <row r="2959" spans="1:22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8">
        <f t="shared" si="276"/>
        <v>2</v>
      </c>
      <c r="P2959" s="12">
        <f t="shared" si="277"/>
        <v>1726800</v>
      </c>
      <c r="Q2959" t="s">
        <v>8317</v>
      </c>
      <c r="R2959" t="s">
        <v>8357</v>
      </c>
      <c r="S2959" s="9">
        <f t="shared" si="278"/>
        <v>42031.011249999996</v>
      </c>
      <c r="T2959" s="9">
        <f t="shared" si="279"/>
        <v>42090.969583333332</v>
      </c>
      <c r="U2959">
        <f t="shared" si="280"/>
        <v>2015</v>
      </c>
      <c r="V2959" t="str">
        <f t="shared" si="281"/>
        <v>Jan</v>
      </c>
    </row>
    <row r="2960" spans="1:22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8">
        <f t="shared" si="276"/>
        <v>0</v>
      </c>
      <c r="P2960" s="12" t="e">
        <f t="shared" si="277"/>
        <v>#DIV/0!</v>
      </c>
      <c r="Q2960" t="s">
        <v>8317</v>
      </c>
      <c r="R2960" t="s">
        <v>8357</v>
      </c>
      <c r="S2960" s="9">
        <f t="shared" si="278"/>
        <v>42438.779131944444</v>
      </c>
      <c r="T2960" s="9">
        <f t="shared" si="279"/>
        <v>42498.73746527778</v>
      </c>
      <c r="U2960">
        <f t="shared" si="280"/>
        <v>2016</v>
      </c>
      <c r="V2960" t="str">
        <f t="shared" si="281"/>
        <v>Mar</v>
      </c>
    </row>
    <row r="2961" spans="1:22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8">
        <f t="shared" si="276"/>
        <v>0</v>
      </c>
      <c r="P2961" s="12" t="e">
        <f t="shared" si="277"/>
        <v>#DIV/0!</v>
      </c>
      <c r="Q2961" t="s">
        <v>8317</v>
      </c>
      <c r="R2961" t="s">
        <v>8357</v>
      </c>
      <c r="S2961" s="9">
        <f t="shared" si="278"/>
        <v>42498.008391203708</v>
      </c>
      <c r="T2961" s="9">
        <f t="shared" si="279"/>
        <v>42528.008391203708</v>
      </c>
      <c r="U2961">
        <f t="shared" si="280"/>
        <v>2016</v>
      </c>
      <c r="V2961" t="str">
        <f t="shared" si="281"/>
        <v>May</v>
      </c>
    </row>
    <row r="2962" spans="1:22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8">
        <f t="shared" si="276"/>
        <v>0</v>
      </c>
      <c r="P2962" s="12" t="e">
        <f t="shared" si="277"/>
        <v>#DIV/0!</v>
      </c>
      <c r="Q2962" t="s">
        <v>8317</v>
      </c>
      <c r="R2962" t="s">
        <v>8357</v>
      </c>
      <c r="S2962" s="9">
        <f t="shared" si="278"/>
        <v>41863.757210648146</v>
      </c>
      <c r="T2962" s="9">
        <f t="shared" si="279"/>
        <v>41893.757210648146</v>
      </c>
      <c r="U2962">
        <f t="shared" si="280"/>
        <v>2014</v>
      </c>
      <c r="V2962" t="str">
        <f t="shared" si="281"/>
        <v>Aug</v>
      </c>
    </row>
    <row r="2963" spans="1:22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8">
        <f t="shared" si="276"/>
        <v>110</v>
      </c>
      <c r="P2963" s="12">
        <f t="shared" si="277"/>
        <v>22363.342592592591</v>
      </c>
      <c r="Q2963" t="s">
        <v>8317</v>
      </c>
      <c r="R2963" t="s">
        <v>8318</v>
      </c>
      <c r="S2963" s="9">
        <f t="shared" si="278"/>
        <v>42061.212488425925</v>
      </c>
      <c r="T2963" s="9">
        <f t="shared" si="279"/>
        <v>42089.166666666672</v>
      </c>
      <c r="U2963">
        <f t="shared" si="280"/>
        <v>2015</v>
      </c>
      <c r="V2963" t="str">
        <f t="shared" si="281"/>
        <v>Feb</v>
      </c>
    </row>
    <row r="2964" spans="1:22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8">
        <f t="shared" si="276"/>
        <v>122</v>
      </c>
      <c r="P2964" s="12">
        <f t="shared" si="277"/>
        <v>121161.7</v>
      </c>
      <c r="Q2964" t="s">
        <v>8317</v>
      </c>
      <c r="R2964" t="s">
        <v>8318</v>
      </c>
      <c r="S2964" s="9">
        <f t="shared" si="278"/>
        <v>42036.24428240741</v>
      </c>
      <c r="T2964" s="9">
        <f t="shared" si="279"/>
        <v>42064.290972222225</v>
      </c>
      <c r="U2964">
        <f t="shared" si="280"/>
        <v>2015</v>
      </c>
      <c r="V2964" t="str">
        <f t="shared" si="281"/>
        <v>Feb</v>
      </c>
    </row>
    <row r="2965" spans="1:22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8">
        <f t="shared" si="276"/>
        <v>107</v>
      </c>
      <c r="P2965" s="12">
        <f t="shared" si="277"/>
        <v>26448.979591836734</v>
      </c>
      <c r="Q2965" t="s">
        <v>8317</v>
      </c>
      <c r="R2965" t="s">
        <v>8318</v>
      </c>
      <c r="S2965" s="9">
        <f t="shared" si="278"/>
        <v>42157.470185185186</v>
      </c>
      <c r="T2965" s="9">
        <f t="shared" si="279"/>
        <v>42187.470185185186</v>
      </c>
      <c r="U2965">
        <f t="shared" si="280"/>
        <v>2015</v>
      </c>
      <c r="V2965" t="str">
        <f t="shared" si="281"/>
        <v>Jun</v>
      </c>
    </row>
    <row r="2966" spans="1:22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8">
        <f t="shared" si="276"/>
        <v>101</v>
      </c>
      <c r="P2966" s="12">
        <f t="shared" si="277"/>
        <v>13218.882653061224</v>
      </c>
      <c r="Q2966" t="s">
        <v>8317</v>
      </c>
      <c r="R2966" t="s">
        <v>8318</v>
      </c>
      <c r="S2966" s="9">
        <f t="shared" si="278"/>
        <v>41827.909942129627</v>
      </c>
      <c r="T2966" s="9">
        <f t="shared" si="279"/>
        <v>41857.897222222222</v>
      </c>
      <c r="U2966">
        <f t="shared" si="280"/>
        <v>2014</v>
      </c>
      <c r="V2966" t="str">
        <f t="shared" si="281"/>
        <v>Jul</v>
      </c>
    </row>
    <row r="2967" spans="1:22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8">
        <f t="shared" si="276"/>
        <v>109</v>
      </c>
      <c r="P2967" s="12">
        <f t="shared" si="277"/>
        <v>66461.538461538468</v>
      </c>
      <c r="Q2967" t="s">
        <v>8317</v>
      </c>
      <c r="R2967" t="s">
        <v>8318</v>
      </c>
      <c r="S2967" s="9">
        <f t="shared" si="278"/>
        <v>42162.729548611111</v>
      </c>
      <c r="T2967" s="9">
        <f t="shared" si="279"/>
        <v>42192.729548611111</v>
      </c>
      <c r="U2967">
        <f t="shared" si="280"/>
        <v>2015</v>
      </c>
      <c r="V2967" t="str">
        <f t="shared" si="281"/>
        <v>Jun</v>
      </c>
    </row>
    <row r="2968" spans="1:22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8">
        <f t="shared" si="276"/>
        <v>114</v>
      </c>
      <c r="P2968" s="12">
        <f t="shared" si="277"/>
        <v>20250</v>
      </c>
      <c r="Q2968" t="s">
        <v>8317</v>
      </c>
      <c r="R2968" t="s">
        <v>8318</v>
      </c>
      <c r="S2968" s="9">
        <f t="shared" si="278"/>
        <v>42233.738564814819</v>
      </c>
      <c r="T2968" s="9">
        <f t="shared" si="279"/>
        <v>42263.738564814819</v>
      </c>
      <c r="U2968">
        <f t="shared" si="280"/>
        <v>2015</v>
      </c>
      <c r="V2968" t="str">
        <f t="shared" si="281"/>
        <v>Aug</v>
      </c>
    </row>
    <row r="2969" spans="1:22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8">
        <f t="shared" si="276"/>
        <v>114</v>
      </c>
      <c r="P2969" s="12">
        <f t="shared" si="277"/>
        <v>36456.338028169012</v>
      </c>
      <c r="Q2969" t="s">
        <v>8317</v>
      </c>
      <c r="R2969" t="s">
        <v>8318</v>
      </c>
      <c r="S2969" s="9">
        <f t="shared" si="278"/>
        <v>42042.197824074072</v>
      </c>
      <c r="T2969" s="9">
        <f t="shared" si="279"/>
        <v>42072.156157407408</v>
      </c>
      <c r="U2969">
        <f t="shared" si="280"/>
        <v>2015</v>
      </c>
      <c r="V2969" t="str">
        <f t="shared" si="281"/>
        <v>Feb</v>
      </c>
    </row>
    <row r="2970" spans="1:22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8">
        <f t="shared" si="276"/>
        <v>106</v>
      </c>
      <c r="P2970" s="12">
        <f t="shared" si="277"/>
        <v>25078.297872340427</v>
      </c>
      <c r="Q2970" t="s">
        <v>8317</v>
      </c>
      <c r="R2970" t="s">
        <v>8318</v>
      </c>
      <c r="S2970" s="9">
        <f t="shared" si="278"/>
        <v>42585.523842592593</v>
      </c>
      <c r="T2970" s="9">
        <f t="shared" si="279"/>
        <v>42599.165972222225</v>
      </c>
      <c r="U2970">
        <f t="shared" si="280"/>
        <v>2016</v>
      </c>
      <c r="V2970" t="str">
        <f t="shared" si="281"/>
        <v>Aug</v>
      </c>
    </row>
    <row r="2971" spans="1:22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8">
        <f t="shared" si="276"/>
        <v>163</v>
      </c>
      <c r="P2971" s="12">
        <f t="shared" si="277"/>
        <v>153312.17647058822</v>
      </c>
      <c r="Q2971" t="s">
        <v>8317</v>
      </c>
      <c r="R2971" t="s">
        <v>8318</v>
      </c>
      <c r="S2971" s="9">
        <f t="shared" si="278"/>
        <v>42097.786493055552</v>
      </c>
      <c r="T2971" s="9">
        <f t="shared" si="279"/>
        <v>42127.952083333337</v>
      </c>
      <c r="U2971">
        <f t="shared" si="280"/>
        <v>2015</v>
      </c>
      <c r="V2971" t="str">
        <f t="shared" si="281"/>
        <v>Apr</v>
      </c>
    </row>
    <row r="2972" spans="1:22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8">
        <f t="shared" si="276"/>
        <v>106</v>
      </c>
      <c r="P2972" s="12">
        <f t="shared" si="277"/>
        <v>28483.516483516483</v>
      </c>
      <c r="Q2972" t="s">
        <v>8317</v>
      </c>
      <c r="R2972" t="s">
        <v>8318</v>
      </c>
      <c r="S2972" s="9">
        <f t="shared" si="278"/>
        <v>41808.669571759259</v>
      </c>
      <c r="T2972" s="9">
        <f t="shared" si="279"/>
        <v>41838.669571759259</v>
      </c>
      <c r="U2972">
        <f t="shared" si="280"/>
        <v>2014</v>
      </c>
      <c r="V2972" t="str">
        <f t="shared" si="281"/>
        <v>Jun</v>
      </c>
    </row>
    <row r="2973" spans="1:22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8">
        <f t="shared" si="276"/>
        <v>100</v>
      </c>
      <c r="P2973" s="12">
        <f t="shared" si="277"/>
        <v>60279.069767441862</v>
      </c>
      <c r="Q2973" t="s">
        <v>8317</v>
      </c>
      <c r="R2973" t="s">
        <v>8318</v>
      </c>
      <c r="S2973" s="9">
        <f t="shared" si="278"/>
        <v>41852.658310185187</v>
      </c>
      <c r="T2973" s="9">
        <f t="shared" si="279"/>
        <v>41882.658310185187</v>
      </c>
      <c r="U2973">
        <f t="shared" si="280"/>
        <v>2014</v>
      </c>
      <c r="V2973" t="str">
        <f t="shared" si="281"/>
        <v>Aug</v>
      </c>
    </row>
    <row r="2974" spans="1:22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8">
        <f t="shared" si="276"/>
        <v>105</v>
      </c>
      <c r="P2974" s="12">
        <f t="shared" si="277"/>
        <v>75887.058823529413</v>
      </c>
      <c r="Q2974" t="s">
        <v>8317</v>
      </c>
      <c r="R2974" t="s">
        <v>8318</v>
      </c>
      <c r="S2974" s="9">
        <f t="shared" si="278"/>
        <v>42694.110185185185</v>
      </c>
      <c r="T2974" s="9">
        <f t="shared" si="279"/>
        <v>42709.041666666672</v>
      </c>
      <c r="U2974">
        <f t="shared" si="280"/>
        <v>2016</v>
      </c>
      <c r="V2974" t="str">
        <f t="shared" si="281"/>
        <v>Nov</v>
      </c>
    </row>
    <row r="2975" spans="1:22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8">
        <f t="shared" si="276"/>
        <v>175</v>
      </c>
      <c r="P2975" s="12">
        <f t="shared" si="277"/>
        <v>74220.969696969696</v>
      </c>
      <c r="Q2975" t="s">
        <v>8317</v>
      </c>
      <c r="R2975" t="s">
        <v>8318</v>
      </c>
      <c r="S2975" s="9">
        <f t="shared" si="278"/>
        <v>42341.818379629629</v>
      </c>
      <c r="T2975" s="9">
        <f t="shared" si="279"/>
        <v>42370.166666666672</v>
      </c>
      <c r="U2975">
        <f t="shared" si="280"/>
        <v>2015</v>
      </c>
      <c r="V2975" t="str">
        <f t="shared" si="281"/>
        <v>Dec</v>
      </c>
    </row>
    <row r="2976" spans="1:22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8">
        <f t="shared" si="276"/>
        <v>102</v>
      </c>
      <c r="P2976" s="12">
        <f t="shared" si="277"/>
        <v>27811.827586206895</v>
      </c>
      <c r="Q2976" t="s">
        <v>8317</v>
      </c>
      <c r="R2976" t="s">
        <v>8318</v>
      </c>
      <c r="S2976" s="9">
        <f t="shared" si="278"/>
        <v>41880.061006944445</v>
      </c>
      <c r="T2976" s="9">
        <f t="shared" si="279"/>
        <v>41908.065972222219</v>
      </c>
      <c r="U2976">
        <f t="shared" si="280"/>
        <v>2014</v>
      </c>
      <c r="V2976" t="str">
        <f t="shared" si="281"/>
        <v>Aug</v>
      </c>
    </row>
    <row r="2977" spans="1:22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8">
        <f t="shared" si="276"/>
        <v>100</v>
      </c>
      <c r="P2977" s="12">
        <f t="shared" si="277"/>
        <v>21746.141592920354</v>
      </c>
      <c r="Q2977" t="s">
        <v>8317</v>
      </c>
      <c r="R2977" t="s">
        <v>8318</v>
      </c>
      <c r="S2977" s="9">
        <f t="shared" si="278"/>
        <v>41941.683865740742</v>
      </c>
      <c r="T2977" s="9">
        <f t="shared" si="279"/>
        <v>41970.125</v>
      </c>
      <c r="U2977">
        <f t="shared" si="280"/>
        <v>2014</v>
      </c>
      <c r="V2977" t="str">
        <f t="shared" si="281"/>
        <v>Oct</v>
      </c>
    </row>
    <row r="2978" spans="1:22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8">
        <f t="shared" si="276"/>
        <v>171</v>
      </c>
      <c r="P2978" s="12">
        <f t="shared" si="277"/>
        <v>103490.71428571429</v>
      </c>
      <c r="Q2978" t="s">
        <v>8317</v>
      </c>
      <c r="R2978" t="s">
        <v>8318</v>
      </c>
      <c r="S2978" s="9">
        <f t="shared" si="278"/>
        <v>42425.730671296296</v>
      </c>
      <c r="T2978" s="9">
        <f t="shared" si="279"/>
        <v>42442.5</v>
      </c>
      <c r="U2978">
        <f t="shared" si="280"/>
        <v>2016</v>
      </c>
      <c r="V2978" t="str">
        <f t="shared" si="281"/>
        <v>Feb</v>
      </c>
    </row>
    <row r="2979" spans="1:22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8">
        <f t="shared" si="276"/>
        <v>114</v>
      </c>
      <c r="P2979" s="12">
        <f t="shared" si="277"/>
        <v>170530.2</v>
      </c>
      <c r="Q2979" t="s">
        <v>8317</v>
      </c>
      <c r="R2979" t="s">
        <v>8318</v>
      </c>
      <c r="S2979" s="9">
        <f t="shared" si="278"/>
        <v>42026.88118055556</v>
      </c>
      <c r="T2979" s="9">
        <f t="shared" si="279"/>
        <v>42086.093055555553</v>
      </c>
      <c r="U2979">
        <f t="shared" si="280"/>
        <v>2015</v>
      </c>
      <c r="V2979" t="str">
        <f t="shared" si="281"/>
        <v>Jan</v>
      </c>
    </row>
    <row r="2980" spans="1:22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8">
        <f t="shared" si="276"/>
        <v>129</v>
      </c>
      <c r="P2980" s="12">
        <f t="shared" si="277"/>
        <v>51887.0625</v>
      </c>
      <c r="Q2980" t="s">
        <v>8317</v>
      </c>
      <c r="R2980" t="s">
        <v>8318</v>
      </c>
      <c r="S2980" s="9">
        <f t="shared" si="278"/>
        <v>41922.640590277777</v>
      </c>
      <c r="T2980" s="9">
        <f t="shared" si="279"/>
        <v>41932.249305555553</v>
      </c>
      <c r="U2980">
        <f t="shared" si="280"/>
        <v>2014</v>
      </c>
      <c r="V2980" t="str">
        <f t="shared" si="281"/>
        <v>Oct</v>
      </c>
    </row>
    <row r="2981" spans="1:22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8">
        <f t="shared" si="276"/>
        <v>101</v>
      </c>
      <c r="P2981" s="12">
        <f t="shared" si="277"/>
        <v>30851.67391304348</v>
      </c>
      <c r="Q2981" t="s">
        <v>8317</v>
      </c>
      <c r="R2981" t="s">
        <v>8318</v>
      </c>
      <c r="S2981" s="9">
        <f t="shared" si="278"/>
        <v>41993.824340277773</v>
      </c>
      <c r="T2981" s="9">
        <f t="shared" si="279"/>
        <v>42010.25</v>
      </c>
      <c r="U2981">
        <f t="shared" si="280"/>
        <v>2014</v>
      </c>
      <c r="V2981" t="str">
        <f t="shared" si="281"/>
        <v>Dec</v>
      </c>
    </row>
    <row r="2982" spans="1:22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8">
        <f t="shared" si="276"/>
        <v>109</v>
      </c>
      <c r="P2982" s="12">
        <f t="shared" si="277"/>
        <v>72602.916666666672</v>
      </c>
      <c r="Q2982" t="s">
        <v>8317</v>
      </c>
      <c r="R2982" t="s">
        <v>8318</v>
      </c>
      <c r="S2982" s="9">
        <f t="shared" si="278"/>
        <v>42219.915856481486</v>
      </c>
      <c r="T2982" s="9">
        <f t="shared" si="279"/>
        <v>42240.083333333328</v>
      </c>
      <c r="U2982">
        <f t="shared" si="280"/>
        <v>2015</v>
      </c>
      <c r="V2982" t="str">
        <f t="shared" si="281"/>
        <v>Aug</v>
      </c>
    </row>
    <row r="2983" spans="1:22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8">
        <f t="shared" si="276"/>
        <v>129</v>
      </c>
      <c r="P2983" s="12">
        <f t="shared" si="277"/>
        <v>40082.474226804123</v>
      </c>
      <c r="Q2983" t="s">
        <v>8317</v>
      </c>
      <c r="R2983" t="s">
        <v>8357</v>
      </c>
      <c r="S2983" s="9">
        <f t="shared" si="278"/>
        <v>42225.559675925921</v>
      </c>
      <c r="T2983" s="9">
        <f t="shared" si="279"/>
        <v>42270.559675925921</v>
      </c>
      <c r="U2983">
        <f t="shared" si="280"/>
        <v>2015</v>
      </c>
      <c r="V2983" t="str">
        <f t="shared" si="281"/>
        <v>Aug</v>
      </c>
    </row>
    <row r="2984" spans="1:22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8">
        <f t="shared" si="276"/>
        <v>102</v>
      </c>
      <c r="P2984" s="12">
        <f t="shared" si="277"/>
        <v>43932.203389830509</v>
      </c>
      <c r="Q2984" t="s">
        <v>8317</v>
      </c>
      <c r="R2984" t="s">
        <v>8357</v>
      </c>
      <c r="S2984" s="9">
        <f t="shared" si="278"/>
        <v>42381.686840277776</v>
      </c>
      <c r="T2984" s="9">
        <f t="shared" si="279"/>
        <v>42411.686840277776</v>
      </c>
      <c r="U2984">
        <f t="shared" si="280"/>
        <v>2016</v>
      </c>
      <c r="V2984" t="str">
        <f t="shared" si="281"/>
        <v>Jan</v>
      </c>
    </row>
    <row r="2985" spans="1:22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8">
        <f t="shared" si="276"/>
        <v>147</v>
      </c>
      <c r="P2985" s="12">
        <f t="shared" si="277"/>
        <v>4737.5342465753429</v>
      </c>
      <c r="Q2985" t="s">
        <v>8317</v>
      </c>
      <c r="R2985" t="s">
        <v>8357</v>
      </c>
      <c r="S2985" s="9">
        <f t="shared" si="278"/>
        <v>41894.632361111115</v>
      </c>
      <c r="T2985" s="9">
        <f t="shared" si="279"/>
        <v>41954.674027777779</v>
      </c>
      <c r="U2985">
        <f t="shared" si="280"/>
        <v>2014</v>
      </c>
      <c r="V2985" t="str">
        <f t="shared" si="281"/>
        <v>Sep</v>
      </c>
    </row>
    <row r="2986" spans="1:22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8">
        <f t="shared" si="276"/>
        <v>100</v>
      </c>
      <c r="P2986" s="12">
        <f t="shared" si="277"/>
        <v>11889.908256880733</v>
      </c>
      <c r="Q2986" t="s">
        <v>8317</v>
      </c>
      <c r="R2986" t="s">
        <v>8357</v>
      </c>
      <c r="S2986" s="9">
        <f t="shared" si="278"/>
        <v>42576.278715277775</v>
      </c>
      <c r="T2986" s="9">
        <f t="shared" si="279"/>
        <v>42606.278715277775</v>
      </c>
      <c r="U2986">
        <f t="shared" si="280"/>
        <v>2016</v>
      </c>
      <c r="V2986" t="str">
        <f t="shared" si="281"/>
        <v>Jul</v>
      </c>
    </row>
    <row r="2987" spans="1:22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8">
        <f t="shared" si="276"/>
        <v>122</v>
      </c>
      <c r="P2987" s="12">
        <f t="shared" si="277"/>
        <v>14939.387387387387</v>
      </c>
      <c r="Q2987" t="s">
        <v>8317</v>
      </c>
      <c r="R2987" t="s">
        <v>8357</v>
      </c>
      <c r="S2987" s="9">
        <f t="shared" si="278"/>
        <v>42654.973703703698</v>
      </c>
      <c r="T2987" s="9">
        <f t="shared" si="279"/>
        <v>42674.166666666672</v>
      </c>
      <c r="U2987">
        <f t="shared" si="280"/>
        <v>2016</v>
      </c>
      <c r="V2987" t="str">
        <f t="shared" si="281"/>
        <v>Oct</v>
      </c>
    </row>
    <row r="2988" spans="1:22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8">
        <f t="shared" si="276"/>
        <v>106</v>
      </c>
      <c r="P2988" s="12">
        <f t="shared" si="277"/>
        <v>92507.142857142855</v>
      </c>
      <c r="Q2988" t="s">
        <v>8317</v>
      </c>
      <c r="R2988" t="s">
        <v>8357</v>
      </c>
      <c r="S2988" s="9">
        <f t="shared" si="278"/>
        <v>42431.500069444446</v>
      </c>
      <c r="T2988" s="9">
        <f t="shared" si="279"/>
        <v>42491.458402777775</v>
      </c>
      <c r="U2988">
        <f t="shared" si="280"/>
        <v>2016</v>
      </c>
      <c r="V2988" t="str">
        <f t="shared" si="281"/>
        <v>Mar</v>
      </c>
    </row>
    <row r="2989" spans="1:22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8">
        <f t="shared" si="276"/>
        <v>110</v>
      </c>
      <c r="P2989" s="12">
        <f t="shared" si="277"/>
        <v>9354.9018867924533</v>
      </c>
      <c r="Q2989" t="s">
        <v>8317</v>
      </c>
      <c r="R2989" t="s">
        <v>8357</v>
      </c>
      <c r="S2989" s="9">
        <f t="shared" si="278"/>
        <v>42627.307303240741</v>
      </c>
      <c r="T2989" s="9">
        <f t="shared" si="279"/>
        <v>42656</v>
      </c>
      <c r="U2989">
        <f t="shared" si="280"/>
        <v>2016</v>
      </c>
      <c r="V2989" t="str">
        <f t="shared" si="281"/>
        <v>Sep</v>
      </c>
    </row>
    <row r="2990" spans="1:22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8">
        <f t="shared" si="276"/>
        <v>100</v>
      </c>
      <c r="P2990" s="12">
        <f t="shared" si="277"/>
        <v>92571.428571428565</v>
      </c>
      <c r="Q2990" t="s">
        <v>8317</v>
      </c>
      <c r="R2990" t="s">
        <v>8357</v>
      </c>
      <c r="S2990" s="9">
        <f t="shared" si="278"/>
        <v>42511.362048611118</v>
      </c>
      <c r="T2990" s="9">
        <f t="shared" si="279"/>
        <v>42541.362048611118</v>
      </c>
      <c r="U2990">
        <f t="shared" si="280"/>
        <v>2016</v>
      </c>
      <c r="V2990" t="str">
        <f t="shared" si="281"/>
        <v>May</v>
      </c>
    </row>
    <row r="2991" spans="1:22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8">
        <f t="shared" si="276"/>
        <v>177</v>
      </c>
      <c r="P2991" s="12">
        <f t="shared" si="277"/>
        <v>5266.4230769230771</v>
      </c>
      <c r="Q2991" t="s">
        <v>8317</v>
      </c>
      <c r="R2991" t="s">
        <v>8357</v>
      </c>
      <c r="S2991" s="9">
        <f t="shared" si="278"/>
        <v>42337.02039351852</v>
      </c>
      <c r="T2991" s="9">
        <f t="shared" si="279"/>
        <v>42359.207638888889</v>
      </c>
      <c r="U2991">
        <f t="shared" si="280"/>
        <v>2015</v>
      </c>
      <c r="V2991" t="str">
        <f t="shared" si="281"/>
        <v>Nov</v>
      </c>
    </row>
    <row r="2992" spans="1:22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8">
        <f t="shared" si="276"/>
        <v>100</v>
      </c>
      <c r="P2992" s="12">
        <f t="shared" si="277"/>
        <v>112000</v>
      </c>
      <c r="Q2992" t="s">
        <v>8317</v>
      </c>
      <c r="R2992" t="s">
        <v>8357</v>
      </c>
      <c r="S2992" s="9">
        <f t="shared" si="278"/>
        <v>42341.57430555555</v>
      </c>
      <c r="T2992" s="9">
        <f t="shared" si="279"/>
        <v>42376.57430555555</v>
      </c>
      <c r="U2992">
        <f t="shared" si="280"/>
        <v>2015</v>
      </c>
      <c r="V2992" t="str">
        <f t="shared" si="281"/>
        <v>Dec</v>
      </c>
    </row>
    <row r="2993" spans="1:22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8">
        <f t="shared" si="276"/>
        <v>103</v>
      </c>
      <c r="P2993" s="12">
        <f t="shared" si="277"/>
        <v>20438.709677419356</v>
      </c>
      <c r="Q2993" t="s">
        <v>8317</v>
      </c>
      <c r="R2993" t="s">
        <v>8357</v>
      </c>
      <c r="S2993" s="9">
        <f t="shared" si="278"/>
        <v>42740.837152777778</v>
      </c>
      <c r="T2993" s="9">
        <f t="shared" si="279"/>
        <v>42762.837152777778</v>
      </c>
      <c r="U2993">
        <f t="shared" si="280"/>
        <v>2017</v>
      </c>
      <c r="V2993" t="str">
        <f t="shared" si="281"/>
        <v>Jan</v>
      </c>
    </row>
    <row r="2994" spans="1:22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8">
        <f t="shared" si="276"/>
        <v>105</v>
      </c>
      <c r="P2994" s="12">
        <f t="shared" si="277"/>
        <v>40500</v>
      </c>
      <c r="Q2994" t="s">
        <v>8317</v>
      </c>
      <c r="R2994" t="s">
        <v>8357</v>
      </c>
      <c r="S2994" s="9">
        <f t="shared" si="278"/>
        <v>42622.767476851848</v>
      </c>
      <c r="T2994" s="9">
        <f t="shared" si="279"/>
        <v>42652.767476851848</v>
      </c>
      <c r="U2994">
        <f t="shared" si="280"/>
        <v>2016</v>
      </c>
      <c r="V2994" t="str">
        <f t="shared" si="281"/>
        <v>Sep</v>
      </c>
    </row>
    <row r="2995" spans="1:22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8">
        <f t="shared" si="276"/>
        <v>100</v>
      </c>
      <c r="P2995" s="12">
        <f t="shared" si="277"/>
        <v>117818.18181818182</v>
      </c>
      <c r="Q2995" t="s">
        <v>8317</v>
      </c>
      <c r="R2995" t="s">
        <v>8357</v>
      </c>
      <c r="S2995" s="9">
        <f t="shared" si="278"/>
        <v>42390.838738425926</v>
      </c>
      <c r="T2995" s="9">
        <f t="shared" si="279"/>
        <v>42420.838738425926</v>
      </c>
      <c r="U2995">
        <f t="shared" si="280"/>
        <v>2016</v>
      </c>
      <c r="V2995" t="str">
        <f t="shared" si="281"/>
        <v>Jan</v>
      </c>
    </row>
    <row r="2996" spans="1:22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8">
        <f t="shared" si="276"/>
        <v>458</v>
      </c>
      <c r="P2996" s="12">
        <f t="shared" si="277"/>
        <v>43932.203389830509</v>
      </c>
      <c r="Q2996" t="s">
        <v>8317</v>
      </c>
      <c r="R2996" t="s">
        <v>8357</v>
      </c>
      <c r="S2996" s="9">
        <f t="shared" si="278"/>
        <v>41885.478842592594</v>
      </c>
      <c r="T2996" s="9">
        <f t="shared" si="279"/>
        <v>41915.478842592594</v>
      </c>
      <c r="U2996">
        <f t="shared" si="280"/>
        <v>2014</v>
      </c>
      <c r="V2996" t="str">
        <f t="shared" si="281"/>
        <v>Sep</v>
      </c>
    </row>
    <row r="2997" spans="1:22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8">
        <f t="shared" si="276"/>
        <v>105</v>
      </c>
      <c r="P2997" s="12">
        <f t="shared" si="277"/>
        <v>10409.638554216868</v>
      </c>
      <c r="Q2997" t="s">
        <v>8317</v>
      </c>
      <c r="R2997" t="s">
        <v>8357</v>
      </c>
      <c r="S2997" s="9">
        <f t="shared" si="278"/>
        <v>42724.665173611109</v>
      </c>
      <c r="T2997" s="9">
        <f t="shared" si="279"/>
        <v>42754.665173611109</v>
      </c>
      <c r="U2997">
        <f t="shared" si="280"/>
        <v>2016</v>
      </c>
      <c r="V2997" t="str">
        <f t="shared" si="281"/>
        <v>Dec</v>
      </c>
    </row>
    <row r="2998" spans="1:22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8">
        <f t="shared" si="276"/>
        <v>172</v>
      </c>
      <c r="P2998" s="12">
        <f t="shared" si="277"/>
        <v>13224.489795918367</v>
      </c>
      <c r="Q2998" t="s">
        <v>8317</v>
      </c>
      <c r="R2998" t="s">
        <v>8357</v>
      </c>
      <c r="S2998" s="9">
        <f t="shared" si="278"/>
        <v>42090.912500000006</v>
      </c>
      <c r="T2998" s="9">
        <f t="shared" si="279"/>
        <v>42150.912500000006</v>
      </c>
      <c r="U2998">
        <f t="shared" si="280"/>
        <v>2015</v>
      </c>
      <c r="V2998" t="str">
        <f t="shared" si="281"/>
        <v>Mar</v>
      </c>
    </row>
    <row r="2999" spans="1:22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8">
        <f t="shared" si="276"/>
        <v>104</v>
      </c>
      <c r="P2999" s="12">
        <f t="shared" si="277"/>
        <v>13128.234782608695</v>
      </c>
      <c r="Q2999" t="s">
        <v>8317</v>
      </c>
      <c r="R2999" t="s">
        <v>8357</v>
      </c>
      <c r="S2999" s="9">
        <f t="shared" si="278"/>
        <v>42775.733715277776</v>
      </c>
      <c r="T2999" s="9">
        <f t="shared" si="279"/>
        <v>42793.207638888889</v>
      </c>
      <c r="U2999">
        <f t="shared" si="280"/>
        <v>2017</v>
      </c>
      <c r="V2999" t="str">
        <f t="shared" si="281"/>
        <v>Feb</v>
      </c>
    </row>
    <row r="3000" spans="1:22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8">
        <f t="shared" si="276"/>
        <v>103</v>
      </c>
      <c r="P3000" s="12">
        <f t="shared" si="277"/>
        <v>5585.1524249422637</v>
      </c>
      <c r="Q3000" t="s">
        <v>8317</v>
      </c>
      <c r="R3000" t="s">
        <v>8357</v>
      </c>
      <c r="S3000" s="9">
        <f t="shared" si="278"/>
        <v>41778.193622685183</v>
      </c>
      <c r="T3000" s="9">
        <f t="shared" si="279"/>
        <v>41806.184027777781</v>
      </c>
      <c r="U3000">
        <f t="shared" si="280"/>
        <v>2014</v>
      </c>
      <c r="V3000" t="str">
        <f t="shared" si="281"/>
        <v>May</v>
      </c>
    </row>
    <row r="3001" spans="1:22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8">
        <f t="shared" si="276"/>
        <v>119</v>
      </c>
      <c r="P3001" s="12">
        <f t="shared" si="277"/>
        <v>61962</v>
      </c>
      <c r="Q3001" t="s">
        <v>8317</v>
      </c>
      <c r="R3001" t="s">
        <v>8357</v>
      </c>
      <c r="S3001" s="9">
        <f t="shared" si="278"/>
        <v>42780.740277777775</v>
      </c>
      <c r="T3001" s="9">
        <f t="shared" si="279"/>
        <v>42795.083333333328</v>
      </c>
      <c r="U3001">
        <f t="shared" si="280"/>
        <v>2017</v>
      </c>
      <c r="V3001" t="str">
        <f t="shared" si="281"/>
        <v>Feb</v>
      </c>
    </row>
    <row r="3002" spans="1:22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8">
        <f t="shared" si="276"/>
        <v>100</v>
      </c>
      <c r="P3002" s="12">
        <f t="shared" si="277"/>
        <v>150366.25</v>
      </c>
      <c r="Q3002" t="s">
        <v>8317</v>
      </c>
      <c r="R3002" t="s">
        <v>8357</v>
      </c>
      <c r="S3002" s="9">
        <f t="shared" si="278"/>
        <v>42752.827199074076</v>
      </c>
      <c r="T3002" s="9">
        <f t="shared" si="279"/>
        <v>42766.75</v>
      </c>
      <c r="U3002">
        <f t="shared" si="280"/>
        <v>2017</v>
      </c>
      <c r="V3002" t="str">
        <f t="shared" si="281"/>
        <v>Jan</v>
      </c>
    </row>
    <row r="3003" spans="1:22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8">
        <f t="shared" si="276"/>
        <v>319</v>
      </c>
      <c r="P3003" s="12">
        <f t="shared" si="277"/>
        <v>14811.428571428571</v>
      </c>
      <c r="Q3003" t="s">
        <v>8317</v>
      </c>
      <c r="R3003" t="s">
        <v>8357</v>
      </c>
      <c r="S3003" s="9">
        <f t="shared" si="278"/>
        <v>42534.895625000005</v>
      </c>
      <c r="T3003" s="9">
        <f t="shared" si="279"/>
        <v>42564.895625000005</v>
      </c>
      <c r="U3003">
        <f t="shared" si="280"/>
        <v>2016</v>
      </c>
      <c r="V3003" t="str">
        <f t="shared" si="281"/>
        <v>Jun</v>
      </c>
    </row>
    <row r="3004" spans="1:22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8">
        <f t="shared" si="276"/>
        <v>109</v>
      </c>
      <c r="P3004" s="12">
        <f t="shared" si="277"/>
        <v>24923.076923076922</v>
      </c>
      <c r="Q3004" t="s">
        <v>8317</v>
      </c>
      <c r="R3004" t="s">
        <v>8357</v>
      </c>
      <c r="S3004" s="9">
        <f t="shared" si="278"/>
        <v>41239.83625</v>
      </c>
      <c r="T3004" s="9">
        <f t="shared" si="279"/>
        <v>41269.83625</v>
      </c>
      <c r="U3004">
        <f t="shared" si="280"/>
        <v>2012</v>
      </c>
      <c r="V3004" t="str">
        <f t="shared" si="281"/>
        <v>Nov</v>
      </c>
    </row>
    <row r="3005" spans="1:22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8">
        <f t="shared" si="276"/>
        <v>101</v>
      </c>
      <c r="P3005" s="12">
        <f t="shared" si="277"/>
        <v>159586.11764705883</v>
      </c>
      <c r="Q3005" t="s">
        <v>8317</v>
      </c>
      <c r="R3005" t="s">
        <v>8357</v>
      </c>
      <c r="S3005" s="9">
        <f t="shared" si="278"/>
        <v>42398.849259259259</v>
      </c>
      <c r="T3005" s="9">
        <f t="shared" si="279"/>
        <v>42430.249305555553</v>
      </c>
      <c r="U3005">
        <f t="shared" si="280"/>
        <v>2016</v>
      </c>
      <c r="V3005" t="str">
        <f t="shared" si="281"/>
        <v>Jan</v>
      </c>
    </row>
    <row r="3006" spans="1:22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8">
        <f t="shared" si="276"/>
        <v>113</v>
      </c>
      <c r="P3006" s="12">
        <f t="shared" si="277"/>
        <v>9370.3971119133566</v>
      </c>
      <c r="Q3006" t="s">
        <v>8317</v>
      </c>
      <c r="R3006" t="s">
        <v>8357</v>
      </c>
      <c r="S3006" s="9">
        <f t="shared" si="278"/>
        <v>41928.881064814814</v>
      </c>
      <c r="T3006" s="9">
        <f t="shared" si="279"/>
        <v>41958.922731481478</v>
      </c>
      <c r="U3006">
        <f t="shared" si="280"/>
        <v>2014</v>
      </c>
      <c r="V3006" t="str">
        <f t="shared" si="281"/>
        <v>Oct</v>
      </c>
    </row>
    <row r="3007" spans="1:22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8">
        <f t="shared" si="276"/>
        <v>120</v>
      </c>
      <c r="P3007" s="12">
        <f t="shared" si="277"/>
        <v>21966.101694915254</v>
      </c>
      <c r="Q3007" t="s">
        <v>8317</v>
      </c>
      <c r="R3007" t="s">
        <v>8357</v>
      </c>
      <c r="S3007" s="9">
        <f t="shared" si="278"/>
        <v>41888.674826388888</v>
      </c>
      <c r="T3007" s="9">
        <f t="shared" si="279"/>
        <v>41918.674826388888</v>
      </c>
      <c r="U3007">
        <f t="shared" si="280"/>
        <v>2014</v>
      </c>
      <c r="V3007" t="str">
        <f t="shared" si="281"/>
        <v>Sep</v>
      </c>
    </row>
    <row r="3008" spans="1:22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8">
        <f t="shared" si="276"/>
        <v>108</v>
      </c>
      <c r="P3008" s="12">
        <f t="shared" si="277"/>
        <v>26721.649484536083</v>
      </c>
      <c r="Q3008" t="s">
        <v>8317</v>
      </c>
      <c r="R3008" t="s">
        <v>8357</v>
      </c>
      <c r="S3008" s="9">
        <f t="shared" si="278"/>
        <v>41957.756840277783</v>
      </c>
      <c r="T3008" s="9">
        <f t="shared" si="279"/>
        <v>41987.756840277783</v>
      </c>
      <c r="U3008">
        <f t="shared" si="280"/>
        <v>2014</v>
      </c>
      <c r="V3008" t="str">
        <f t="shared" si="281"/>
        <v>Nov</v>
      </c>
    </row>
    <row r="3009" spans="1:22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8">
        <f t="shared" si="276"/>
        <v>180</v>
      </c>
      <c r="P3009" s="12">
        <f t="shared" si="277"/>
        <v>90720</v>
      </c>
      <c r="Q3009" t="s">
        <v>8317</v>
      </c>
      <c r="R3009" t="s">
        <v>8357</v>
      </c>
      <c r="S3009" s="9">
        <f t="shared" si="278"/>
        <v>42098.216238425928</v>
      </c>
      <c r="T3009" s="9">
        <f t="shared" si="279"/>
        <v>42119.216238425928</v>
      </c>
      <c r="U3009">
        <f t="shared" si="280"/>
        <v>2015</v>
      </c>
      <c r="V3009" t="str">
        <f t="shared" si="281"/>
        <v>Apr</v>
      </c>
    </row>
    <row r="3010" spans="1:22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8">
        <f t="shared" si="276"/>
        <v>101</v>
      </c>
      <c r="P3010" s="12">
        <f t="shared" si="277"/>
        <v>99692.307692307688</v>
      </c>
      <c r="Q3010" t="s">
        <v>8317</v>
      </c>
      <c r="R3010" t="s">
        <v>8357</v>
      </c>
      <c r="S3010" s="9">
        <f t="shared" si="278"/>
        <v>42360.212025462963</v>
      </c>
      <c r="T3010" s="9">
        <f t="shared" si="279"/>
        <v>42390.212025462963</v>
      </c>
      <c r="U3010">
        <f t="shared" si="280"/>
        <v>2015</v>
      </c>
      <c r="V3010" t="str">
        <f t="shared" si="281"/>
        <v>Dec</v>
      </c>
    </row>
    <row r="3011" spans="1:22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8">
        <f t="shared" ref="O3011:O3074" si="282">ROUND((E3011/D3011)*100,0)</f>
        <v>120</v>
      </c>
      <c r="P3011" s="12">
        <f t="shared" ref="P3011:P3074" si="283">(I3011-J3011)/L3011</f>
        <v>20278.125</v>
      </c>
      <c r="Q3011" t="s">
        <v>8317</v>
      </c>
      <c r="R3011" t="s">
        <v>8357</v>
      </c>
      <c r="S3011" s="9">
        <f t="shared" ref="S3011:S3074" si="284">(((J3011/60)/60)/24)+DATE(1970,1,1)</f>
        <v>41939.569907407407</v>
      </c>
      <c r="T3011" s="9">
        <f t="shared" ref="T3011:T3074" si="285">(((I3011/60)/60)/24) + DATE(1970,1,1)</f>
        <v>41969.611574074079</v>
      </c>
      <c r="U3011">
        <f t="shared" ref="U3011:U3074" si="286">YEAR(S3011)</f>
        <v>2014</v>
      </c>
      <c r="V3011" t="str">
        <f t="shared" ref="V3011:V3074" si="287">TEXT(MONTH(S3011)*29,"mmm")</f>
        <v>Oct</v>
      </c>
    </row>
    <row r="3012" spans="1:22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8">
        <f t="shared" si="282"/>
        <v>158</v>
      </c>
      <c r="P3012" s="12">
        <f t="shared" si="283"/>
        <v>345600</v>
      </c>
      <c r="Q3012" t="s">
        <v>8317</v>
      </c>
      <c r="R3012" t="s">
        <v>8357</v>
      </c>
      <c r="S3012" s="9">
        <f t="shared" si="284"/>
        <v>41996.832395833335</v>
      </c>
      <c r="T3012" s="9">
        <f t="shared" si="285"/>
        <v>42056.832395833335</v>
      </c>
      <c r="U3012">
        <f t="shared" si="286"/>
        <v>2014</v>
      </c>
      <c r="V3012" t="str">
        <f t="shared" si="287"/>
        <v>Dec</v>
      </c>
    </row>
    <row r="3013" spans="1:22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8">
        <f t="shared" si="282"/>
        <v>124</v>
      </c>
      <c r="P3013" s="12">
        <f t="shared" si="283"/>
        <v>95000.960000000006</v>
      </c>
      <c r="Q3013" t="s">
        <v>8317</v>
      </c>
      <c r="R3013" t="s">
        <v>8357</v>
      </c>
      <c r="S3013" s="9">
        <f t="shared" si="284"/>
        <v>42334.468935185185</v>
      </c>
      <c r="T3013" s="9">
        <f t="shared" si="285"/>
        <v>42361.957638888889</v>
      </c>
      <c r="U3013">
        <f t="shared" si="286"/>
        <v>2015</v>
      </c>
      <c r="V3013" t="str">
        <f t="shared" si="287"/>
        <v>Nov</v>
      </c>
    </row>
    <row r="3014" spans="1:22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8">
        <f t="shared" si="282"/>
        <v>117</v>
      </c>
      <c r="P3014" s="12">
        <f t="shared" si="283"/>
        <v>32989.090909090912</v>
      </c>
      <c r="Q3014" t="s">
        <v>8317</v>
      </c>
      <c r="R3014" t="s">
        <v>8357</v>
      </c>
      <c r="S3014" s="9">
        <f t="shared" si="284"/>
        <v>42024.702893518523</v>
      </c>
      <c r="T3014" s="9">
        <f t="shared" si="285"/>
        <v>42045.702893518523</v>
      </c>
      <c r="U3014">
        <f t="shared" si="286"/>
        <v>2015</v>
      </c>
      <c r="V3014" t="str">
        <f t="shared" si="287"/>
        <v>Jan</v>
      </c>
    </row>
    <row r="3015" spans="1:22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8">
        <f t="shared" si="282"/>
        <v>157</v>
      </c>
      <c r="P3015" s="12">
        <f t="shared" si="283"/>
        <v>24224.299065420561</v>
      </c>
      <c r="Q3015" t="s">
        <v>8317</v>
      </c>
      <c r="R3015" t="s">
        <v>8357</v>
      </c>
      <c r="S3015" s="9">
        <f t="shared" si="284"/>
        <v>42146.836215277777</v>
      </c>
      <c r="T3015" s="9">
        <f t="shared" si="285"/>
        <v>42176.836215277777</v>
      </c>
      <c r="U3015">
        <f t="shared" si="286"/>
        <v>2015</v>
      </c>
      <c r="V3015" t="str">
        <f t="shared" si="287"/>
        <v>May</v>
      </c>
    </row>
    <row r="3016" spans="1:22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8">
        <f t="shared" si="282"/>
        <v>113</v>
      </c>
      <c r="P3016" s="12">
        <f t="shared" si="283"/>
        <v>4356.4093357271095</v>
      </c>
      <c r="Q3016" t="s">
        <v>8317</v>
      </c>
      <c r="R3016" t="s">
        <v>8357</v>
      </c>
      <c r="S3016" s="9">
        <f t="shared" si="284"/>
        <v>41920.123611111114</v>
      </c>
      <c r="T3016" s="9">
        <f t="shared" si="285"/>
        <v>41948.208333333336</v>
      </c>
      <c r="U3016">
        <f t="shared" si="286"/>
        <v>2014</v>
      </c>
      <c r="V3016" t="str">
        <f t="shared" si="287"/>
        <v>Oct</v>
      </c>
    </row>
    <row r="3017" spans="1:22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8">
        <f t="shared" si="282"/>
        <v>103</v>
      </c>
      <c r="P3017" s="12">
        <f t="shared" si="283"/>
        <v>33349.050000000003</v>
      </c>
      <c r="Q3017" t="s">
        <v>8317</v>
      </c>
      <c r="R3017" t="s">
        <v>8357</v>
      </c>
      <c r="S3017" s="9">
        <f t="shared" si="284"/>
        <v>41785.72729166667</v>
      </c>
      <c r="T3017" s="9">
        <f t="shared" si="285"/>
        <v>41801.166666666664</v>
      </c>
      <c r="U3017">
        <f t="shared" si="286"/>
        <v>2014</v>
      </c>
      <c r="V3017" t="str">
        <f t="shared" si="287"/>
        <v>May</v>
      </c>
    </row>
    <row r="3018" spans="1:22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8">
        <f t="shared" si="282"/>
        <v>103</v>
      </c>
      <c r="P3018" s="12">
        <f t="shared" si="283"/>
        <v>144000</v>
      </c>
      <c r="Q3018" t="s">
        <v>8317</v>
      </c>
      <c r="R3018" t="s">
        <v>8357</v>
      </c>
      <c r="S3018" s="9">
        <f t="shared" si="284"/>
        <v>41778.548055555555</v>
      </c>
      <c r="T3018" s="9">
        <f t="shared" si="285"/>
        <v>41838.548055555555</v>
      </c>
      <c r="U3018">
        <f t="shared" si="286"/>
        <v>2014</v>
      </c>
      <c r="V3018" t="str">
        <f t="shared" si="287"/>
        <v>May</v>
      </c>
    </row>
    <row r="3019" spans="1:22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8">
        <f t="shared" si="282"/>
        <v>106</v>
      </c>
      <c r="P3019" s="12">
        <f t="shared" si="283"/>
        <v>16301.886792452829</v>
      </c>
      <c r="Q3019" t="s">
        <v>8317</v>
      </c>
      <c r="R3019" t="s">
        <v>8357</v>
      </c>
      <c r="S3019" s="9">
        <f t="shared" si="284"/>
        <v>41841.850034722222</v>
      </c>
      <c r="T3019" s="9">
        <f t="shared" si="285"/>
        <v>41871.850034722222</v>
      </c>
      <c r="U3019">
        <f t="shared" si="286"/>
        <v>2014</v>
      </c>
      <c r="V3019" t="str">
        <f t="shared" si="287"/>
        <v>Jul</v>
      </c>
    </row>
    <row r="3020" spans="1:22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8">
        <f t="shared" si="282"/>
        <v>101</v>
      </c>
      <c r="P3020" s="12">
        <f t="shared" si="283"/>
        <v>89810.341463414632</v>
      </c>
      <c r="Q3020" t="s">
        <v>8317</v>
      </c>
      <c r="R3020" t="s">
        <v>8357</v>
      </c>
      <c r="S3020" s="9">
        <f t="shared" si="284"/>
        <v>42163.29833333334</v>
      </c>
      <c r="T3020" s="9">
        <f t="shared" si="285"/>
        <v>42205.916666666672</v>
      </c>
      <c r="U3020">
        <f t="shared" si="286"/>
        <v>2015</v>
      </c>
      <c r="V3020" t="str">
        <f t="shared" si="287"/>
        <v>Jun</v>
      </c>
    </row>
    <row r="3021" spans="1:22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8">
        <f t="shared" si="282"/>
        <v>121</v>
      </c>
      <c r="P3021" s="12">
        <f t="shared" si="283"/>
        <v>10433.53982300885</v>
      </c>
      <c r="Q3021" t="s">
        <v>8317</v>
      </c>
      <c r="R3021" t="s">
        <v>8357</v>
      </c>
      <c r="S3021" s="9">
        <f t="shared" si="284"/>
        <v>41758.833564814813</v>
      </c>
      <c r="T3021" s="9">
        <f t="shared" si="285"/>
        <v>41786.125</v>
      </c>
      <c r="U3021">
        <f t="shared" si="286"/>
        <v>2014</v>
      </c>
      <c r="V3021" t="str">
        <f t="shared" si="287"/>
        <v>Apr</v>
      </c>
    </row>
    <row r="3022" spans="1:22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8">
        <f t="shared" si="282"/>
        <v>101</v>
      </c>
      <c r="P3022" s="12">
        <f t="shared" si="283"/>
        <v>172800</v>
      </c>
      <c r="Q3022" t="s">
        <v>8317</v>
      </c>
      <c r="R3022" t="s">
        <v>8357</v>
      </c>
      <c r="S3022" s="9">
        <f t="shared" si="284"/>
        <v>42170.846446759257</v>
      </c>
      <c r="T3022" s="9">
        <f t="shared" si="285"/>
        <v>42230.846446759257</v>
      </c>
      <c r="U3022">
        <f t="shared" si="286"/>
        <v>2015</v>
      </c>
      <c r="V3022" t="str">
        <f t="shared" si="287"/>
        <v>Jun</v>
      </c>
    </row>
    <row r="3023" spans="1:22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8">
        <f t="shared" si="282"/>
        <v>116</v>
      </c>
      <c r="P3023" s="12">
        <f t="shared" si="283"/>
        <v>29888.067961165048</v>
      </c>
      <c r="Q3023" t="s">
        <v>8317</v>
      </c>
      <c r="R3023" t="s">
        <v>8357</v>
      </c>
      <c r="S3023" s="9">
        <f t="shared" si="284"/>
        <v>42660.618854166663</v>
      </c>
      <c r="T3023" s="9">
        <f t="shared" si="285"/>
        <v>42696.249305555553</v>
      </c>
      <c r="U3023">
        <f t="shared" si="286"/>
        <v>2016</v>
      </c>
      <c r="V3023" t="str">
        <f t="shared" si="287"/>
        <v>Oct</v>
      </c>
    </row>
    <row r="3024" spans="1:22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8">
        <f t="shared" si="282"/>
        <v>101</v>
      </c>
      <c r="P3024" s="12">
        <f t="shared" si="283"/>
        <v>62709.677419354841</v>
      </c>
      <c r="Q3024" t="s">
        <v>8317</v>
      </c>
      <c r="R3024" t="s">
        <v>8357</v>
      </c>
      <c r="S3024" s="9">
        <f t="shared" si="284"/>
        <v>42564.95380787037</v>
      </c>
      <c r="T3024" s="9">
        <f t="shared" si="285"/>
        <v>42609.95380787037</v>
      </c>
      <c r="U3024">
        <f t="shared" si="286"/>
        <v>2016</v>
      </c>
      <c r="V3024" t="str">
        <f t="shared" si="287"/>
        <v>Jul</v>
      </c>
    </row>
    <row r="3025" spans="1:22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8">
        <f t="shared" si="282"/>
        <v>103</v>
      </c>
      <c r="P3025" s="12">
        <f t="shared" si="283"/>
        <v>648000</v>
      </c>
      <c r="Q3025" t="s">
        <v>8317</v>
      </c>
      <c r="R3025" t="s">
        <v>8357</v>
      </c>
      <c r="S3025" s="9">
        <f t="shared" si="284"/>
        <v>42121.675763888896</v>
      </c>
      <c r="T3025" s="9">
        <f t="shared" si="285"/>
        <v>42166.675763888896</v>
      </c>
      <c r="U3025">
        <f t="shared" si="286"/>
        <v>2015</v>
      </c>
      <c r="V3025" t="str">
        <f t="shared" si="287"/>
        <v>Apr</v>
      </c>
    </row>
    <row r="3026" spans="1:22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8">
        <f t="shared" si="282"/>
        <v>246</v>
      </c>
      <c r="P3026" s="12">
        <f t="shared" si="283"/>
        <v>14241.758241758242</v>
      </c>
      <c r="Q3026" t="s">
        <v>8317</v>
      </c>
      <c r="R3026" t="s">
        <v>8357</v>
      </c>
      <c r="S3026" s="9">
        <f t="shared" si="284"/>
        <v>41158.993923611109</v>
      </c>
      <c r="T3026" s="9">
        <f t="shared" si="285"/>
        <v>41188.993923611109</v>
      </c>
      <c r="U3026">
        <f t="shared" si="286"/>
        <v>2012</v>
      </c>
      <c r="V3026" t="str">
        <f t="shared" si="287"/>
        <v>Sep</v>
      </c>
    </row>
    <row r="3027" spans="1:22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8">
        <f t="shared" si="282"/>
        <v>302</v>
      </c>
      <c r="P3027" s="12">
        <f t="shared" si="283"/>
        <v>16777.841379310346</v>
      </c>
      <c r="Q3027" t="s">
        <v>8317</v>
      </c>
      <c r="R3027" t="s">
        <v>8357</v>
      </c>
      <c r="S3027" s="9">
        <f t="shared" si="284"/>
        <v>41761.509409722225</v>
      </c>
      <c r="T3027" s="9">
        <f t="shared" si="285"/>
        <v>41789.666666666664</v>
      </c>
      <c r="U3027">
        <f t="shared" si="286"/>
        <v>2014</v>
      </c>
      <c r="V3027" t="str">
        <f t="shared" si="287"/>
        <v>May</v>
      </c>
    </row>
    <row r="3028" spans="1:22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8">
        <f t="shared" si="282"/>
        <v>143</v>
      </c>
      <c r="P3028" s="12">
        <f t="shared" si="283"/>
        <v>48384</v>
      </c>
      <c r="Q3028" t="s">
        <v>8317</v>
      </c>
      <c r="R3028" t="s">
        <v>8357</v>
      </c>
      <c r="S3028" s="9">
        <f t="shared" si="284"/>
        <v>42783.459398148145</v>
      </c>
      <c r="T3028" s="9">
        <f t="shared" si="285"/>
        <v>42797.459398148145</v>
      </c>
      <c r="U3028">
        <f t="shared" si="286"/>
        <v>2017</v>
      </c>
      <c r="V3028" t="str">
        <f t="shared" si="287"/>
        <v>Feb</v>
      </c>
    </row>
    <row r="3029" spans="1:22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8">
        <f t="shared" si="282"/>
        <v>131</v>
      </c>
      <c r="P3029" s="12">
        <f t="shared" si="283"/>
        <v>8088.75</v>
      </c>
      <c r="Q3029" t="s">
        <v>8317</v>
      </c>
      <c r="R3029" t="s">
        <v>8357</v>
      </c>
      <c r="S3029" s="9">
        <f t="shared" si="284"/>
        <v>42053.704293981486</v>
      </c>
      <c r="T3029" s="9">
        <f t="shared" si="285"/>
        <v>42083.662627314814</v>
      </c>
      <c r="U3029">
        <f t="shared" si="286"/>
        <v>2015</v>
      </c>
      <c r="V3029" t="str">
        <f t="shared" si="287"/>
        <v>Feb</v>
      </c>
    </row>
    <row r="3030" spans="1:22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8">
        <f t="shared" si="282"/>
        <v>168</v>
      </c>
      <c r="P3030" s="12">
        <f t="shared" si="283"/>
        <v>26181.81818181818</v>
      </c>
      <c r="Q3030" t="s">
        <v>8317</v>
      </c>
      <c r="R3030" t="s">
        <v>8357</v>
      </c>
      <c r="S3030" s="9">
        <f t="shared" si="284"/>
        <v>42567.264178240745</v>
      </c>
      <c r="T3030" s="9">
        <f t="shared" si="285"/>
        <v>42597.264178240745</v>
      </c>
      <c r="U3030">
        <f t="shared" si="286"/>
        <v>2016</v>
      </c>
      <c r="V3030" t="str">
        <f t="shared" si="287"/>
        <v>Jul</v>
      </c>
    </row>
    <row r="3031" spans="1:22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8">
        <f t="shared" si="282"/>
        <v>110</v>
      </c>
      <c r="P3031" s="12">
        <f t="shared" si="283"/>
        <v>7071.416666666667</v>
      </c>
      <c r="Q3031" t="s">
        <v>8317</v>
      </c>
      <c r="R3031" t="s">
        <v>8357</v>
      </c>
      <c r="S3031" s="9">
        <f t="shared" si="284"/>
        <v>41932.708877314813</v>
      </c>
      <c r="T3031" s="9">
        <f t="shared" si="285"/>
        <v>41961.190972222219</v>
      </c>
      <c r="U3031">
        <f t="shared" si="286"/>
        <v>2014</v>
      </c>
      <c r="V3031" t="str">
        <f t="shared" si="287"/>
        <v>Oct</v>
      </c>
    </row>
    <row r="3032" spans="1:22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8">
        <f t="shared" si="282"/>
        <v>107</v>
      </c>
      <c r="P3032" s="12">
        <f t="shared" si="283"/>
        <v>63219.512195121948</v>
      </c>
      <c r="Q3032" t="s">
        <v>8317</v>
      </c>
      <c r="R3032" t="s">
        <v>8357</v>
      </c>
      <c r="S3032" s="9">
        <f t="shared" si="284"/>
        <v>42233.747349537036</v>
      </c>
      <c r="T3032" s="9">
        <f t="shared" si="285"/>
        <v>42263.747349537036</v>
      </c>
      <c r="U3032">
        <f t="shared" si="286"/>
        <v>2015</v>
      </c>
      <c r="V3032" t="str">
        <f t="shared" si="287"/>
        <v>Aug</v>
      </c>
    </row>
    <row r="3033" spans="1:22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8">
        <f t="shared" si="282"/>
        <v>100</v>
      </c>
      <c r="P3033" s="12">
        <f t="shared" si="283"/>
        <v>178758.62068965516</v>
      </c>
      <c r="Q3033" t="s">
        <v>8317</v>
      </c>
      <c r="R3033" t="s">
        <v>8357</v>
      </c>
      <c r="S3033" s="9">
        <f t="shared" si="284"/>
        <v>42597.882488425923</v>
      </c>
      <c r="T3033" s="9">
        <f t="shared" si="285"/>
        <v>42657.882488425923</v>
      </c>
      <c r="U3033">
        <f t="shared" si="286"/>
        <v>2016</v>
      </c>
      <c r="V3033" t="str">
        <f t="shared" si="287"/>
        <v>Aug</v>
      </c>
    </row>
    <row r="3034" spans="1:22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8">
        <f t="shared" si="282"/>
        <v>127</v>
      </c>
      <c r="P3034" s="12">
        <f t="shared" si="283"/>
        <v>103680</v>
      </c>
      <c r="Q3034" t="s">
        <v>8317</v>
      </c>
      <c r="R3034" t="s">
        <v>8357</v>
      </c>
      <c r="S3034" s="9">
        <f t="shared" si="284"/>
        <v>42228.044664351852</v>
      </c>
      <c r="T3034" s="9">
        <f t="shared" si="285"/>
        <v>42258.044664351852</v>
      </c>
      <c r="U3034">
        <f t="shared" si="286"/>
        <v>2015</v>
      </c>
      <c r="V3034" t="str">
        <f t="shared" si="287"/>
        <v>Aug</v>
      </c>
    </row>
    <row r="3035" spans="1:22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8">
        <f t="shared" si="282"/>
        <v>147</v>
      </c>
      <c r="P3035" s="12">
        <f t="shared" si="283"/>
        <v>112695.65217391304</v>
      </c>
      <c r="Q3035" t="s">
        <v>8317</v>
      </c>
      <c r="R3035" t="s">
        <v>8357</v>
      </c>
      <c r="S3035" s="9">
        <f t="shared" si="284"/>
        <v>42570.110243055555</v>
      </c>
      <c r="T3035" s="9">
        <f t="shared" si="285"/>
        <v>42600.110243055555</v>
      </c>
      <c r="U3035">
        <f t="shared" si="286"/>
        <v>2016</v>
      </c>
      <c r="V3035" t="str">
        <f t="shared" si="287"/>
        <v>Jul</v>
      </c>
    </row>
    <row r="3036" spans="1:22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8">
        <f t="shared" si="282"/>
        <v>113</v>
      </c>
      <c r="P3036" s="12">
        <f t="shared" si="283"/>
        <v>2100.3849206349205</v>
      </c>
      <c r="Q3036" t="s">
        <v>8317</v>
      </c>
      <c r="R3036" t="s">
        <v>8357</v>
      </c>
      <c r="S3036" s="9">
        <f t="shared" si="284"/>
        <v>42644.535358796296</v>
      </c>
      <c r="T3036" s="9">
        <f t="shared" si="285"/>
        <v>42675.165972222225</v>
      </c>
      <c r="U3036">
        <f t="shared" si="286"/>
        <v>2016</v>
      </c>
      <c r="V3036" t="str">
        <f t="shared" si="287"/>
        <v>Oct</v>
      </c>
    </row>
    <row r="3037" spans="1:22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8">
        <f t="shared" si="282"/>
        <v>109</v>
      </c>
      <c r="P3037" s="12">
        <f t="shared" si="283"/>
        <v>8442.99674267101</v>
      </c>
      <c r="Q3037" t="s">
        <v>8317</v>
      </c>
      <c r="R3037" t="s">
        <v>8357</v>
      </c>
      <c r="S3037" s="9">
        <f t="shared" si="284"/>
        <v>41368.560289351852</v>
      </c>
      <c r="T3037" s="9">
        <f t="shared" si="285"/>
        <v>41398.560289351852</v>
      </c>
      <c r="U3037">
        <f t="shared" si="286"/>
        <v>2013</v>
      </c>
      <c r="V3037" t="str">
        <f t="shared" si="287"/>
        <v>Apr</v>
      </c>
    </row>
    <row r="3038" spans="1:22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8">
        <f t="shared" si="282"/>
        <v>127</v>
      </c>
      <c r="P3038" s="12">
        <f t="shared" si="283"/>
        <v>9379.0151975683893</v>
      </c>
      <c r="Q3038" t="s">
        <v>8317</v>
      </c>
      <c r="R3038" t="s">
        <v>8357</v>
      </c>
      <c r="S3038" s="9">
        <f t="shared" si="284"/>
        <v>41466.785231481481</v>
      </c>
      <c r="T3038" s="9">
        <f t="shared" si="285"/>
        <v>41502.499305555553</v>
      </c>
      <c r="U3038">
        <f t="shared" si="286"/>
        <v>2013</v>
      </c>
      <c r="V3038" t="str">
        <f t="shared" si="287"/>
        <v>Jul</v>
      </c>
    </row>
    <row r="3039" spans="1:22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8">
        <f t="shared" si="282"/>
        <v>213</v>
      </c>
      <c r="P3039" s="12">
        <f t="shared" si="283"/>
        <v>200648.96875</v>
      </c>
      <c r="Q3039" t="s">
        <v>8317</v>
      </c>
      <c r="R3039" t="s">
        <v>8357</v>
      </c>
      <c r="S3039" s="9">
        <f t="shared" si="284"/>
        <v>40378.893206018518</v>
      </c>
      <c r="T3039" s="9">
        <f t="shared" si="285"/>
        <v>40453.207638888889</v>
      </c>
      <c r="U3039">
        <f t="shared" si="286"/>
        <v>2010</v>
      </c>
      <c r="V3039" t="str">
        <f t="shared" si="287"/>
        <v>Jul</v>
      </c>
    </row>
    <row r="3040" spans="1:22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8">
        <f t="shared" si="282"/>
        <v>101</v>
      </c>
      <c r="P3040" s="12">
        <f t="shared" si="283"/>
        <v>192000</v>
      </c>
      <c r="Q3040" t="s">
        <v>8317</v>
      </c>
      <c r="R3040" t="s">
        <v>8357</v>
      </c>
      <c r="S3040" s="9">
        <f t="shared" si="284"/>
        <v>42373.252280092594</v>
      </c>
      <c r="T3040" s="9">
        <f t="shared" si="285"/>
        <v>42433.252280092594</v>
      </c>
      <c r="U3040">
        <f t="shared" si="286"/>
        <v>2016</v>
      </c>
      <c r="V3040" t="str">
        <f t="shared" si="287"/>
        <v>Jan</v>
      </c>
    </row>
    <row r="3041" spans="1:22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8">
        <f t="shared" si="282"/>
        <v>109</v>
      </c>
      <c r="P3041" s="12">
        <f t="shared" si="283"/>
        <v>9715.6864406779659</v>
      </c>
      <c r="Q3041" t="s">
        <v>8317</v>
      </c>
      <c r="R3041" t="s">
        <v>8357</v>
      </c>
      <c r="S3041" s="9">
        <f t="shared" si="284"/>
        <v>41610.794421296298</v>
      </c>
      <c r="T3041" s="9">
        <f t="shared" si="285"/>
        <v>41637.332638888889</v>
      </c>
      <c r="U3041">
        <f t="shared" si="286"/>
        <v>2013</v>
      </c>
      <c r="V3041" t="str">
        <f t="shared" si="287"/>
        <v>Dec</v>
      </c>
    </row>
    <row r="3042" spans="1:22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8">
        <f t="shared" si="282"/>
        <v>108</v>
      </c>
      <c r="P3042" s="12">
        <f t="shared" si="283"/>
        <v>8570.9285714285706</v>
      </c>
      <c r="Q3042" t="s">
        <v>8317</v>
      </c>
      <c r="R3042" t="s">
        <v>8357</v>
      </c>
      <c r="S3042" s="9">
        <f t="shared" si="284"/>
        <v>42177.791909722218</v>
      </c>
      <c r="T3042" s="9">
        <f t="shared" si="285"/>
        <v>42181.958333333328</v>
      </c>
      <c r="U3042">
        <f t="shared" si="286"/>
        <v>2015</v>
      </c>
      <c r="V3042" t="str">
        <f t="shared" si="287"/>
        <v>Jun</v>
      </c>
    </row>
    <row r="3043" spans="1:22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8">
        <f t="shared" si="282"/>
        <v>110</v>
      </c>
      <c r="P3043" s="12">
        <f t="shared" si="283"/>
        <v>27284.21052631579</v>
      </c>
      <c r="Q3043" t="s">
        <v>8317</v>
      </c>
      <c r="R3043" t="s">
        <v>8357</v>
      </c>
      <c r="S3043" s="9">
        <f t="shared" si="284"/>
        <v>42359.868611111116</v>
      </c>
      <c r="T3043" s="9">
        <f t="shared" si="285"/>
        <v>42389.868611111116</v>
      </c>
      <c r="U3043">
        <f t="shared" si="286"/>
        <v>2015</v>
      </c>
      <c r="V3043" t="str">
        <f t="shared" si="287"/>
        <v>Dec</v>
      </c>
    </row>
    <row r="3044" spans="1:22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8">
        <f t="shared" si="282"/>
        <v>128</v>
      </c>
      <c r="P3044" s="12">
        <f t="shared" si="283"/>
        <v>70054.054054054053</v>
      </c>
      <c r="Q3044" t="s">
        <v>8317</v>
      </c>
      <c r="R3044" t="s">
        <v>8357</v>
      </c>
      <c r="S3044" s="9">
        <f t="shared" si="284"/>
        <v>42253.688043981485</v>
      </c>
      <c r="T3044" s="9">
        <f t="shared" si="285"/>
        <v>42283.688043981485</v>
      </c>
      <c r="U3044">
        <f t="shared" si="286"/>
        <v>2015</v>
      </c>
      <c r="V3044" t="str">
        <f t="shared" si="287"/>
        <v>Sep</v>
      </c>
    </row>
    <row r="3045" spans="1:22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8">
        <f t="shared" si="282"/>
        <v>110</v>
      </c>
      <c r="P3045" s="12">
        <f t="shared" si="283"/>
        <v>18257.0390625</v>
      </c>
      <c r="Q3045" t="s">
        <v>8317</v>
      </c>
      <c r="R3045" t="s">
        <v>8357</v>
      </c>
      <c r="S3045" s="9">
        <f t="shared" si="284"/>
        <v>42083.070590277777</v>
      </c>
      <c r="T3045" s="9">
        <f t="shared" si="285"/>
        <v>42110.118055555555</v>
      </c>
      <c r="U3045">
        <f t="shared" si="286"/>
        <v>2015</v>
      </c>
      <c r="V3045" t="str">
        <f t="shared" si="287"/>
        <v>Mar</v>
      </c>
    </row>
    <row r="3046" spans="1:22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8">
        <f t="shared" si="282"/>
        <v>109</v>
      </c>
      <c r="P3046" s="12">
        <f t="shared" si="283"/>
        <v>8307.6923076923085</v>
      </c>
      <c r="Q3046" t="s">
        <v>8317</v>
      </c>
      <c r="R3046" t="s">
        <v>8357</v>
      </c>
      <c r="S3046" s="9">
        <f t="shared" si="284"/>
        <v>42387.7268287037</v>
      </c>
      <c r="T3046" s="9">
        <f t="shared" si="285"/>
        <v>42402.7268287037</v>
      </c>
      <c r="U3046">
        <f t="shared" si="286"/>
        <v>2016</v>
      </c>
      <c r="V3046" t="str">
        <f t="shared" si="287"/>
        <v>Jan</v>
      </c>
    </row>
    <row r="3047" spans="1:22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8">
        <f t="shared" si="282"/>
        <v>133</v>
      </c>
      <c r="P3047" s="12">
        <f t="shared" si="283"/>
        <v>40500</v>
      </c>
      <c r="Q3047" t="s">
        <v>8317</v>
      </c>
      <c r="R3047" t="s">
        <v>8357</v>
      </c>
      <c r="S3047" s="9">
        <f t="shared" si="284"/>
        <v>41843.155729166669</v>
      </c>
      <c r="T3047" s="9">
        <f t="shared" si="285"/>
        <v>41873.155729166669</v>
      </c>
      <c r="U3047">
        <f t="shared" si="286"/>
        <v>2014</v>
      </c>
      <c r="V3047" t="str">
        <f t="shared" si="287"/>
        <v>Jul</v>
      </c>
    </row>
    <row r="3048" spans="1:22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8">
        <f t="shared" si="282"/>
        <v>191</v>
      </c>
      <c r="P3048" s="12">
        <f t="shared" si="283"/>
        <v>43795.413793103449</v>
      </c>
      <c r="Q3048" t="s">
        <v>8317</v>
      </c>
      <c r="R3048" t="s">
        <v>8357</v>
      </c>
      <c r="S3048" s="9">
        <f t="shared" si="284"/>
        <v>41862.803078703706</v>
      </c>
      <c r="T3048" s="9">
        <f t="shared" si="285"/>
        <v>41892.202777777777</v>
      </c>
      <c r="U3048">
        <f t="shared" si="286"/>
        <v>2014</v>
      </c>
      <c r="V3048" t="str">
        <f t="shared" si="287"/>
        <v>Aug</v>
      </c>
    </row>
    <row r="3049" spans="1:22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8">
        <f t="shared" si="282"/>
        <v>149</v>
      </c>
      <c r="P3049" s="12">
        <f t="shared" si="283"/>
        <v>188195.3</v>
      </c>
      <c r="Q3049" t="s">
        <v>8317</v>
      </c>
      <c r="R3049" t="s">
        <v>8357</v>
      </c>
      <c r="S3049" s="9">
        <f t="shared" si="284"/>
        <v>42443.989050925928</v>
      </c>
      <c r="T3049" s="9">
        <f t="shared" si="285"/>
        <v>42487.552777777775</v>
      </c>
      <c r="U3049">
        <f t="shared" si="286"/>
        <v>2016</v>
      </c>
      <c r="V3049" t="str">
        <f t="shared" si="287"/>
        <v>Mar</v>
      </c>
    </row>
    <row r="3050" spans="1:22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8">
        <f t="shared" si="282"/>
        <v>166</v>
      </c>
      <c r="P3050" s="12">
        <f t="shared" si="283"/>
        <v>53290.595744680853</v>
      </c>
      <c r="Q3050" t="s">
        <v>8317</v>
      </c>
      <c r="R3050" t="s">
        <v>8357</v>
      </c>
      <c r="S3050" s="9">
        <f t="shared" si="284"/>
        <v>41975.901180555549</v>
      </c>
      <c r="T3050" s="9">
        <f t="shared" si="285"/>
        <v>42004.890277777777</v>
      </c>
      <c r="U3050">
        <f t="shared" si="286"/>
        <v>2014</v>
      </c>
      <c r="V3050" t="str">
        <f t="shared" si="287"/>
        <v>Dec</v>
      </c>
    </row>
    <row r="3051" spans="1:22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8">
        <f t="shared" si="282"/>
        <v>107</v>
      </c>
      <c r="P3051" s="12">
        <f t="shared" si="283"/>
        <v>48000</v>
      </c>
      <c r="Q3051" t="s">
        <v>8317</v>
      </c>
      <c r="R3051" t="s">
        <v>8357</v>
      </c>
      <c r="S3051" s="9">
        <f t="shared" si="284"/>
        <v>42139.014525462961</v>
      </c>
      <c r="T3051" s="9">
        <f t="shared" si="285"/>
        <v>42169.014525462961</v>
      </c>
      <c r="U3051">
        <f t="shared" si="286"/>
        <v>2015</v>
      </c>
      <c r="V3051" t="str">
        <f t="shared" si="287"/>
        <v>May</v>
      </c>
    </row>
    <row r="3052" spans="1:22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8">
        <f t="shared" si="282"/>
        <v>106</v>
      </c>
      <c r="P3052" s="12">
        <f t="shared" si="283"/>
        <v>288000</v>
      </c>
      <c r="Q3052" t="s">
        <v>8317</v>
      </c>
      <c r="R3052" t="s">
        <v>8357</v>
      </c>
      <c r="S3052" s="9">
        <f t="shared" si="284"/>
        <v>42465.16851851852</v>
      </c>
      <c r="T3052" s="9">
        <f t="shared" si="285"/>
        <v>42495.16851851852</v>
      </c>
      <c r="U3052">
        <f t="shared" si="286"/>
        <v>2016</v>
      </c>
      <c r="V3052" t="str">
        <f t="shared" si="287"/>
        <v>Apr</v>
      </c>
    </row>
    <row r="3053" spans="1:22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8">
        <f t="shared" si="282"/>
        <v>24</v>
      </c>
      <c r="P3053" s="12">
        <f t="shared" si="283"/>
        <v>74057.142857142855</v>
      </c>
      <c r="Q3053" t="s">
        <v>8317</v>
      </c>
      <c r="R3053" t="s">
        <v>8357</v>
      </c>
      <c r="S3053" s="9">
        <f t="shared" si="284"/>
        <v>42744.416030092587</v>
      </c>
      <c r="T3053" s="9">
        <f t="shared" si="285"/>
        <v>42774.416030092587</v>
      </c>
      <c r="U3053">
        <f t="shared" si="286"/>
        <v>2017</v>
      </c>
      <c r="V3053" t="str">
        <f t="shared" si="287"/>
        <v>Jan</v>
      </c>
    </row>
    <row r="3054" spans="1:22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8">
        <f t="shared" si="282"/>
        <v>0</v>
      </c>
      <c r="P3054" s="12">
        <f t="shared" si="283"/>
        <v>1295823</v>
      </c>
      <c r="Q3054" t="s">
        <v>8317</v>
      </c>
      <c r="R3054" t="s">
        <v>8357</v>
      </c>
      <c r="S3054" s="9">
        <f t="shared" si="284"/>
        <v>42122.670069444444</v>
      </c>
      <c r="T3054" s="9">
        <f t="shared" si="285"/>
        <v>42152.665972222225</v>
      </c>
      <c r="U3054">
        <f t="shared" si="286"/>
        <v>2015</v>
      </c>
      <c r="V3054" t="str">
        <f t="shared" si="287"/>
        <v>Apr</v>
      </c>
    </row>
    <row r="3055" spans="1:22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8">
        <f t="shared" si="282"/>
        <v>0</v>
      </c>
      <c r="P3055" s="12">
        <f t="shared" si="283"/>
        <v>1480442.3333333333</v>
      </c>
      <c r="Q3055" t="s">
        <v>8317</v>
      </c>
      <c r="R3055" t="s">
        <v>8357</v>
      </c>
      <c r="S3055" s="9">
        <f t="shared" si="284"/>
        <v>41862.761724537035</v>
      </c>
      <c r="T3055" s="9">
        <f t="shared" si="285"/>
        <v>41914.165972222225</v>
      </c>
      <c r="U3055">
        <f t="shared" si="286"/>
        <v>2014</v>
      </c>
      <c r="V3055" t="str">
        <f t="shared" si="287"/>
        <v>Aug</v>
      </c>
    </row>
    <row r="3056" spans="1:22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8">
        <f t="shared" si="282"/>
        <v>0</v>
      </c>
      <c r="P3056" s="12" t="e">
        <f t="shared" si="283"/>
        <v>#DIV/0!</v>
      </c>
      <c r="Q3056" t="s">
        <v>8317</v>
      </c>
      <c r="R3056" t="s">
        <v>8357</v>
      </c>
      <c r="S3056" s="9">
        <f t="shared" si="284"/>
        <v>42027.832800925928</v>
      </c>
      <c r="T3056" s="9">
        <f t="shared" si="285"/>
        <v>42065.044444444444</v>
      </c>
      <c r="U3056">
        <f t="shared" si="286"/>
        <v>2015</v>
      </c>
      <c r="V3056" t="str">
        <f t="shared" si="287"/>
        <v>Jan</v>
      </c>
    </row>
    <row r="3057" spans="1:22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8">
        <f t="shared" si="282"/>
        <v>0</v>
      </c>
      <c r="P3057" s="12">
        <f t="shared" si="283"/>
        <v>5184000</v>
      </c>
      <c r="Q3057" t="s">
        <v>8317</v>
      </c>
      <c r="R3057" t="s">
        <v>8357</v>
      </c>
      <c r="S3057" s="9">
        <f t="shared" si="284"/>
        <v>41953.95821759259</v>
      </c>
      <c r="T3057" s="9">
        <f t="shared" si="285"/>
        <v>42013.95821759259</v>
      </c>
      <c r="U3057">
        <f t="shared" si="286"/>
        <v>2014</v>
      </c>
      <c r="V3057" t="str">
        <f t="shared" si="287"/>
        <v>Nov</v>
      </c>
    </row>
    <row r="3058" spans="1:22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8">
        <f t="shared" si="282"/>
        <v>0</v>
      </c>
      <c r="P3058" s="12" t="e">
        <f t="shared" si="283"/>
        <v>#DIV/0!</v>
      </c>
      <c r="Q3058" t="s">
        <v>8317</v>
      </c>
      <c r="R3058" t="s">
        <v>8357</v>
      </c>
      <c r="S3058" s="9">
        <f t="shared" si="284"/>
        <v>41851.636388888888</v>
      </c>
      <c r="T3058" s="9">
        <f t="shared" si="285"/>
        <v>41911.636388888888</v>
      </c>
      <c r="U3058">
        <f t="shared" si="286"/>
        <v>2014</v>
      </c>
      <c r="V3058" t="str">
        <f t="shared" si="287"/>
        <v>Jul</v>
      </c>
    </row>
    <row r="3059" spans="1:22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8">
        <f t="shared" si="282"/>
        <v>0</v>
      </c>
      <c r="P3059" s="12" t="e">
        <f t="shared" si="283"/>
        <v>#DIV/0!</v>
      </c>
      <c r="Q3059" t="s">
        <v>8317</v>
      </c>
      <c r="R3059" t="s">
        <v>8357</v>
      </c>
      <c r="S3059" s="9">
        <f t="shared" si="284"/>
        <v>42433.650590277779</v>
      </c>
      <c r="T3059" s="9">
        <f t="shared" si="285"/>
        <v>42463.608923611115</v>
      </c>
      <c r="U3059">
        <f t="shared" si="286"/>
        <v>2016</v>
      </c>
      <c r="V3059" t="str">
        <f t="shared" si="287"/>
        <v>Mar</v>
      </c>
    </row>
    <row r="3060" spans="1:22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8">
        <f t="shared" si="282"/>
        <v>0</v>
      </c>
      <c r="P3060" s="12">
        <f t="shared" si="283"/>
        <v>1440000</v>
      </c>
      <c r="Q3060" t="s">
        <v>8317</v>
      </c>
      <c r="R3060" t="s">
        <v>8357</v>
      </c>
      <c r="S3060" s="9">
        <f t="shared" si="284"/>
        <v>42460.374305555553</v>
      </c>
      <c r="T3060" s="9">
        <f t="shared" si="285"/>
        <v>42510.374305555553</v>
      </c>
      <c r="U3060">
        <f t="shared" si="286"/>
        <v>2016</v>
      </c>
      <c r="V3060" t="str">
        <f t="shared" si="287"/>
        <v>Mar</v>
      </c>
    </row>
    <row r="3061" spans="1:22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8">
        <f t="shared" si="282"/>
        <v>3</v>
      </c>
      <c r="P3061" s="12">
        <f t="shared" si="283"/>
        <v>235636.36363636365</v>
      </c>
      <c r="Q3061" t="s">
        <v>8317</v>
      </c>
      <c r="R3061" t="s">
        <v>8357</v>
      </c>
      <c r="S3061" s="9">
        <f t="shared" si="284"/>
        <v>41829.935717592591</v>
      </c>
      <c r="T3061" s="9">
        <f t="shared" si="285"/>
        <v>41859.935717592591</v>
      </c>
      <c r="U3061">
        <f t="shared" si="286"/>
        <v>2014</v>
      </c>
      <c r="V3061" t="str">
        <f t="shared" si="287"/>
        <v>Jul</v>
      </c>
    </row>
    <row r="3062" spans="1:22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8">
        <f t="shared" si="282"/>
        <v>0</v>
      </c>
      <c r="P3062" s="12">
        <f t="shared" si="283"/>
        <v>432000</v>
      </c>
      <c r="Q3062" t="s">
        <v>8317</v>
      </c>
      <c r="R3062" t="s">
        <v>8357</v>
      </c>
      <c r="S3062" s="9">
        <f t="shared" si="284"/>
        <v>42245.274699074071</v>
      </c>
      <c r="T3062" s="9">
        <f t="shared" si="285"/>
        <v>42275.274699074071</v>
      </c>
      <c r="U3062">
        <f t="shared" si="286"/>
        <v>2015</v>
      </c>
      <c r="V3062" t="str">
        <f t="shared" si="287"/>
        <v>Aug</v>
      </c>
    </row>
    <row r="3063" spans="1:22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8">
        <f t="shared" si="282"/>
        <v>0</v>
      </c>
      <c r="P3063" s="12" t="e">
        <f t="shared" si="283"/>
        <v>#DIV/0!</v>
      </c>
      <c r="Q3063" t="s">
        <v>8317</v>
      </c>
      <c r="R3063" t="s">
        <v>8357</v>
      </c>
      <c r="S3063" s="9">
        <f t="shared" si="284"/>
        <v>41834.784120370372</v>
      </c>
      <c r="T3063" s="9">
        <f t="shared" si="285"/>
        <v>41864.784120370372</v>
      </c>
      <c r="U3063">
        <f t="shared" si="286"/>
        <v>2014</v>
      </c>
      <c r="V3063" t="str">
        <f t="shared" si="287"/>
        <v>Jul</v>
      </c>
    </row>
    <row r="3064" spans="1:22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8">
        <f t="shared" si="282"/>
        <v>67</v>
      </c>
      <c r="P3064" s="12">
        <f t="shared" si="283"/>
        <v>37673.253731343284</v>
      </c>
      <c r="Q3064" t="s">
        <v>8317</v>
      </c>
      <c r="R3064" t="s">
        <v>8357</v>
      </c>
      <c r="S3064" s="9">
        <f t="shared" si="284"/>
        <v>42248.535787037035</v>
      </c>
      <c r="T3064" s="9">
        <f t="shared" si="285"/>
        <v>42277.75</v>
      </c>
      <c r="U3064">
        <f t="shared" si="286"/>
        <v>2015</v>
      </c>
      <c r="V3064" t="str">
        <f t="shared" si="287"/>
        <v>Sep</v>
      </c>
    </row>
    <row r="3065" spans="1:22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8">
        <f t="shared" si="282"/>
        <v>20</v>
      </c>
      <c r="P3065" s="12">
        <f t="shared" si="283"/>
        <v>131478.26086956522</v>
      </c>
      <c r="Q3065" t="s">
        <v>8317</v>
      </c>
      <c r="R3065" t="s">
        <v>8357</v>
      </c>
      <c r="S3065" s="9">
        <f t="shared" si="284"/>
        <v>42630.922893518517</v>
      </c>
      <c r="T3065" s="9">
        <f t="shared" si="285"/>
        <v>42665.922893518517</v>
      </c>
      <c r="U3065">
        <f t="shared" si="286"/>
        <v>2016</v>
      </c>
      <c r="V3065" t="str">
        <f t="shared" si="287"/>
        <v>Sep</v>
      </c>
    </row>
    <row r="3066" spans="1:22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8">
        <f t="shared" si="282"/>
        <v>11</v>
      </c>
      <c r="P3066" s="12">
        <f t="shared" si="283"/>
        <v>37392.972222222219</v>
      </c>
      <c r="Q3066" t="s">
        <v>8317</v>
      </c>
      <c r="R3066" t="s">
        <v>8357</v>
      </c>
      <c r="S3066" s="9">
        <f t="shared" si="284"/>
        <v>42299.130162037036</v>
      </c>
      <c r="T3066" s="9">
        <f t="shared" si="285"/>
        <v>42330.290972222225</v>
      </c>
      <c r="U3066">
        <f t="shared" si="286"/>
        <v>2015</v>
      </c>
      <c r="V3066" t="str">
        <f t="shared" si="287"/>
        <v>Oct</v>
      </c>
    </row>
    <row r="3067" spans="1:22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8">
        <f t="shared" si="282"/>
        <v>0</v>
      </c>
      <c r="P3067" s="12">
        <f t="shared" si="283"/>
        <v>1080000</v>
      </c>
      <c r="Q3067" t="s">
        <v>8317</v>
      </c>
      <c r="R3067" t="s">
        <v>8357</v>
      </c>
      <c r="S3067" s="9">
        <f t="shared" si="284"/>
        <v>41825.055231481485</v>
      </c>
      <c r="T3067" s="9">
        <f t="shared" si="285"/>
        <v>41850.055231481485</v>
      </c>
      <c r="U3067">
        <f t="shared" si="286"/>
        <v>2014</v>
      </c>
      <c r="V3067" t="str">
        <f t="shared" si="287"/>
        <v>Jul</v>
      </c>
    </row>
    <row r="3068" spans="1:22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8">
        <f t="shared" si="282"/>
        <v>12</v>
      </c>
      <c r="P3068" s="12">
        <f t="shared" si="283"/>
        <v>172800</v>
      </c>
      <c r="Q3068" t="s">
        <v>8317</v>
      </c>
      <c r="R3068" t="s">
        <v>8357</v>
      </c>
      <c r="S3068" s="9">
        <f t="shared" si="284"/>
        <v>42531.228437500002</v>
      </c>
      <c r="T3068" s="9">
        <f t="shared" si="285"/>
        <v>42561.228437500002</v>
      </c>
      <c r="U3068">
        <f t="shared" si="286"/>
        <v>2016</v>
      </c>
      <c r="V3068" t="str">
        <f t="shared" si="287"/>
        <v>Jun</v>
      </c>
    </row>
    <row r="3069" spans="1:22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8">
        <f t="shared" si="282"/>
        <v>3</v>
      </c>
      <c r="P3069" s="12">
        <f t="shared" si="283"/>
        <v>2592000</v>
      </c>
      <c r="Q3069" t="s">
        <v>8317</v>
      </c>
      <c r="R3069" t="s">
        <v>8357</v>
      </c>
      <c r="S3069" s="9">
        <f t="shared" si="284"/>
        <v>42226.938414351855</v>
      </c>
      <c r="T3069" s="9">
        <f t="shared" si="285"/>
        <v>42256.938414351855</v>
      </c>
      <c r="U3069">
        <f t="shared" si="286"/>
        <v>2015</v>
      </c>
      <c r="V3069" t="str">
        <f t="shared" si="287"/>
        <v>Aug</v>
      </c>
    </row>
    <row r="3070" spans="1:22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8">
        <f t="shared" si="282"/>
        <v>0</v>
      </c>
      <c r="P3070" s="12">
        <f t="shared" si="283"/>
        <v>1296000</v>
      </c>
      <c r="Q3070" t="s">
        <v>8317</v>
      </c>
      <c r="R3070" t="s">
        <v>8357</v>
      </c>
      <c r="S3070" s="9">
        <f t="shared" si="284"/>
        <v>42263.691574074073</v>
      </c>
      <c r="T3070" s="9">
        <f t="shared" si="285"/>
        <v>42293.691574074073</v>
      </c>
      <c r="U3070">
        <f t="shared" si="286"/>
        <v>2015</v>
      </c>
      <c r="V3070" t="str">
        <f t="shared" si="287"/>
        <v>Sep</v>
      </c>
    </row>
    <row r="3071" spans="1:22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8">
        <f t="shared" si="282"/>
        <v>14</v>
      </c>
      <c r="P3071" s="12">
        <f t="shared" si="283"/>
        <v>370285.71428571426</v>
      </c>
      <c r="Q3071" t="s">
        <v>8317</v>
      </c>
      <c r="R3071" t="s">
        <v>8357</v>
      </c>
      <c r="S3071" s="9">
        <f t="shared" si="284"/>
        <v>41957.833726851852</v>
      </c>
      <c r="T3071" s="9">
        <f t="shared" si="285"/>
        <v>41987.833726851852</v>
      </c>
      <c r="U3071">
        <f t="shared" si="286"/>
        <v>2014</v>
      </c>
      <c r="V3071" t="str">
        <f t="shared" si="287"/>
        <v>Nov</v>
      </c>
    </row>
    <row r="3072" spans="1:22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8">
        <f t="shared" si="282"/>
        <v>3</v>
      </c>
      <c r="P3072" s="12">
        <f t="shared" si="283"/>
        <v>113400</v>
      </c>
      <c r="Q3072" t="s">
        <v>8317</v>
      </c>
      <c r="R3072" t="s">
        <v>8357</v>
      </c>
      <c r="S3072" s="9">
        <f t="shared" si="284"/>
        <v>42690.733437499999</v>
      </c>
      <c r="T3072" s="9">
        <f t="shared" si="285"/>
        <v>42711.733437499999</v>
      </c>
      <c r="U3072">
        <f t="shared" si="286"/>
        <v>2016</v>
      </c>
      <c r="V3072" t="str">
        <f t="shared" si="287"/>
        <v>Nov</v>
      </c>
    </row>
    <row r="3073" spans="1:22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8">
        <f t="shared" si="282"/>
        <v>60</v>
      </c>
      <c r="P3073" s="12">
        <f t="shared" si="283"/>
        <v>12935.547008547008</v>
      </c>
      <c r="Q3073" t="s">
        <v>8317</v>
      </c>
      <c r="R3073" t="s">
        <v>8357</v>
      </c>
      <c r="S3073" s="9">
        <f t="shared" si="284"/>
        <v>42097.732418981483</v>
      </c>
      <c r="T3073" s="9">
        <f t="shared" si="285"/>
        <v>42115.249305555553</v>
      </c>
      <c r="U3073">
        <f t="shared" si="286"/>
        <v>2015</v>
      </c>
      <c r="V3073" t="str">
        <f t="shared" si="287"/>
        <v>Apr</v>
      </c>
    </row>
    <row r="3074" spans="1:22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8">
        <f t="shared" si="282"/>
        <v>0</v>
      </c>
      <c r="P3074" s="12">
        <f t="shared" si="283"/>
        <v>621349</v>
      </c>
      <c r="Q3074" t="s">
        <v>8317</v>
      </c>
      <c r="R3074" t="s">
        <v>8357</v>
      </c>
      <c r="S3074" s="9">
        <f t="shared" si="284"/>
        <v>42658.690532407403</v>
      </c>
      <c r="T3074" s="9">
        <f t="shared" si="285"/>
        <v>42673.073611111111</v>
      </c>
      <c r="U3074">
        <f t="shared" si="286"/>
        <v>2016</v>
      </c>
      <c r="V3074" t="str">
        <f t="shared" si="287"/>
        <v>Oct</v>
      </c>
    </row>
    <row r="3075" spans="1:22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8">
        <f t="shared" ref="O3075:O3138" si="288">ROUND((E3075/D3075)*100,0)</f>
        <v>0</v>
      </c>
      <c r="P3075" s="12">
        <f t="shared" ref="P3075:P3138" si="289">(I3075-J3075)/L3075</f>
        <v>717377.14285714284</v>
      </c>
      <c r="Q3075" t="s">
        <v>8317</v>
      </c>
      <c r="R3075" t="s">
        <v>8357</v>
      </c>
      <c r="S3075" s="9">
        <f t="shared" ref="S3075:S3138" si="290">(((J3075/60)/60)/24)+DATE(1970,1,1)</f>
        <v>42111.684027777781</v>
      </c>
      <c r="T3075" s="9">
        <f t="shared" ref="T3075:T3138" si="291">(((I3075/60)/60)/24) + DATE(1970,1,1)</f>
        <v>42169.804861111115</v>
      </c>
      <c r="U3075">
        <f t="shared" ref="U3075:U3138" si="292">YEAR(S3075)</f>
        <v>2015</v>
      </c>
      <c r="V3075" t="str">
        <f t="shared" ref="V3075:V3138" si="293">TEXT(MONTH(S3075)*29,"mmm")</f>
        <v>Apr</v>
      </c>
    </row>
    <row r="3076" spans="1:22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8">
        <f t="shared" si="288"/>
        <v>0</v>
      </c>
      <c r="P3076" s="12">
        <f t="shared" si="289"/>
        <v>864000</v>
      </c>
      <c r="Q3076" t="s">
        <v>8317</v>
      </c>
      <c r="R3076" t="s">
        <v>8357</v>
      </c>
      <c r="S3076" s="9">
        <f t="shared" si="290"/>
        <v>42409.571284722217</v>
      </c>
      <c r="T3076" s="9">
        <f t="shared" si="291"/>
        <v>42439.571284722217</v>
      </c>
      <c r="U3076">
        <f t="shared" si="292"/>
        <v>2016</v>
      </c>
      <c r="V3076" t="str">
        <f t="shared" si="293"/>
        <v>Feb</v>
      </c>
    </row>
    <row r="3077" spans="1:22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8">
        <f t="shared" si="288"/>
        <v>9</v>
      </c>
      <c r="P3077" s="12">
        <f t="shared" si="289"/>
        <v>216000</v>
      </c>
      <c r="Q3077" t="s">
        <v>8317</v>
      </c>
      <c r="R3077" t="s">
        <v>8357</v>
      </c>
      <c r="S3077" s="9">
        <f t="shared" si="290"/>
        <v>42551.102314814809</v>
      </c>
      <c r="T3077" s="9">
        <f t="shared" si="291"/>
        <v>42601.102314814809</v>
      </c>
      <c r="U3077">
        <f t="shared" si="292"/>
        <v>2016</v>
      </c>
      <c r="V3077" t="str">
        <f t="shared" si="293"/>
        <v>Jun</v>
      </c>
    </row>
    <row r="3078" spans="1:22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8">
        <f t="shared" si="288"/>
        <v>15</v>
      </c>
      <c r="P3078" s="12">
        <f t="shared" si="289"/>
        <v>103680</v>
      </c>
      <c r="Q3078" t="s">
        <v>8317</v>
      </c>
      <c r="R3078" t="s">
        <v>8357</v>
      </c>
      <c r="S3078" s="9">
        <f t="shared" si="290"/>
        <v>42226.651886574073</v>
      </c>
      <c r="T3078" s="9">
        <f t="shared" si="291"/>
        <v>42286.651886574073</v>
      </c>
      <c r="U3078">
        <f t="shared" si="292"/>
        <v>2015</v>
      </c>
      <c r="V3078" t="str">
        <f t="shared" si="293"/>
        <v>Aug</v>
      </c>
    </row>
    <row r="3079" spans="1:22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8">
        <f t="shared" si="288"/>
        <v>0</v>
      </c>
      <c r="P3079" s="12">
        <f t="shared" si="289"/>
        <v>1296000</v>
      </c>
      <c r="Q3079" t="s">
        <v>8317</v>
      </c>
      <c r="R3079" t="s">
        <v>8357</v>
      </c>
      <c r="S3079" s="9">
        <f t="shared" si="290"/>
        <v>42766.956921296296</v>
      </c>
      <c r="T3079" s="9">
        <f t="shared" si="291"/>
        <v>42796.956921296296</v>
      </c>
      <c r="U3079">
        <f t="shared" si="292"/>
        <v>2017</v>
      </c>
      <c r="V3079" t="str">
        <f t="shared" si="293"/>
        <v>Jan</v>
      </c>
    </row>
    <row r="3080" spans="1:22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8">
        <f t="shared" si="288"/>
        <v>0</v>
      </c>
      <c r="P3080" s="12">
        <f t="shared" si="289"/>
        <v>864000</v>
      </c>
      <c r="Q3080" t="s">
        <v>8317</v>
      </c>
      <c r="R3080" t="s">
        <v>8357</v>
      </c>
      <c r="S3080" s="9">
        <f t="shared" si="290"/>
        <v>42031.138831018514</v>
      </c>
      <c r="T3080" s="9">
        <f t="shared" si="291"/>
        <v>42061.138831018514</v>
      </c>
      <c r="U3080">
        <f t="shared" si="292"/>
        <v>2015</v>
      </c>
      <c r="V3080" t="str">
        <f t="shared" si="293"/>
        <v>Jan</v>
      </c>
    </row>
    <row r="3081" spans="1:22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8">
        <f t="shared" si="288"/>
        <v>1</v>
      </c>
      <c r="P3081" s="12">
        <f t="shared" si="289"/>
        <v>95866.666666666672</v>
      </c>
      <c r="Q3081" t="s">
        <v>8317</v>
      </c>
      <c r="R3081" t="s">
        <v>8357</v>
      </c>
      <c r="S3081" s="9">
        <f t="shared" si="290"/>
        <v>42055.713368055556</v>
      </c>
      <c r="T3081" s="9">
        <f t="shared" si="291"/>
        <v>42085.671701388885</v>
      </c>
      <c r="U3081">
        <f t="shared" si="292"/>
        <v>2015</v>
      </c>
      <c r="V3081" t="str">
        <f t="shared" si="293"/>
        <v>Feb</v>
      </c>
    </row>
    <row r="3082" spans="1:22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8">
        <f t="shared" si="288"/>
        <v>0</v>
      </c>
      <c r="P3082" s="12">
        <f t="shared" si="289"/>
        <v>741085.71428571432</v>
      </c>
      <c r="Q3082" t="s">
        <v>8317</v>
      </c>
      <c r="R3082" t="s">
        <v>8357</v>
      </c>
      <c r="S3082" s="9">
        <f t="shared" si="290"/>
        <v>41940.028287037036</v>
      </c>
      <c r="T3082" s="9">
        <f t="shared" si="291"/>
        <v>42000.0699537037</v>
      </c>
      <c r="U3082">
        <f t="shared" si="292"/>
        <v>2014</v>
      </c>
      <c r="V3082" t="str">
        <f t="shared" si="293"/>
        <v>Oct</v>
      </c>
    </row>
    <row r="3083" spans="1:22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8">
        <f t="shared" si="288"/>
        <v>0</v>
      </c>
      <c r="P3083" s="12">
        <f t="shared" si="289"/>
        <v>518400</v>
      </c>
      <c r="Q3083" t="s">
        <v>8317</v>
      </c>
      <c r="R3083" t="s">
        <v>8357</v>
      </c>
      <c r="S3083" s="9">
        <f t="shared" si="290"/>
        <v>42237.181608796294</v>
      </c>
      <c r="T3083" s="9">
        <f t="shared" si="291"/>
        <v>42267.181608796294</v>
      </c>
      <c r="U3083">
        <f t="shared" si="292"/>
        <v>2015</v>
      </c>
      <c r="V3083" t="str">
        <f t="shared" si="293"/>
        <v>Aug</v>
      </c>
    </row>
    <row r="3084" spans="1:22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8">
        <f t="shared" si="288"/>
        <v>0</v>
      </c>
      <c r="P3084" s="12" t="e">
        <f t="shared" si="289"/>
        <v>#DIV/0!</v>
      </c>
      <c r="Q3084" t="s">
        <v>8317</v>
      </c>
      <c r="R3084" t="s">
        <v>8357</v>
      </c>
      <c r="S3084" s="9">
        <f t="shared" si="290"/>
        <v>42293.922986111109</v>
      </c>
      <c r="T3084" s="9">
        <f t="shared" si="291"/>
        <v>42323.96465277778</v>
      </c>
      <c r="U3084">
        <f t="shared" si="292"/>
        <v>2015</v>
      </c>
      <c r="V3084" t="str">
        <f t="shared" si="293"/>
        <v>Oct</v>
      </c>
    </row>
    <row r="3085" spans="1:22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8">
        <f t="shared" si="288"/>
        <v>0</v>
      </c>
      <c r="P3085" s="12">
        <f t="shared" si="289"/>
        <v>853774</v>
      </c>
      <c r="Q3085" t="s">
        <v>8317</v>
      </c>
      <c r="R3085" t="s">
        <v>8357</v>
      </c>
      <c r="S3085" s="9">
        <f t="shared" si="290"/>
        <v>41853.563402777778</v>
      </c>
      <c r="T3085" s="9">
        <f t="shared" si="291"/>
        <v>41883.208333333336</v>
      </c>
      <c r="U3085">
        <f t="shared" si="292"/>
        <v>2014</v>
      </c>
      <c r="V3085" t="str">
        <f t="shared" si="293"/>
        <v>Aug</v>
      </c>
    </row>
    <row r="3086" spans="1:22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8">
        <f t="shared" si="288"/>
        <v>12</v>
      </c>
      <c r="P3086" s="12">
        <f t="shared" si="289"/>
        <v>418458.16666666669</v>
      </c>
      <c r="Q3086" t="s">
        <v>8317</v>
      </c>
      <c r="R3086" t="s">
        <v>8357</v>
      </c>
      <c r="S3086" s="9">
        <f t="shared" si="290"/>
        <v>42100.723738425921</v>
      </c>
      <c r="T3086" s="9">
        <f t="shared" si="291"/>
        <v>42129.783333333333</v>
      </c>
      <c r="U3086">
        <f t="shared" si="292"/>
        <v>2015</v>
      </c>
      <c r="V3086" t="str">
        <f t="shared" si="293"/>
        <v>Apr</v>
      </c>
    </row>
    <row r="3087" spans="1:22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8">
        <f t="shared" si="288"/>
        <v>2</v>
      </c>
      <c r="P3087" s="12">
        <f t="shared" si="289"/>
        <v>288000</v>
      </c>
      <c r="Q3087" t="s">
        <v>8317</v>
      </c>
      <c r="R3087" t="s">
        <v>8357</v>
      </c>
      <c r="S3087" s="9">
        <f t="shared" si="290"/>
        <v>42246.883784722217</v>
      </c>
      <c r="T3087" s="9">
        <f t="shared" si="291"/>
        <v>42276.883784722217</v>
      </c>
      <c r="U3087">
        <f t="shared" si="292"/>
        <v>2015</v>
      </c>
      <c r="V3087" t="str">
        <f t="shared" si="293"/>
        <v>Aug</v>
      </c>
    </row>
    <row r="3088" spans="1:22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8">
        <f t="shared" si="288"/>
        <v>0</v>
      </c>
      <c r="P3088" s="12">
        <f t="shared" si="289"/>
        <v>1728000</v>
      </c>
      <c r="Q3088" t="s">
        <v>8317</v>
      </c>
      <c r="R3088" t="s">
        <v>8357</v>
      </c>
      <c r="S3088" s="9">
        <f t="shared" si="290"/>
        <v>42173.67082175926</v>
      </c>
      <c r="T3088" s="9">
        <f t="shared" si="291"/>
        <v>42233.67082175926</v>
      </c>
      <c r="U3088">
        <f t="shared" si="292"/>
        <v>2015</v>
      </c>
      <c r="V3088" t="str">
        <f t="shared" si="293"/>
        <v>Jun</v>
      </c>
    </row>
    <row r="3089" spans="1:22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8">
        <f t="shared" si="288"/>
        <v>1</v>
      </c>
      <c r="P3089" s="12">
        <f t="shared" si="289"/>
        <v>2593800</v>
      </c>
      <c r="Q3089" t="s">
        <v>8317</v>
      </c>
      <c r="R3089" t="s">
        <v>8357</v>
      </c>
      <c r="S3089" s="9">
        <f t="shared" si="290"/>
        <v>42665.150347222225</v>
      </c>
      <c r="T3089" s="9">
        <f t="shared" si="291"/>
        <v>42725.192013888889</v>
      </c>
      <c r="U3089">
        <f t="shared" si="292"/>
        <v>2016</v>
      </c>
      <c r="V3089" t="str">
        <f t="shared" si="293"/>
        <v>Oct</v>
      </c>
    </row>
    <row r="3090" spans="1:22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8">
        <f t="shared" si="288"/>
        <v>0</v>
      </c>
      <c r="P3090" s="12">
        <f t="shared" si="289"/>
        <v>892737.66666666663</v>
      </c>
      <c r="Q3090" t="s">
        <v>8317</v>
      </c>
      <c r="R3090" t="s">
        <v>8357</v>
      </c>
      <c r="S3090" s="9">
        <f t="shared" si="290"/>
        <v>41981.57230324074</v>
      </c>
      <c r="T3090" s="9">
        <f t="shared" si="291"/>
        <v>42012.570138888885</v>
      </c>
      <c r="U3090">
        <f t="shared" si="292"/>
        <v>2014</v>
      </c>
      <c r="V3090" t="str">
        <f t="shared" si="293"/>
        <v>Dec</v>
      </c>
    </row>
    <row r="3091" spans="1:22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8">
        <f t="shared" si="288"/>
        <v>23</v>
      </c>
      <c r="P3091" s="12">
        <f t="shared" si="289"/>
        <v>60556.822222222225</v>
      </c>
      <c r="Q3091" t="s">
        <v>8317</v>
      </c>
      <c r="R3091" t="s">
        <v>8357</v>
      </c>
      <c r="S3091" s="9">
        <f t="shared" si="290"/>
        <v>42528.542627314819</v>
      </c>
      <c r="T3091" s="9">
        <f t="shared" si="291"/>
        <v>42560.082638888889</v>
      </c>
      <c r="U3091">
        <f t="shared" si="292"/>
        <v>2016</v>
      </c>
      <c r="V3091" t="str">
        <f t="shared" si="293"/>
        <v>Jun</v>
      </c>
    </row>
    <row r="3092" spans="1:22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8">
        <f t="shared" si="288"/>
        <v>5</v>
      </c>
      <c r="P3092" s="12">
        <f t="shared" si="289"/>
        <v>575600</v>
      </c>
      <c r="Q3092" t="s">
        <v>8317</v>
      </c>
      <c r="R3092" t="s">
        <v>8357</v>
      </c>
      <c r="S3092" s="9">
        <f t="shared" si="290"/>
        <v>42065.818807870368</v>
      </c>
      <c r="T3092" s="9">
        <f t="shared" si="291"/>
        <v>42125.777141203704</v>
      </c>
      <c r="U3092">
        <f t="shared" si="292"/>
        <v>2015</v>
      </c>
      <c r="V3092" t="str">
        <f t="shared" si="293"/>
        <v>Mar</v>
      </c>
    </row>
    <row r="3093" spans="1:22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8">
        <f t="shared" si="288"/>
        <v>16</v>
      </c>
      <c r="P3093" s="12">
        <f t="shared" si="289"/>
        <v>288000</v>
      </c>
      <c r="Q3093" t="s">
        <v>8317</v>
      </c>
      <c r="R3093" t="s">
        <v>8357</v>
      </c>
      <c r="S3093" s="9">
        <f t="shared" si="290"/>
        <v>42566.948414351849</v>
      </c>
      <c r="T3093" s="9">
        <f t="shared" si="291"/>
        <v>42596.948414351849</v>
      </c>
      <c r="U3093">
        <f t="shared" si="292"/>
        <v>2016</v>
      </c>
      <c r="V3093" t="str">
        <f t="shared" si="293"/>
        <v>Jul</v>
      </c>
    </row>
    <row r="3094" spans="1:22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8">
        <f t="shared" si="288"/>
        <v>1</v>
      </c>
      <c r="P3094" s="12">
        <f t="shared" si="289"/>
        <v>153451.80952380953</v>
      </c>
      <c r="Q3094" t="s">
        <v>8317</v>
      </c>
      <c r="R3094" t="s">
        <v>8357</v>
      </c>
      <c r="S3094" s="9">
        <f t="shared" si="290"/>
        <v>42255.619351851856</v>
      </c>
      <c r="T3094" s="9">
        <f t="shared" si="291"/>
        <v>42292.916666666672</v>
      </c>
      <c r="U3094">
        <f t="shared" si="292"/>
        <v>2015</v>
      </c>
      <c r="V3094" t="str">
        <f t="shared" si="293"/>
        <v>Sep</v>
      </c>
    </row>
    <row r="3095" spans="1:22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8">
        <f t="shared" si="288"/>
        <v>23</v>
      </c>
      <c r="P3095" s="12">
        <f t="shared" si="289"/>
        <v>153776.41176470587</v>
      </c>
      <c r="Q3095" t="s">
        <v>8317</v>
      </c>
      <c r="R3095" t="s">
        <v>8357</v>
      </c>
      <c r="S3095" s="9">
        <f t="shared" si="290"/>
        <v>41760.909039351849</v>
      </c>
      <c r="T3095" s="9">
        <f t="shared" si="291"/>
        <v>41791.165972222225</v>
      </c>
      <c r="U3095">
        <f t="shared" si="292"/>
        <v>2014</v>
      </c>
      <c r="V3095" t="str">
        <f t="shared" si="293"/>
        <v>May</v>
      </c>
    </row>
    <row r="3096" spans="1:22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8">
        <f t="shared" si="288"/>
        <v>0</v>
      </c>
      <c r="P3096" s="12">
        <f t="shared" si="289"/>
        <v>5184000</v>
      </c>
      <c r="Q3096" t="s">
        <v>8317</v>
      </c>
      <c r="R3096" t="s">
        <v>8357</v>
      </c>
      <c r="S3096" s="9">
        <f t="shared" si="290"/>
        <v>42207.795787037037</v>
      </c>
      <c r="T3096" s="9">
        <f t="shared" si="291"/>
        <v>42267.795787037037</v>
      </c>
      <c r="U3096">
        <f t="shared" si="292"/>
        <v>2015</v>
      </c>
      <c r="V3096" t="str">
        <f t="shared" si="293"/>
        <v>Jul</v>
      </c>
    </row>
    <row r="3097" spans="1:22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8">
        <f t="shared" si="288"/>
        <v>0</v>
      </c>
      <c r="P3097" s="12">
        <f t="shared" si="289"/>
        <v>5184000</v>
      </c>
      <c r="Q3097" t="s">
        <v>8317</v>
      </c>
      <c r="R3097" t="s">
        <v>8357</v>
      </c>
      <c r="S3097" s="9">
        <f t="shared" si="290"/>
        <v>42523.025231481486</v>
      </c>
      <c r="T3097" s="9">
        <f t="shared" si="291"/>
        <v>42583.025231481486</v>
      </c>
      <c r="U3097">
        <f t="shared" si="292"/>
        <v>2016</v>
      </c>
      <c r="V3097" t="str">
        <f t="shared" si="293"/>
        <v>Jun</v>
      </c>
    </row>
    <row r="3098" spans="1:22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8">
        <f t="shared" si="288"/>
        <v>4</v>
      </c>
      <c r="P3098" s="12">
        <f t="shared" si="289"/>
        <v>185142.85714285713</v>
      </c>
      <c r="Q3098" t="s">
        <v>8317</v>
      </c>
      <c r="R3098" t="s">
        <v>8357</v>
      </c>
      <c r="S3098" s="9">
        <f t="shared" si="290"/>
        <v>42114.825532407413</v>
      </c>
      <c r="T3098" s="9">
        <f t="shared" si="291"/>
        <v>42144.825532407413</v>
      </c>
      <c r="U3098">
        <f t="shared" si="292"/>
        <v>2015</v>
      </c>
      <c r="V3098" t="str">
        <f t="shared" si="293"/>
        <v>Apr</v>
      </c>
    </row>
    <row r="3099" spans="1:22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8">
        <f t="shared" si="288"/>
        <v>17</v>
      </c>
      <c r="P3099" s="12">
        <f t="shared" si="289"/>
        <v>43364.261904761908</v>
      </c>
      <c r="Q3099" t="s">
        <v>8317</v>
      </c>
      <c r="R3099" t="s">
        <v>8357</v>
      </c>
      <c r="S3099" s="9">
        <f t="shared" si="290"/>
        <v>42629.503483796296</v>
      </c>
      <c r="T3099" s="9">
        <f t="shared" si="291"/>
        <v>42650.583333333328</v>
      </c>
      <c r="U3099">
        <f t="shared" si="292"/>
        <v>2016</v>
      </c>
      <c r="V3099" t="str">
        <f t="shared" si="293"/>
        <v>Sep</v>
      </c>
    </row>
    <row r="3100" spans="1:22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8">
        <f t="shared" si="288"/>
        <v>4</v>
      </c>
      <c r="P3100" s="12">
        <f t="shared" si="289"/>
        <v>154302.62962962964</v>
      </c>
      <c r="Q3100" t="s">
        <v>8317</v>
      </c>
      <c r="R3100" t="s">
        <v>8357</v>
      </c>
      <c r="S3100" s="9">
        <f t="shared" si="290"/>
        <v>42359.792233796295</v>
      </c>
      <c r="T3100" s="9">
        <f t="shared" si="291"/>
        <v>42408.01180555555</v>
      </c>
      <c r="U3100">
        <f t="shared" si="292"/>
        <v>2015</v>
      </c>
      <c r="V3100" t="str">
        <f t="shared" si="293"/>
        <v>Dec</v>
      </c>
    </row>
    <row r="3101" spans="1:22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8">
        <f t="shared" si="288"/>
        <v>14</v>
      </c>
      <c r="P3101" s="12">
        <f t="shared" si="289"/>
        <v>518400</v>
      </c>
      <c r="Q3101" t="s">
        <v>8317</v>
      </c>
      <c r="R3101" t="s">
        <v>8357</v>
      </c>
      <c r="S3101" s="9">
        <f t="shared" si="290"/>
        <v>42382.189710648148</v>
      </c>
      <c r="T3101" s="9">
        <f t="shared" si="291"/>
        <v>42412.189710648148</v>
      </c>
      <c r="U3101">
        <f t="shared" si="292"/>
        <v>2016</v>
      </c>
      <c r="V3101" t="str">
        <f t="shared" si="293"/>
        <v>Jan</v>
      </c>
    </row>
    <row r="3102" spans="1:22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8">
        <f t="shared" si="288"/>
        <v>15</v>
      </c>
      <c r="P3102" s="12">
        <f t="shared" si="289"/>
        <v>199384.61538461538</v>
      </c>
      <c r="Q3102" t="s">
        <v>8317</v>
      </c>
      <c r="R3102" t="s">
        <v>8357</v>
      </c>
      <c r="S3102" s="9">
        <f t="shared" si="290"/>
        <v>41902.622395833336</v>
      </c>
      <c r="T3102" s="9">
        <f t="shared" si="291"/>
        <v>41932.622395833336</v>
      </c>
      <c r="U3102">
        <f t="shared" si="292"/>
        <v>2014</v>
      </c>
      <c r="V3102" t="str">
        <f t="shared" si="293"/>
        <v>Sep</v>
      </c>
    </row>
    <row r="3103" spans="1:22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8">
        <f t="shared" si="288"/>
        <v>12</v>
      </c>
      <c r="P3103" s="12">
        <f t="shared" si="289"/>
        <v>215618.58333333334</v>
      </c>
      <c r="Q3103" t="s">
        <v>8317</v>
      </c>
      <c r="R3103" t="s">
        <v>8357</v>
      </c>
      <c r="S3103" s="9">
        <f t="shared" si="290"/>
        <v>42171.383530092593</v>
      </c>
      <c r="T3103" s="9">
        <f t="shared" si="291"/>
        <v>42201.330555555556</v>
      </c>
      <c r="U3103">
        <f t="shared" si="292"/>
        <v>2015</v>
      </c>
      <c r="V3103" t="str">
        <f t="shared" si="293"/>
        <v>Jun</v>
      </c>
    </row>
    <row r="3104" spans="1:22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8">
        <f t="shared" si="288"/>
        <v>39</v>
      </c>
      <c r="P3104" s="12">
        <f t="shared" si="289"/>
        <v>48000</v>
      </c>
      <c r="Q3104" t="s">
        <v>8317</v>
      </c>
      <c r="R3104" t="s">
        <v>8357</v>
      </c>
      <c r="S3104" s="9">
        <f t="shared" si="290"/>
        <v>42555.340486111112</v>
      </c>
      <c r="T3104" s="9">
        <f t="shared" si="291"/>
        <v>42605.340486111112</v>
      </c>
      <c r="U3104">
        <f t="shared" si="292"/>
        <v>2016</v>
      </c>
      <c r="V3104" t="str">
        <f t="shared" si="293"/>
        <v>Jul</v>
      </c>
    </row>
    <row r="3105" spans="1:22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8">
        <f t="shared" si="288"/>
        <v>0</v>
      </c>
      <c r="P3105" s="12">
        <f t="shared" si="289"/>
        <v>2592000</v>
      </c>
      <c r="Q3105" t="s">
        <v>8317</v>
      </c>
      <c r="R3105" t="s">
        <v>8357</v>
      </c>
      <c r="S3105" s="9">
        <f t="shared" si="290"/>
        <v>42107.156319444446</v>
      </c>
      <c r="T3105" s="9">
        <f t="shared" si="291"/>
        <v>42167.156319444446</v>
      </c>
      <c r="U3105">
        <f t="shared" si="292"/>
        <v>2015</v>
      </c>
      <c r="V3105" t="str">
        <f t="shared" si="293"/>
        <v>Apr</v>
      </c>
    </row>
    <row r="3106" spans="1:22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8">
        <f t="shared" si="288"/>
        <v>30</v>
      </c>
      <c r="P3106" s="12">
        <f t="shared" si="289"/>
        <v>538697.80000000005</v>
      </c>
      <c r="Q3106" t="s">
        <v>8317</v>
      </c>
      <c r="R3106" t="s">
        <v>8357</v>
      </c>
      <c r="S3106" s="9">
        <f t="shared" si="290"/>
        <v>42006.908692129626</v>
      </c>
      <c r="T3106" s="9">
        <f t="shared" si="291"/>
        <v>42038.083333333328</v>
      </c>
      <c r="U3106">
        <f t="shared" si="292"/>
        <v>2015</v>
      </c>
      <c r="V3106" t="str">
        <f t="shared" si="293"/>
        <v>Jan</v>
      </c>
    </row>
    <row r="3107" spans="1:22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8">
        <f t="shared" si="288"/>
        <v>42</v>
      </c>
      <c r="P3107" s="12">
        <f t="shared" si="289"/>
        <v>151867.22580645161</v>
      </c>
      <c r="Q3107" t="s">
        <v>8317</v>
      </c>
      <c r="R3107" t="s">
        <v>8357</v>
      </c>
      <c r="S3107" s="9">
        <f t="shared" si="290"/>
        <v>41876.718935185185</v>
      </c>
      <c r="T3107" s="9">
        <f t="shared" si="291"/>
        <v>41931.208333333336</v>
      </c>
      <c r="U3107">
        <f t="shared" si="292"/>
        <v>2014</v>
      </c>
      <c r="V3107" t="str">
        <f t="shared" si="293"/>
        <v>Aug</v>
      </c>
    </row>
    <row r="3108" spans="1:22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8">
        <f t="shared" si="288"/>
        <v>4</v>
      </c>
      <c r="P3108" s="12">
        <f t="shared" si="289"/>
        <v>485731</v>
      </c>
      <c r="Q3108" t="s">
        <v>8317</v>
      </c>
      <c r="R3108" t="s">
        <v>8357</v>
      </c>
      <c r="S3108" s="9">
        <f t="shared" si="290"/>
        <v>42241.429120370376</v>
      </c>
      <c r="T3108" s="9">
        <f t="shared" si="291"/>
        <v>42263.916666666672</v>
      </c>
      <c r="U3108">
        <f t="shared" si="292"/>
        <v>2015</v>
      </c>
      <c r="V3108" t="str">
        <f t="shared" si="293"/>
        <v>Aug</v>
      </c>
    </row>
    <row r="3109" spans="1:22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8">
        <f t="shared" si="288"/>
        <v>20</v>
      </c>
      <c r="P3109" s="12">
        <f t="shared" si="289"/>
        <v>20855.172413793105</v>
      </c>
      <c r="Q3109" t="s">
        <v>8317</v>
      </c>
      <c r="R3109" t="s">
        <v>8357</v>
      </c>
      <c r="S3109" s="9">
        <f t="shared" si="290"/>
        <v>42128.814247685179</v>
      </c>
      <c r="T3109" s="9">
        <f t="shared" si="291"/>
        <v>42135.814247685179</v>
      </c>
      <c r="U3109">
        <f t="shared" si="292"/>
        <v>2015</v>
      </c>
      <c r="V3109" t="str">
        <f t="shared" si="293"/>
        <v>May</v>
      </c>
    </row>
    <row r="3110" spans="1:22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8">
        <f t="shared" si="288"/>
        <v>0</v>
      </c>
      <c r="P3110" s="12">
        <f t="shared" si="289"/>
        <v>2590200</v>
      </c>
      <c r="Q3110" t="s">
        <v>8317</v>
      </c>
      <c r="R3110" t="s">
        <v>8357</v>
      </c>
      <c r="S3110" s="9">
        <f t="shared" si="290"/>
        <v>42062.680486111116</v>
      </c>
      <c r="T3110" s="9">
        <f t="shared" si="291"/>
        <v>42122.638819444444</v>
      </c>
      <c r="U3110">
        <f t="shared" si="292"/>
        <v>2015</v>
      </c>
      <c r="V3110" t="str">
        <f t="shared" si="293"/>
        <v>Feb</v>
      </c>
    </row>
    <row r="3111" spans="1:22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8">
        <f t="shared" si="288"/>
        <v>25</v>
      </c>
      <c r="P3111" s="12">
        <f t="shared" si="289"/>
        <v>26526.315789473683</v>
      </c>
      <c r="Q3111" t="s">
        <v>8317</v>
      </c>
      <c r="R3111" t="s">
        <v>8357</v>
      </c>
      <c r="S3111" s="9">
        <f t="shared" si="290"/>
        <v>41844.125115740739</v>
      </c>
      <c r="T3111" s="9">
        <f t="shared" si="291"/>
        <v>41879.125115740739</v>
      </c>
      <c r="U3111">
        <f t="shared" si="292"/>
        <v>2014</v>
      </c>
      <c r="V3111" t="str">
        <f t="shared" si="293"/>
        <v>Jul</v>
      </c>
    </row>
    <row r="3112" spans="1:22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8">
        <f t="shared" si="288"/>
        <v>0</v>
      </c>
      <c r="P3112" s="12">
        <f t="shared" si="289"/>
        <v>3456000</v>
      </c>
      <c r="Q3112" t="s">
        <v>8317</v>
      </c>
      <c r="R3112" t="s">
        <v>8357</v>
      </c>
      <c r="S3112" s="9">
        <f t="shared" si="290"/>
        <v>42745.031469907408</v>
      </c>
      <c r="T3112" s="9">
        <f t="shared" si="291"/>
        <v>42785.031469907408</v>
      </c>
      <c r="U3112">
        <f t="shared" si="292"/>
        <v>2017</v>
      </c>
      <c r="V3112" t="str">
        <f t="shared" si="293"/>
        <v>Jan</v>
      </c>
    </row>
    <row r="3113" spans="1:22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8">
        <f t="shared" si="288"/>
        <v>27</v>
      </c>
      <c r="P3113" s="12">
        <f t="shared" si="289"/>
        <v>35242.105263157893</v>
      </c>
      <c r="Q3113" t="s">
        <v>8317</v>
      </c>
      <c r="R3113" t="s">
        <v>8357</v>
      </c>
      <c r="S3113" s="9">
        <f t="shared" si="290"/>
        <v>41885.595138888886</v>
      </c>
      <c r="T3113" s="9">
        <f t="shared" si="291"/>
        <v>41916.595138888886</v>
      </c>
      <c r="U3113">
        <f t="shared" si="292"/>
        <v>2014</v>
      </c>
      <c r="V3113" t="str">
        <f t="shared" si="293"/>
        <v>Sep</v>
      </c>
    </row>
    <row r="3114" spans="1:22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8">
        <f t="shared" si="288"/>
        <v>5</v>
      </c>
      <c r="P3114" s="12">
        <f t="shared" si="289"/>
        <v>576000</v>
      </c>
      <c r="Q3114" t="s">
        <v>8317</v>
      </c>
      <c r="R3114" t="s">
        <v>8357</v>
      </c>
      <c r="S3114" s="9">
        <f t="shared" si="290"/>
        <v>42615.121921296297</v>
      </c>
      <c r="T3114" s="9">
        <f t="shared" si="291"/>
        <v>42675.121921296297</v>
      </c>
      <c r="U3114">
        <f t="shared" si="292"/>
        <v>2016</v>
      </c>
      <c r="V3114" t="str">
        <f t="shared" si="293"/>
        <v>Sep</v>
      </c>
    </row>
    <row r="3115" spans="1:22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8">
        <f t="shared" si="288"/>
        <v>4</v>
      </c>
      <c r="P3115" s="12">
        <f t="shared" si="289"/>
        <v>70054.054054054053</v>
      </c>
      <c r="Q3115" t="s">
        <v>8317</v>
      </c>
      <c r="R3115" t="s">
        <v>8357</v>
      </c>
      <c r="S3115" s="9">
        <f t="shared" si="290"/>
        <v>42081.731273148151</v>
      </c>
      <c r="T3115" s="9">
        <f t="shared" si="291"/>
        <v>42111.731273148151</v>
      </c>
      <c r="U3115">
        <f t="shared" si="292"/>
        <v>2015</v>
      </c>
      <c r="V3115" t="str">
        <f t="shared" si="293"/>
        <v>Mar</v>
      </c>
    </row>
    <row r="3116" spans="1:22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8">
        <f t="shared" si="288"/>
        <v>0</v>
      </c>
      <c r="P3116" s="12" t="e">
        <f t="shared" si="289"/>
        <v>#DIV/0!</v>
      </c>
      <c r="Q3116" t="s">
        <v>8317</v>
      </c>
      <c r="R3116" t="s">
        <v>8357</v>
      </c>
      <c r="S3116" s="9">
        <f t="shared" si="290"/>
        <v>41843.632523148146</v>
      </c>
      <c r="T3116" s="9">
        <f t="shared" si="291"/>
        <v>41903.632523148146</v>
      </c>
      <c r="U3116">
        <f t="shared" si="292"/>
        <v>2014</v>
      </c>
      <c r="V3116" t="str">
        <f t="shared" si="293"/>
        <v>Jul</v>
      </c>
    </row>
    <row r="3117" spans="1:22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8">
        <f t="shared" si="288"/>
        <v>3</v>
      </c>
      <c r="P3117" s="12">
        <f t="shared" si="289"/>
        <v>2592000</v>
      </c>
      <c r="Q3117" t="s">
        <v>8317</v>
      </c>
      <c r="R3117" t="s">
        <v>8357</v>
      </c>
      <c r="S3117" s="9">
        <f t="shared" si="290"/>
        <v>42496.447071759263</v>
      </c>
      <c r="T3117" s="9">
        <f t="shared" si="291"/>
        <v>42526.447071759263</v>
      </c>
      <c r="U3117">
        <f t="shared" si="292"/>
        <v>2016</v>
      </c>
      <c r="V3117" t="str">
        <f t="shared" si="293"/>
        <v>May</v>
      </c>
    </row>
    <row r="3118" spans="1:22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8">
        <f t="shared" si="288"/>
        <v>57</v>
      </c>
      <c r="P3118" s="12">
        <f t="shared" si="289"/>
        <v>120960</v>
      </c>
      <c r="Q3118" t="s">
        <v>8317</v>
      </c>
      <c r="R3118" t="s">
        <v>8357</v>
      </c>
      <c r="S3118" s="9">
        <f t="shared" si="290"/>
        <v>42081.515335648146</v>
      </c>
      <c r="T3118" s="9">
        <f t="shared" si="291"/>
        <v>42095.515335648146</v>
      </c>
      <c r="U3118">
        <f t="shared" si="292"/>
        <v>2015</v>
      </c>
      <c r="V3118" t="str">
        <f t="shared" si="293"/>
        <v>Mar</v>
      </c>
    </row>
    <row r="3119" spans="1:22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8">
        <f t="shared" si="288"/>
        <v>0</v>
      </c>
      <c r="P3119" s="12">
        <f t="shared" si="289"/>
        <v>706360</v>
      </c>
      <c r="Q3119" t="s">
        <v>8317</v>
      </c>
      <c r="R3119" t="s">
        <v>8357</v>
      </c>
      <c r="S3119" s="9">
        <f t="shared" si="290"/>
        <v>42509.374537037031</v>
      </c>
      <c r="T3119" s="9">
        <f t="shared" si="291"/>
        <v>42517.55</v>
      </c>
      <c r="U3119">
        <f t="shared" si="292"/>
        <v>2016</v>
      </c>
      <c r="V3119" t="str">
        <f t="shared" si="293"/>
        <v>May</v>
      </c>
    </row>
    <row r="3120" spans="1:22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8">
        <f t="shared" si="288"/>
        <v>0</v>
      </c>
      <c r="P3120" s="12">
        <f t="shared" si="289"/>
        <v>820800</v>
      </c>
      <c r="Q3120" t="s">
        <v>8317</v>
      </c>
      <c r="R3120" t="s">
        <v>8357</v>
      </c>
      <c r="S3120" s="9">
        <f t="shared" si="290"/>
        <v>42534.649571759262</v>
      </c>
      <c r="T3120" s="9">
        <f t="shared" si="291"/>
        <v>42553.649571759262</v>
      </c>
      <c r="U3120">
        <f t="shared" si="292"/>
        <v>2016</v>
      </c>
      <c r="V3120" t="str">
        <f t="shared" si="293"/>
        <v>Jun</v>
      </c>
    </row>
    <row r="3121" spans="1:22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8">
        <f t="shared" si="288"/>
        <v>0</v>
      </c>
      <c r="P3121" s="12">
        <f t="shared" si="289"/>
        <v>2588400</v>
      </c>
      <c r="Q3121" t="s">
        <v>8317</v>
      </c>
      <c r="R3121" t="s">
        <v>8357</v>
      </c>
      <c r="S3121" s="9">
        <f t="shared" si="290"/>
        <v>42060.04550925926</v>
      </c>
      <c r="T3121" s="9">
        <f t="shared" si="291"/>
        <v>42090.003842592589</v>
      </c>
      <c r="U3121">
        <f t="shared" si="292"/>
        <v>2015</v>
      </c>
      <c r="V3121" t="str">
        <f t="shared" si="293"/>
        <v>Feb</v>
      </c>
    </row>
    <row r="3122" spans="1:22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8">
        <f t="shared" si="288"/>
        <v>0</v>
      </c>
      <c r="P3122" s="12">
        <f t="shared" si="289"/>
        <v>518040</v>
      </c>
      <c r="Q3122" t="s">
        <v>8317</v>
      </c>
      <c r="R3122" t="s">
        <v>8357</v>
      </c>
      <c r="S3122" s="9">
        <f t="shared" si="290"/>
        <v>42435.942083333335</v>
      </c>
      <c r="T3122" s="9">
        <f t="shared" si="291"/>
        <v>42495.900416666671</v>
      </c>
      <c r="U3122">
        <f t="shared" si="292"/>
        <v>2016</v>
      </c>
      <c r="V3122" t="str">
        <f t="shared" si="293"/>
        <v>Mar</v>
      </c>
    </row>
    <row r="3123" spans="1:22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8">
        <f t="shared" si="288"/>
        <v>1</v>
      </c>
      <c r="P3123" s="12">
        <f t="shared" si="289"/>
        <v>5184000</v>
      </c>
      <c r="Q3123" t="s">
        <v>8317</v>
      </c>
      <c r="R3123" t="s">
        <v>8357</v>
      </c>
      <c r="S3123" s="9">
        <f t="shared" si="290"/>
        <v>41848.679803240739</v>
      </c>
      <c r="T3123" s="9">
        <f t="shared" si="291"/>
        <v>41908.679803240739</v>
      </c>
      <c r="U3123">
        <f t="shared" si="292"/>
        <v>2014</v>
      </c>
      <c r="V3123" t="str">
        <f t="shared" si="293"/>
        <v>Jul</v>
      </c>
    </row>
    <row r="3124" spans="1:22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8">
        <f t="shared" si="288"/>
        <v>58</v>
      </c>
      <c r="P3124" s="12">
        <f t="shared" si="289"/>
        <v>217800</v>
      </c>
      <c r="Q3124" t="s">
        <v>8317</v>
      </c>
      <c r="R3124" t="s">
        <v>8357</v>
      </c>
      <c r="S3124" s="9">
        <f t="shared" si="290"/>
        <v>42678.932083333333</v>
      </c>
      <c r="T3124" s="9">
        <f t="shared" si="291"/>
        <v>42683.973750000005</v>
      </c>
      <c r="U3124">
        <f t="shared" si="292"/>
        <v>2016</v>
      </c>
      <c r="V3124" t="str">
        <f t="shared" si="293"/>
        <v>Nov</v>
      </c>
    </row>
    <row r="3125" spans="1:22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8">
        <f t="shared" si="288"/>
        <v>68</v>
      </c>
      <c r="P3125" s="12">
        <f t="shared" si="289"/>
        <v>7448.2758620689656</v>
      </c>
      <c r="Q3125" t="s">
        <v>8317</v>
      </c>
      <c r="R3125" t="s">
        <v>8357</v>
      </c>
      <c r="S3125" s="9">
        <f t="shared" si="290"/>
        <v>42530.993032407408</v>
      </c>
      <c r="T3125" s="9">
        <f t="shared" si="291"/>
        <v>42560.993032407408</v>
      </c>
      <c r="U3125">
        <f t="shared" si="292"/>
        <v>2016</v>
      </c>
      <c r="V3125" t="str">
        <f t="shared" si="293"/>
        <v>Jun</v>
      </c>
    </row>
    <row r="3126" spans="1:22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8">
        <f t="shared" si="288"/>
        <v>0</v>
      </c>
      <c r="P3126" s="12">
        <f t="shared" si="289"/>
        <v>1296000</v>
      </c>
      <c r="Q3126" t="s">
        <v>8317</v>
      </c>
      <c r="R3126" t="s">
        <v>8357</v>
      </c>
      <c r="S3126" s="9">
        <f t="shared" si="290"/>
        <v>41977.780104166668</v>
      </c>
      <c r="T3126" s="9">
        <f t="shared" si="291"/>
        <v>42037.780104166668</v>
      </c>
      <c r="U3126">
        <f t="shared" si="292"/>
        <v>2014</v>
      </c>
      <c r="V3126" t="str">
        <f t="shared" si="293"/>
        <v>Dec</v>
      </c>
    </row>
    <row r="3127" spans="1:22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8">
        <f t="shared" si="288"/>
        <v>0</v>
      </c>
      <c r="P3127" s="12" t="e">
        <f t="shared" si="289"/>
        <v>#DIV/0!</v>
      </c>
      <c r="Q3127" t="s">
        <v>8317</v>
      </c>
      <c r="R3127" t="s">
        <v>8357</v>
      </c>
      <c r="S3127" s="9">
        <f t="shared" si="290"/>
        <v>42346.20685185185</v>
      </c>
      <c r="T3127" s="9">
        <f t="shared" si="291"/>
        <v>42376.20685185185</v>
      </c>
      <c r="U3127">
        <f t="shared" si="292"/>
        <v>2015</v>
      </c>
      <c r="V3127" t="str">
        <f t="shared" si="293"/>
        <v>Dec</v>
      </c>
    </row>
    <row r="3128" spans="1:22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8">
        <f t="shared" si="288"/>
        <v>4</v>
      </c>
      <c r="P3128" s="12">
        <f t="shared" si="289"/>
        <v>152258.82352941178</v>
      </c>
      <c r="Q3128" t="s">
        <v>8317</v>
      </c>
      <c r="R3128" t="s">
        <v>8357</v>
      </c>
      <c r="S3128" s="9">
        <f t="shared" si="290"/>
        <v>42427.01807870371</v>
      </c>
      <c r="T3128" s="9">
        <f t="shared" si="291"/>
        <v>42456.976412037038</v>
      </c>
      <c r="U3128">
        <f t="shared" si="292"/>
        <v>2016</v>
      </c>
      <c r="V3128" t="str">
        <f t="shared" si="293"/>
        <v>Feb</v>
      </c>
    </row>
    <row r="3129" spans="1:22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8">
        <f t="shared" si="288"/>
        <v>0</v>
      </c>
      <c r="P3129" s="12" t="e">
        <f t="shared" si="289"/>
        <v>#DIV/0!</v>
      </c>
      <c r="Q3129" t="s">
        <v>8317</v>
      </c>
      <c r="R3129" t="s">
        <v>8357</v>
      </c>
      <c r="S3129" s="9">
        <f t="shared" si="290"/>
        <v>42034.856817129628</v>
      </c>
      <c r="T3129" s="9">
        <f t="shared" si="291"/>
        <v>42064.856817129628</v>
      </c>
      <c r="U3129">
        <f t="shared" si="292"/>
        <v>2015</v>
      </c>
      <c r="V3129" t="str">
        <f t="shared" si="293"/>
        <v>Jan</v>
      </c>
    </row>
    <row r="3130" spans="1:22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8">
        <f t="shared" si="288"/>
        <v>109</v>
      </c>
      <c r="P3130" s="12">
        <f t="shared" si="289"/>
        <v>22123.076923076922</v>
      </c>
      <c r="Q3130" t="s">
        <v>8317</v>
      </c>
      <c r="R3130" t="s">
        <v>8318</v>
      </c>
      <c r="S3130" s="9">
        <f t="shared" si="290"/>
        <v>42780.825706018513</v>
      </c>
      <c r="T3130" s="9">
        <f t="shared" si="291"/>
        <v>42810.784039351856</v>
      </c>
      <c r="U3130">
        <f t="shared" si="292"/>
        <v>2017</v>
      </c>
      <c r="V3130" t="str">
        <f t="shared" si="293"/>
        <v>Feb</v>
      </c>
    </row>
    <row r="3131" spans="1:22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8">
        <f t="shared" si="288"/>
        <v>1</v>
      </c>
      <c r="P3131" s="12">
        <f t="shared" si="289"/>
        <v>3452400</v>
      </c>
      <c r="Q3131" t="s">
        <v>8317</v>
      </c>
      <c r="R3131" t="s">
        <v>8318</v>
      </c>
      <c r="S3131" s="9">
        <f t="shared" si="290"/>
        <v>42803.842812499999</v>
      </c>
      <c r="T3131" s="9">
        <f t="shared" si="291"/>
        <v>42843.801145833335</v>
      </c>
      <c r="U3131">
        <f t="shared" si="292"/>
        <v>2017</v>
      </c>
      <c r="V3131" t="str">
        <f t="shared" si="293"/>
        <v>Mar</v>
      </c>
    </row>
    <row r="3132" spans="1:22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8">
        <f t="shared" si="288"/>
        <v>4</v>
      </c>
      <c r="P3132" s="12">
        <f t="shared" si="289"/>
        <v>660256</v>
      </c>
      <c r="Q3132" t="s">
        <v>8317</v>
      </c>
      <c r="R3132" t="s">
        <v>8318</v>
      </c>
      <c r="S3132" s="9">
        <f t="shared" si="290"/>
        <v>42808.640231481477</v>
      </c>
      <c r="T3132" s="9">
        <f t="shared" si="291"/>
        <v>42839.207638888889</v>
      </c>
      <c r="U3132">
        <f t="shared" si="292"/>
        <v>2017</v>
      </c>
      <c r="V3132" t="str">
        <f t="shared" si="293"/>
        <v>Mar</v>
      </c>
    </row>
    <row r="3133" spans="1:22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8">
        <f t="shared" si="288"/>
        <v>16</v>
      </c>
      <c r="P3133" s="12">
        <f t="shared" si="289"/>
        <v>215700</v>
      </c>
      <c r="Q3133" t="s">
        <v>8317</v>
      </c>
      <c r="R3133" t="s">
        <v>8318</v>
      </c>
      <c r="S3133" s="9">
        <f t="shared" si="290"/>
        <v>42803.579224537039</v>
      </c>
      <c r="T3133" s="9">
        <f t="shared" si="291"/>
        <v>42833.537557870368</v>
      </c>
      <c r="U3133">
        <f t="shared" si="292"/>
        <v>2017</v>
      </c>
      <c r="V3133" t="str">
        <f t="shared" si="293"/>
        <v>Mar</v>
      </c>
    </row>
    <row r="3134" spans="1:22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8">
        <f t="shared" si="288"/>
        <v>0</v>
      </c>
      <c r="P3134" s="12">
        <f t="shared" si="289"/>
        <v>5180400</v>
      </c>
      <c r="Q3134" t="s">
        <v>8317</v>
      </c>
      <c r="R3134" t="s">
        <v>8318</v>
      </c>
      <c r="S3134" s="9">
        <f t="shared" si="290"/>
        <v>42786.350231481483</v>
      </c>
      <c r="T3134" s="9">
        <f t="shared" si="291"/>
        <v>42846.308564814812</v>
      </c>
      <c r="U3134">
        <f t="shared" si="292"/>
        <v>2017</v>
      </c>
      <c r="V3134" t="str">
        <f t="shared" si="293"/>
        <v>Feb</v>
      </c>
    </row>
    <row r="3135" spans="1:22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8">
        <f t="shared" si="288"/>
        <v>108</v>
      </c>
      <c r="P3135" s="12">
        <f t="shared" si="289"/>
        <v>161775</v>
      </c>
      <c r="Q3135" t="s">
        <v>8317</v>
      </c>
      <c r="R3135" t="s">
        <v>8318</v>
      </c>
      <c r="S3135" s="9">
        <f t="shared" si="290"/>
        <v>42788.565208333333</v>
      </c>
      <c r="T3135" s="9">
        <f t="shared" si="291"/>
        <v>42818.523541666669</v>
      </c>
      <c r="U3135">
        <f t="shared" si="292"/>
        <v>2017</v>
      </c>
      <c r="V3135" t="str">
        <f t="shared" si="293"/>
        <v>Feb</v>
      </c>
    </row>
    <row r="3136" spans="1:22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8">
        <f t="shared" si="288"/>
        <v>23</v>
      </c>
      <c r="P3136" s="12">
        <f t="shared" si="289"/>
        <v>150900</v>
      </c>
      <c r="Q3136" t="s">
        <v>8317</v>
      </c>
      <c r="R3136" t="s">
        <v>8318</v>
      </c>
      <c r="S3136" s="9">
        <f t="shared" si="290"/>
        <v>42800.720127314817</v>
      </c>
      <c r="T3136" s="9">
        <f t="shared" si="291"/>
        <v>42821.678460648152</v>
      </c>
      <c r="U3136">
        <f t="shared" si="292"/>
        <v>2017</v>
      </c>
      <c r="V3136" t="str">
        <f t="shared" si="293"/>
        <v>Mar</v>
      </c>
    </row>
    <row r="3137" spans="1:22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8">
        <f t="shared" si="288"/>
        <v>21</v>
      </c>
      <c r="P3137" s="12">
        <f t="shared" si="289"/>
        <v>271542.85714285716</v>
      </c>
      <c r="Q3137" t="s">
        <v>8317</v>
      </c>
      <c r="R3137" t="s">
        <v>8318</v>
      </c>
      <c r="S3137" s="9">
        <f t="shared" si="290"/>
        <v>42807.151863425926</v>
      </c>
      <c r="T3137" s="9">
        <f t="shared" si="291"/>
        <v>42829.151863425926</v>
      </c>
      <c r="U3137">
        <f t="shared" si="292"/>
        <v>2017</v>
      </c>
      <c r="V3137" t="str">
        <f t="shared" si="293"/>
        <v>Mar</v>
      </c>
    </row>
    <row r="3138" spans="1:22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8">
        <f t="shared" si="288"/>
        <v>128</v>
      </c>
      <c r="P3138" s="12">
        <f t="shared" si="289"/>
        <v>143326.63636363635</v>
      </c>
      <c r="Q3138" t="s">
        <v>8317</v>
      </c>
      <c r="R3138" t="s">
        <v>8318</v>
      </c>
      <c r="S3138" s="9">
        <f t="shared" si="290"/>
        <v>42789.462430555555</v>
      </c>
      <c r="T3138" s="9">
        <f t="shared" si="291"/>
        <v>42825.957638888889</v>
      </c>
      <c r="U3138">
        <f t="shared" si="292"/>
        <v>2017</v>
      </c>
      <c r="V3138" t="str">
        <f t="shared" si="293"/>
        <v>Feb</v>
      </c>
    </row>
    <row r="3139" spans="1:22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8">
        <f t="shared" ref="O3139:O3202" si="294">ROUND((E3139/D3139)*100,0)</f>
        <v>3</v>
      </c>
      <c r="P3139" s="12">
        <f t="shared" ref="P3139:P3202" si="295">(I3139-J3139)/L3139</f>
        <v>4399051</v>
      </c>
      <c r="Q3139" t="s">
        <v>8317</v>
      </c>
      <c r="R3139" t="s">
        <v>8318</v>
      </c>
      <c r="S3139" s="9">
        <f t="shared" ref="S3139:S3202" si="296">(((J3139/60)/60)/24)+DATE(1970,1,1)</f>
        <v>42807.885057870371</v>
      </c>
      <c r="T3139" s="9">
        <f t="shared" ref="T3139:T3202" si="297">(((I3139/60)/60)/24) + DATE(1970,1,1)</f>
        <v>42858.8</v>
      </c>
      <c r="U3139">
        <f t="shared" ref="U3139:U3202" si="298">YEAR(S3139)</f>
        <v>2017</v>
      </c>
      <c r="V3139" t="str">
        <f t="shared" ref="V3139:V3202" si="299">TEXT(MONTH(S3139)*29,"mmm")</f>
        <v>Mar</v>
      </c>
    </row>
    <row r="3140" spans="1:22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8">
        <f t="shared" si="294"/>
        <v>0</v>
      </c>
      <c r="P3140" s="12" t="e">
        <f t="shared" si="295"/>
        <v>#DIV/0!</v>
      </c>
      <c r="Q3140" t="s">
        <v>8317</v>
      </c>
      <c r="R3140" t="s">
        <v>8318</v>
      </c>
      <c r="S3140" s="9">
        <f t="shared" si="296"/>
        <v>42809.645914351851</v>
      </c>
      <c r="T3140" s="9">
        <f t="shared" si="297"/>
        <v>42828.645914351851</v>
      </c>
      <c r="U3140">
        <f t="shared" si="298"/>
        <v>2017</v>
      </c>
      <c r="V3140" t="str">
        <f t="shared" si="299"/>
        <v>Mar</v>
      </c>
    </row>
    <row r="3141" spans="1:22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8">
        <f t="shared" si="294"/>
        <v>5</v>
      </c>
      <c r="P3141" s="12">
        <f t="shared" si="295"/>
        <v>488436.66666666669</v>
      </c>
      <c r="Q3141" t="s">
        <v>8317</v>
      </c>
      <c r="R3141" t="s">
        <v>8318</v>
      </c>
      <c r="S3141" s="9">
        <f t="shared" si="296"/>
        <v>42785.270370370374</v>
      </c>
      <c r="T3141" s="9">
        <f t="shared" si="297"/>
        <v>42819.189583333333</v>
      </c>
      <c r="U3141">
        <f t="shared" si="298"/>
        <v>2017</v>
      </c>
      <c r="V3141" t="str">
        <f t="shared" si="299"/>
        <v>Feb</v>
      </c>
    </row>
    <row r="3142" spans="1:22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8">
        <f t="shared" si="294"/>
        <v>1</v>
      </c>
      <c r="P3142" s="12">
        <f t="shared" si="295"/>
        <v>647100</v>
      </c>
      <c r="Q3142" t="s">
        <v>8317</v>
      </c>
      <c r="R3142" t="s">
        <v>8318</v>
      </c>
      <c r="S3142" s="9">
        <f t="shared" si="296"/>
        <v>42802.718784722223</v>
      </c>
      <c r="T3142" s="9">
        <f t="shared" si="297"/>
        <v>42832.677118055552</v>
      </c>
      <c r="U3142">
        <f t="shared" si="298"/>
        <v>2017</v>
      </c>
      <c r="V3142" t="str">
        <f t="shared" si="299"/>
        <v>Mar</v>
      </c>
    </row>
    <row r="3143" spans="1:22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8">
        <f t="shared" si="294"/>
        <v>52</v>
      </c>
      <c r="P3143" s="12">
        <f t="shared" si="295"/>
        <v>443664</v>
      </c>
      <c r="Q3143" t="s">
        <v>8317</v>
      </c>
      <c r="R3143" t="s">
        <v>8318</v>
      </c>
      <c r="S3143" s="9">
        <f t="shared" si="296"/>
        <v>42800.753333333334</v>
      </c>
      <c r="T3143" s="9">
        <f t="shared" si="297"/>
        <v>42841.833333333328</v>
      </c>
      <c r="U3143">
        <f t="shared" si="298"/>
        <v>2017</v>
      </c>
      <c r="V3143" t="str">
        <f t="shared" si="299"/>
        <v>Mar</v>
      </c>
    </row>
    <row r="3144" spans="1:22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8">
        <f t="shared" si="294"/>
        <v>2</v>
      </c>
      <c r="P3144" s="12">
        <f t="shared" si="295"/>
        <v>862800</v>
      </c>
      <c r="Q3144" t="s">
        <v>8317</v>
      </c>
      <c r="R3144" t="s">
        <v>8318</v>
      </c>
      <c r="S3144" s="9">
        <f t="shared" si="296"/>
        <v>42783.513182870374</v>
      </c>
      <c r="T3144" s="9">
        <f t="shared" si="297"/>
        <v>42813.471516203703</v>
      </c>
      <c r="U3144">
        <f t="shared" si="298"/>
        <v>2017</v>
      </c>
      <c r="V3144" t="str">
        <f t="shared" si="299"/>
        <v>Feb</v>
      </c>
    </row>
    <row r="3145" spans="1:22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8">
        <f t="shared" si="294"/>
        <v>0</v>
      </c>
      <c r="P3145" s="12" t="e">
        <f t="shared" si="295"/>
        <v>#DIV/0!</v>
      </c>
      <c r="Q3145" t="s">
        <v>8317</v>
      </c>
      <c r="R3145" t="s">
        <v>8318</v>
      </c>
      <c r="S3145" s="9">
        <f t="shared" si="296"/>
        <v>42808.358287037037</v>
      </c>
      <c r="T3145" s="9">
        <f t="shared" si="297"/>
        <v>42834.358287037037</v>
      </c>
      <c r="U3145">
        <f t="shared" si="298"/>
        <v>2017</v>
      </c>
      <c r="V3145" t="str">
        <f t="shared" si="299"/>
        <v>Mar</v>
      </c>
    </row>
    <row r="3146" spans="1:22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8">
        <f t="shared" si="294"/>
        <v>75</v>
      </c>
      <c r="P3146" s="12">
        <f t="shared" si="295"/>
        <v>48129.76666666667</v>
      </c>
      <c r="Q3146" t="s">
        <v>8317</v>
      </c>
      <c r="R3146" t="s">
        <v>8318</v>
      </c>
      <c r="S3146" s="9">
        <f t="shared" si="296"/>
        <v>42796.538275462968</v>
      </c>
      <c r="T3146" s="9">
        <f t="shared" si="297"/>
        <v>42813.25</v>
      </c>
      <c r="U3146">
        <f t="shared" si="298"/>
        <v>2017</v>
      </c>
      <c r="V3146" t="str">
        <f t="shared" si="299"/>
        <v>Mar</v>
      </c>
    </row>
    <row r="3147" spans="1:22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8">
        <f t="shared" si="294"/>
        <v>0</v>
      </c>
      <c r="P3147" s="12" t="e">
        <f t="shared" si="295"/>
        <v>#DIV/0!</v>
      </c>
      <c r="Q3147" t="s">
        <v>8317</v>
      </c>
      <c r="R3147" t="s">
        <v>8318</v>
      </c>
      <c r="S3147" s="9">
        <f t="shared" si="296"/>
        <v>42762.040902777779</v>
      </c>
      <c r="T3147" s="9">
        <f t="shared" si="297"/>
        <v>42821.999236111107</v>
      </c>
      <c r="U3147">
        <f t="shared" si="298"/>
        <v>2017</v>
      </c>
      <c r="V3147" t="str">
        <f t="shared" si="299"/>
        <v>Jan</v>
      </c>
    </row>
    <row r="3148" spans="1:22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8">
        <f t="shared" si="294"/>
        <v>11</v>
      </c>
      <c r="P3148" s="12">
        <f t="shared" si="295"/>
        <v>323700</v>
      </c>
      <c r="Q3148" t="s">
        <v>8317</v>
      </c>
      <c r="R3148" t="s">
        <v>8318</v>
      </c>
      <c r="S3148" s="9">
        <f t="shared" si="296"/>
        <v>42796.682476851856</v>
      </c>
      <c r="T3148" s="9">
        <f t="shared" si="297"/>
        <v>42841.640810185185</v>
      </c>
      <c r="U3148">
        <f t="shared" si="298"/>
        <v>2017</v>
      </c>
      <c r="V3148" t="str">
        <f t="shared" si="299"/>
        <v>Mar</v>
      </c>
    </row>
    <row r="3149" spans="1:22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8">
        <f t="shared" si="294"/>
        <v>118</v>
      </c>
      <c r="P3149" s="12">
        <f t="shared" si="295"/>
        <v>16242.25352112676</v>
      </c>
      <c r="Q3149" t="s">
        <v>8317</v>
      </c>
      <c r="R3149" t="s">
        <v>8318</v>
      </c>
      <c r="S3149" s="9">
        <f t="shared" si="296"/>
        <v>41909.969386574077</v>
      </c>
      <c r="T3149" s="9">
        <f t="shared" si="297"/>
        <v>41950.011053240742</v>
      </c>
      <c r="U3149">
        <f t="shared" si="298"/>
        <v>2014</v>
      </c>
      <c r="V3149" t="str">
        <f t="shared" si="299"/>
        <v>Sep</v>
      </c>
    </row>
    <row r="3150" spans="1:22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8">
        <f t="shared" si="294"/>
        <v>131</v>
      </c>
      <c r="P3150" s="12">
        <f t="shared" si="295"/>
        <v>32591.508771929824</v>
      </c>
      <c r="Q3150" t="s">
        <v>8317</v>
      </c>
      <c r="R3150" t="s">
        <v>8318</v>
      </c>
      <c r="S3150" s="9">
        <f t="shared" si="296"/>
        <v>41891.665324074071</v>
      </c>
      <c r="T3150" s="9">
        <f t="shared" si="297"/>
        <v>41913.166666666664</v>
      </c>
      <c r="U3150">
        <f t="shared" si="298"/>
        <v>2014</v>
      </c>
      <c r="V3150" t="str">
        <f t="shared" si="299"/>
        <v>Sep</v>
      </c>
    </row>
    <row r="3151" spans="1:22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8">
        <f t="shared" si="294"/>
        <v>104</v>
      </c>
      <c r="P3151" s="12">
        <f t="shared" si="295"/>
        <v>83172</v>
      </c>
      <c r="Q3151" t="s">
        <v>8317</v>
      </c>
      <c r="R3151" t="s">
        <v>8318</v>
      </c>
      <c r="S3151" s="9">
        <f t="shared" si="296"/>
        <v>41226.017361111109</v>
      </c>
      <c r="T3151" s="9">
        <f t="shared" si="297"/>
        <v>41250.083333333336</v>
      </c>
      <c r="U3151">
        <f t="shared" si="298"/>
        <v>2012</v>
      </c>
      <c r="V3151" t="str">
        <f t="shared" si="299"/>
        <v>Nov</v>
      </c>
    </row>
    <row r="3152" spans="1:22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8">
        <f t="shared" si="294"/>
        <v>101</v>
      </c>
      <c r="P3152" s="12">
        <f t="shared" si="295"/>
        <v>74688.432692307688</v>
      </c>
      <c r="Q3152" t="s">
        <v>8317</v>
      </c>
      <c r="R3152" t="s">
        <v>8318</v>
      </c>
      <c r="S3152" s="9">
        <f t="shared" si="296"/>
        <v>40478.263923611114</v>
      </c>
      <c r="T3152" s="9">
        <f t="shared" si="297"/>
        <v>40568.166666666664</v>
      </c>
      <c r="U3152">
        <f t="shared" si="298"/>
        <v>2010</v>
      </c>
      <c r="V3152" t="str">
        <f t="shared" si="299"/>
        <v>Oct</v>
      </c>
    </row>
    <row r="3153" spans="1:22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8">
        <f t="shared" si="294"/>
        <v>100</v>
      </c>
      <c r="P3153" s="12">
        <f t="shared" si="295"/>
        <v>76235.294117647063</v>
      </c>
      <c r="Q3153" t="s">
        <v>8317</v>
      </c>
      <c r="R3153" t="s">
        <v>8318</v>
      </c>
      <c r="S3153" s="9">
        <f t="shared" si="296"/>
        <v>41862.83997685185</v>
      </c>
      <c r="T3153" s="9">
        <f t="shared" si="297"/>
        <v>41892.83997685185</v>
      </c>
      <c r="U3153">
        <f t="shared" si="298"/>
        <v>2014</v>
      </c>
      <c r="V3153" t="str">
        <f t="shared" si="299"/>
        <v>Aug</v>
      </c>
    </row>
    <row r="3154" spans="1:22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8">
        <f t="shared" si="294"/>
        <v>106</v>
      </c>
      <c r="P3154" s="12">
        <f t="shared" si="295"/>
        <v>38686.567164179105</v>
      </c>
      <c r="Q3154" t="s">
        <v>8317</v>
      </c>
      <c r="R3154" t="s">
        <v>8318</v>
      </c>
      <c r="S3154" s="9">
        <f t="shared" si="296"/>
        <v>41550.867673611108</v>
      </c>
      <c r="T3154" s="9">
        <f t="shared" si="297"/>
        <v>41580.867673611108</v>
      </c>
      <c r="U3154">
        <f t="shared" si="298"/>
        <v>2013</v>
      </c>
      <c r="V3154" t="str">
        <f t="shared" si="299"/>
        <v>Oct</v>
      </c>
    </row>
    <row r="3155" spans="1:22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8">
        <f t="shared" si="294"/>
        <v>336</v>
      </c>
      <c r="P3155" s="12">
        <f t="shared" si="295"/>
        <v>11132.792531120333</v>
      </c>
      <c r="Q3155" t="s">
        <v>8317</v>
      </c>
      <c r="R3155" t="s">
        <v>8318</v>
      </c>
      <c r="S3155" s="9">
        <f t="shared" si="296"/>
        <v>40633.154363425929</v>
      </c>
      <c r="T3155" s="9">
        <f t="shared" si="297"/>
        <v>40664.207638888889</v>
      </c>
      <c r="U3155">
        <f t="shared" si="298"/>
        <v>2011</v>
      </c>
      <c r="V3155" t="str">
        <f t="shared" si="299"/>
        <v>Mar</v>
      </c>
    </row>
    <row r="3156" spans="1:22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8">
        <f t="shared" si="294"/>
        <v>113</v>
      </c>
      <c r="P3156" s="12">
        <f t="shared" si="295"/>
        <v>21043.90243902439</v>
      </c>
      <c r="Q3156" t="s">
        <v>8317</v>
      </c>
      <c r="R3156" t="s">
        <v>8318</v>
      </c>
      <c r="S3156" s="9">
        <f t="shared" si="296"/>
        <v>40970.875671296293</v>
      </c>
      <c r="T3156" s="9">
        <f t="shared" si="297"/>
        <v>41000.834004629629</v>
      </c>
      <c r="U3156">
        <f t="shared" si="298"/>
        <v>2012</v>
      </c>
      <c r="V3156" t="str">
        <f t="shared" si="299"/>
        <v>Mar</v>
      </c>
    </row>
    <row r="3157" spans="1:22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8">
        <f t="shared" si="294"/>
        <v>189</v>
      </c>
      <c r="P3157" s="12">
        <f t="shared" si="295"/>
        <v>8582.7814569536422</v>
      </c>
      <c r="Q3157" t="s">
        <v>8317</v>
      </c>
      <c r="R3157" t="s">
        <v>8318</v>
      </c>
      <c r="S3157" s="9">
        <f t="shared" si="296"/>
        <v>41233.499131944445</v>
      </c>
      <c r="T3157" s="9">
        <f t="shared" si="297"/>
        <v>41263.499131944445</v>
      </c>
      <c r="U3157">
        <f t="shared" si="298"/>
        <v>2012</v>
      </c>
      <c r="V3157" t="str">
        <f t="shared" si="299"/>
        <v>Nov</v>
      </c>
    </row>
    <row r="3158" spans="1:22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8">
        <f t="shared" si="294"/>
        <v>102</v>
      </c>
      <c r="P3158" s="12">
        <f t="shared" si="295"/>
        <v>33977.528089887637</v>
      </c>
      <c r="Q3158" t="s">
        <v>8317</v>
      </c>
      <c r="R3158" t="s">
        <v>8318</v>
      </c>
      <c r="S3158" s="9">
        <f t="shared" si="296"/>
        <v>41026.953055555554</v>
      </c>
      <c r="T3158" s="9">
        <f t="shared" si="297"/>
        <v>41061.953055555554</v>
      </c>
      <c r="U3158">
        <f t="shared" si="298"/>
        <v>2012</v>
      </c>
      <c r="V3158" t="str">
        <f t="shared" si="299"/>
        <v>Apr</v>
      </c>
    </row>
    <row r="3159" spans="1:22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8">
        <f t="shared" si="294"/>
        <v>101</v>
      </c>
      <c r="P3159" s="12">
        <f t="shared" si="295"/>
        <v>19851.09756097561</v>
      </c>
      <c r="Q3159" t="s">
        <v>8317</v>
      </c>
      <c r="R3159" t="s">
        <v>8318</v>
      </c>
      <c r="S3159" s="9">
        <f t="shared" si="296"/>
        <v>41829.788252314815</v>
      </c>
      <c r="T3159" s="9">
        <f t="shared" si="297"/>
        <v>41839.208333333336</v>
      </c>
      <c r="U3159">
        <f t="shared" si="298"/>
        <v>2014</v>
      </c>
      <c r="V3159" t="str">
        <f t="shared" si="299"/>
        <v>Jul</v>
      </c>
    </row>
    <row r="3160" spans="1:22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8">
        <f t="shared" si="294"/>
        <v>114</v>
      </c>
      <c r="P3160" s="12">
        <f t="shared" si="295"/>
        <v>37565.217391304344</v>
      </c>
      <c r="Q3160" t="s">
        <v>8317</v>
      </c>
      <c r="R3160" t="s">
        <v>8318</v>
      </c>
      <c r="S3160" s="9">
        <f t="shared" si="296"/>
        <v>41447.839722222219</v>
      </c>
      <c r="T3160" s="9">
        <f t="shared" si="297"/>
        <v>41477.839722222219</v>
      </c>
      <c r="U3160">
        <f t="shared" si="298"/>
        <v>2013</v>
      </c>
      <c r="V3160" t="str">
        <f t="shared" si="299"/>
        <v>Jun</v>
      </c>
    </row>
    <row r="3161" spans="1:22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8">
        <f t="shared" si="294"/>
        <v>133</v>
      </c>
      <c r="P3161" s="12">
        <f t="shared" si="295"/>
        <v>71266.13461538461</v>
      </c>
      <c r="Q3161" t="s">
        <v>8317</v>
      </c>
      <c r="R3161" t="s">
        <v>8318</v>
      </c>
      <c r="S3161" s="9">
        <f t="shared" si="296"/>
        <v>40884.066678240742</v>
      </c>
      <c r="T3161" s="9">
        <f t="shared" si="297"/>
        <v>40926.958333333336</v>
      </c>
      <c r="U3161">
        <f t="shared" si="298"/>
        <v>2011</v>
      </c>
      <c r="V3161" t="str">
        <f t="shared" si="299"/>
        <v>Dec</v>
      </c>
    </row>
    <row r="3162" spans="1:22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8">
        <f t="shared" si="294"/>
        <v>102</v>
      </c>
      <c r="P3162" s="12">
        <f t="shared" si="295"/>
        <v>34776.368421052633</v>
      </c>
      <c r="Q3162" t="s">
        <v>8317</v>
      </c>
      <c r="R3162" t="s">
        <v>8318</v>
      </c>
      <c r="S3162" s="9">
        <f t="shared" si="296"/>
        <v>41841.26489583333</v>
      </c>
      <c r="T3162" s="9">
        <f t="shared" si="297"/>
        <v>41864.207638888889</v>
      </c>
      <c r="U3162">
        <f t="shared" si="298"/>
        <v>2014</v>
      </c>
      <c r="V3162" t="str">
        <f t="shared" si="299"/>
        <v>Jul</v>
      </c>
    </row>
    <row r="3163" spans="1:22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8">
        <f t="shared" si="294"/>
        <v>105</v>
      </c>
      <c r="P3163" s="12">
        <f t="shared" si="295"/>
        <v>35027.027027027027</v>
      </c>
      <c r="Q3163" t="s">
        <v>8317</v>
      </c>
      <c r="R3163" t="s">
        <v>8318</v>
      </c>
      <c r="S3163" s="9">
        <f t="shared" si="296"/>
        <v>41897.536134259259</v>
      </c>
      <c r="T3163" s="9">
        <f t="shared" si="297"/>
        <v>41927.536134259259</v>
      </c>
      <c r="U3163">
        <f t="shared" si="298"/>
        <v>2014</v>
      </c>
      <c r="V3163" t="str">
        <f t="shared" si="299"/>
        <v>Sep</v>
      </c>
    </row>
    <row r="3164" spans="1:22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8">
        <f t="shared" si="294"/>
        <v>127</v>
      </c>
      <c r="P3164" s="12">
        <f t="shared" si="295"/>
        <v>37573.619047619046</v>
      </c>
      <c r="Q3164" t="s">
        <v>8317</v>
      </c>
      <c r="R3164" t="s">
        <v>8318</v>
      </c>
      <c r="S3164" s="9">
        <f t="shared" si="296"/>
        <v>41799.685902777775</v>
      </c>
      <c r="T3164" s="9">
        <f t="shared" si="297"/>
        <v>41827.083333333336</v>
      </c>
      <c r="U3164">
        <f t="shared" si="298"/>
        <v>2014</v>
      </c>
      <c r="V3164" t="str">
        <f t="shared" si="299"/>
        <v>Jun</v>
      </c>
    </row>
    <row r="3165" spans="1:22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8">
        <f t="shared" si="294"/>
        <v>111</v>
      </c>
      <c r="P3165" s="12">
        <f t="shared" si="295"/>
        <v>36000</v>
      </c>
      <c r="Q3165" t="s">
        <v>8317</v>
      </c>
      <c r="R3165" t="s">
        <v>8318</v>
      </c>
      <c r="S3165" s="9">
        <f t="shared" si="296"/>
        <v>41775.753761574073</v>
      </c>
      <c r="T3165" s="9">
        <f t="shared" si="297"/>
        <v>41805.753761574073</v>
      </c>
      <c r="U3165">
        <f t="shared" si="298"/>
        <v>2014</v>
      </c>
      <c r="V3165" t="str">
        <f t="shared" si="299"/>
        <v>May</v>
      </c>
    </row>
    <row r="3166" spans="1:22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8">
        <f t="shared" si="294"/>
        <v>107</v>
      </c>
      <c r="P3166" s="12">
        <f t="shared" si="295"/>
        <v>40157.74647887324</v>
      </c>
      <c r="Q3166" t="s">
        <v>8317</v>
      </c>
      <c r="R3166" t="s">
        <v>8318</v>
      </c>
      <c r="S3166" s="9">
        <f t="shared" si="296"/>
        <v>41766.80572916667</v>
      </c>
      <c r="T3166" s="9">
        <f t="shared" si="297"/>
        <v>41799.80572916667</v>
      </c>
      <c r="U3166">
        <f t="shared" si="298"/>
        <v>2014</v>
      </c>
      <c r="V3166" t="str">
        <f t="shared" si="299"/>
        <v>May</v>
      </c>
    </row>
    <row r="3167" spans="1:22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8">
        <f t="shared" si="294"/>
        <v>163</v>
      </c>
      <c r="P3167" s="12">
        <f t="shared" si="295"/>
        <v>90541.904761904763</v>
      </c>
      <c r="Q3167" t="s">
        <v>8317</v>
      </c>
      <c r="R3167" t="s">
        <v>8318</v>
      </c>
      <c r="S3167" s="9">
        <f t="shared" si="296"/>
        <v>40644.159259259257</v>
      </c>
      <c r="T3167" s="9">
        <f t="shared" si="297"/>
        <v>40666.165972222225</v>
      </c>
      <c r="U3167">
        <f t="shared" si="298"/>
        <v>2011</v>
      </c>
      <c r="V3167" t="str">
        <f t="shared" si="299"/>
        <v>Apr</v>
      </c>
    </row>
    <row r="3168" spans="1:22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8">
        <f t="shared" si="294"/>
        <v>160</v>
      </c>
      <c r="P3168" s="12">
        <f t="shared" si="295"/>
        <v>2660.8462365591399</v>
      </c>
      <c r="Q3168" t="s">
        <v>8317</v>
      </c>
      <c r="R3168" t="s">
        <v>8318</v>
      </c>
      <c r="S3168" s="9">
        <f t="shared" si="296"/>
        <v>41940.69158564815</v>
      </c>
      <c r="T3168" s="9">
        <f t="shared" si="297"/>
        <v>41969.332638888889</v>
      </c>
      <c r="U3168">
        <f t="shared" si="298"/>
        <v>2014</v>
      </c>
      <c r="V3168" t="str">
        <f t="shared" si="299"/>
        <v>Oct</v>
      </c>
    </row>
    <row r="3169" spans="1:22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8">
        <f t="shared" si="294"/>
        <v>116</v>
      </c>
      <c r="P3169" s="12">
        <f t="shared" si="295"/>
        <v>21992.727272727272</v>
      </c>
      <c r="Q3169" t="s">
        <v>8317</v>
      </c>
      <c r="R3169" t="s">
        <v>8318</v>
      </c>
      <c r="S3169" s="9">
        <f t="shared" si="296"/>
        <v>41839.175706018519</v>
      </c>
      <c r="T3169" s="9">
        <f t="shared" si="297"/>
        <v>41853.175706018519</v>
      </c>
      <c r="U3169">
        <f t="shared" si="298"/>
        <v>2014</v>
      </c>
      <c r="V3169" t="str">
        <f t="shared" si="299"/>
        <v>Jul</v>
      </c>
    </row>
    <row r="3170" spans="1:22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8">
        <f t="shared" si="294"/>
        <v>124</v>
      </c>
      <c r="P3170" s="12">
        <f t="shared" si="295"/>
        <v>45056.508196721312</v>
      </c>
      <c r="Q3170" t="s">
        <v>8317</v>
      </c>
      <c r="R3170" t="s">
        <v>8318</v>
      </c>
      <c r="S3170" s="9">
        <f t="shared" si="296"/>
        <v>41772.105937500004</v>
      </c>
      <c r="T3170" s="9">
        <f t="shared" si="297"/>
        <v>41803.916666666664</v>
      </c>
      <c r="U3170">
        <f t="shared" si="298"/>
        <v>2014</v>
      </c>
      <c r="V3170" t="str">
        <f t="shared" si="299"/>
        <v>May</v>
      </c>
    </row>
    <row r="3171" spans="1:22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8">
        <f t="shared" si="294"/>
        <v>103</v>
      </c>
      <c r="P3171" s="12">
        <f t="shared" si="295"/>
        <v>31050.963414634145</v>
      </c>
      <c r="Q3171" t="s">
        <v>8317</v>
      </c>
      <c r="R3171" t="s">
        <v>8318</v>
      </c>
      <c r="S3171" s="9">
        <f t="shared" si="296"/>
        <v>41591.737974537034</v>
      </c>
      <c r="T3171" s="9">
        <f t="shared" si="297"/>
        <v>41621.207638888889</v>
      </c>
      <c r="U3171">
        <f t="shared" si="298"/>
        <v>2013</v>
      </c>
      <c r="V3171" t="str">
        <f t="shared" si="299"/>
        <v>Nov</v>
      </c>
    </row>
    <row r="3172" spans="1:22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8">
        <f t="shared" si="294"/>
        <v>112</v>
      </c>
      <c r="P3172" s="12">
        <f t="shared" si="295"/>
        <v>40262.760563380281</v>
      </c>
      <c r="Q3172" t="s">
        <v>8317</v>
      </c>
      <c r="R3172" t="s">
        <v>8318</v>
      </c>
      <c r="S3172" s="9">
        <f t="shared" si="296"/>
        <v>41789.080370370371</v>
      </c>
      <c r="T3172" s="9">
        <f t="shared" si="297"/>
        <v>41822.166666666664</v>
      </c>
      <c r="U3172">
        <f t="shared" si="298"/>
        <v>2014</v>
      </c>
      <c r="V3172" t="str">
        <f t="shared" si="299"/>
        <v>May</v>
      </c>
    </row>
    <row r="3173" spans="1:22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8">
        <f t="shared" si="294"/>
        <v>109</v>
      </c>
      <c r="P3173" s="12">
        <f t="shared" si="295"/>
        <v>22153.846153846152</v>
      </c>
      <c r="Q3173" t="s">
        <v>8317</v>
      </c>
      <c r="R3173" t="s">
        <v>8318</v>
      </c>
      <c r="S3173" s="9">
        <f t="shared" si="296"/>
        <v>42466.608310185184</v>
      </c>
      <c r="T3173" s="9">
        <f t="shared" si="297"/>
        <v>42496.608310185184</v>
      </c>
      <c r="U3173">
        <f t="shared" si="298"/>
        <v>2016</v>
      </c>
      <c r="V3173" t="str">
        <f t="shared" si="299"/>
        <v>Apr</v>
      </c>
    </row>
    <row r="3174" spans="1:22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8">
        <f t="shared" si="294"/>
        <v>115</v>
      </c>
      <c r="P3174" s="12">
        <f t="shared" si="295"/>
        <v>89379.31034482758</v>
      </c>
      <c r="Q3174" t="s">
        <v>8317</v>
      </c>
      <c r="R3174" t="s">
        <v>8318</v>
      </c>
      <c r="S3174" s="9">
        <f t="shared" si="296"/>
        <v>40923.729953703703</v>
      </c>
      <c r="T3174" s="9">
        <f t="shared" si="297"/>
        <v>40953.729953703703</v>
      </c>
      <c r="U3174">
        <f t="shared" si="298"/>
        <v>2012</v>
      </c>
      <c r="V3174" t="str">
        <f t="shared" si="299"/>
        <v>Jan</v>
      </c>
    </row>
    <row r="3175" spans="1:22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8">
        <f t="shared" si="294"/>
        <v>103</v>
      </c>
      <c r="P3175" s="12">
        <f t="shared" si="295"/>
        <v>35027.027027027027</v>
      </c>
      <c r="Q3175" t="s">
        <v>8317</v>
      </c>
      <c r="R3175" t="s">
        <v>8318</v>
      </c>
      <c r="S3175" s="9">
        <f t="shared" si="296"/>
        <v>41878.878379629627</v>
      </c>
      <c r="T3175" s="9">
        <f t="shared" si="297"/>
        <v>41908.878379629627</v>
      </c>
      <c r="U3175">
        <f t="shared" si="298"/>
        <v>2014</v>
      </c>
      <c r="V3175" t="str">
        <f t="shared" si="299"/>
        <v>Aug</v>
      </c>
    </row>
    <row r="3176" spans="1:22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8">
        <f t="shared" si="294"/>
        <v>101</v>
      </c>
      <c r="P3176" s="12">
        <f t="shared" si="295"/>
        <v>52591.304347826088</v>
      </c>
      <c r="Q3176" t="s">
        <v>8317</v>
      </c>
      <c r="R3176" t="s">
        <v>8318</v>
      </c>
      <c r="S3176" s="9">
        <f t="shared" si="296"/>
        <v>41862.864675925928</v>
      </c>
      <c r="T3176" s="9">
        <f t="shared" si="297"/>
        <v>41876.864675925928</v>
      </c>
      <c r="U3176">
        <f t="shared" si="298"/>
        <v>2014</v>
      </c>
      <c r="V3176" t="str">
        <f t="shared" si="299"/>
        <v>Aug</v>
      </c>
    </row>
    <row r="3177" spans="1:22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8">
        <f t="shared" si="294"/>
        <v>110</v>
      </c>
      <c r="P3177" s="12">
        <f t="shared" si="295"/>
        <v>86400</v>
      </c>
      <c r="Q3177" t="s">
        <v>8317</v>
      </c>
      <c r="R3177" t="s">
        <v>8318</v>
      </c>
      <c r="S3177" s="9">
        <f t="shared" si="296"/>
        <v>40531.886886574073</v>
      </c>
      <c r="T3177" s="9">
        <f t="shared" si="297"/>
        <v>40591.886886574073</v>
      </c>
      <c r="U3177">
        <f t="shared" si="298"/>
        <v>2010</v>
      </c>
      <c r="V3177" t="str">
        <f t="shared" si="299"/>
        <v>Dec</v>
      </c>
    </row>
    <row r="3178" spans="1:22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8">
        <f t="shared" si="294"/>
        <v>115</v>
      </c>
      <c r="P3178" s="12">
        <f t="shared" si="295"/>
        <v>41933.981818181819</v>
      </c>
      <c r="Q3178" t="s">
        <v>8317</v>
      </c>
      <c r="R3178" t="s">
        <v>8318</v>
      </c>
      <c r="S3178" s="9">
        <f t="shared" si="296"/>
        <v>41477.930914351848</v>
      </c>
      <c r="T3178" s="9">
        <f t="shared" si="297"/>
        <v>41504.625</v>
      </c>
      <c r="U3178">
        <f t="shared" si="298"/>
        <v>2013</v>
      </c>
      <c r="V3178" t="str">
        <f t="shared" si="299"/>
        <v>Jul</v>
      </c>
    </row>
    <row r="3179" spans="1:22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8">
        <f t="shared" si="294"/>
        <v>117</v>
      </c>
      <c r="P3179" s="12">
        <f t="shared" si="295"/>
        <v>50823.529411764706</v>
      </c>
      <c r="Q3179" t="s">
        <v>8317</v>
      </c>
      <c r="R3179" t="s">
        <v>8318</v>
      </c>
      <c r="S3179" s="9">
        <f t="shared" si="296"/>
        <v>41781.666770833333</v>
      </c>
      <c r="T3179" s="9">
        <f t="shared" si="297"/>
        <v>41811.666770833333</v>
      </c>
      <c r="U3179">
        <f t="shared" si="298"/>
        <v>2014</v>
      </c>
      <c r="V3179" t="str">
        <f t="shared" si="299"/>
        <v>May</v>
      </c>
    </row>
    <row r="3180" spans="1:22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8">
        <f t="shared" si="294"/>
        <v>172</v>
      </c>
      <c r="P3180" s="12">
        <f t="shared" si="295"/>
        <v>33230.769230769234</v>
      </c>
      <c r="Q3180" t="s">
        <v>8317</v>
      </c>
      <c r="R3180" t="s">
        <v>8318</v>
      </c>
      <c r="S3180" s="9">
        <f t="shared" si="296"/>
        <v>41806.605034722219</v>
      </c>
      <c r="T3180" s="9">
        <f t="shared" si="297"/>
        <v>41836.605034722219</v>
      </c>
      <c r="U3180">
        <f t="shared" si="298"/>
        <v>2014</v>
      </c>
      <c r="V3180" t="str">
        <f t="shared" si="299"/>
        <v>Jun</v>
      </c>
    </row>
    <row r="3181" spans="1:22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8">
        <f t="shared" si="294"/>
        <v>114</v>
      </c>
      <c r="P3181" s="12">
        <f t="shared" si="295"/>
        <v>34838.709677419356</v>
      </c>
      <c r="Q3181" t="s">
        <v>8317</v>
      </c>
      <c r="R3181" t="s">
        <v>8318</v>
      </c>
      <c r="S3181" s="9">
        <f t="shared" si="296"/>
        <v>41375.702210648145</v>
      </c>
      <c r="T3181" s="9">
        <f t="shared" si="297"/>
        <v>41400.702210648145</v>
      </c>
      <c r="U3181">
        <f t="shared" si="298"/>
        <v>2013</v>
      </c>
      <c r="V3181" t="str">
        <f t="shared" si="299"/>
        <v>Apr</v>
      </c>
    </row>
    <row r="3182" spans="1:22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8">
        <f t="shared" si="294"/>
        <v>120</v>
      </c>
      <c r="P3182" s="12">
        <f t="shared" si="295"/>
        <v>57600</v>
      </c>
      <c r="Q3182" t="s">
        <v>8317</v>
      </c>
      <c r="R3182" t="s">
        <v>8318</v>
      </c>
      <c r="S3182" s="9">
        <f t="shared" si="296"/>
        <v>41780.412604166668</v>
      </c>
      <c r="T3182" s="9">
        <f t="shared" si="297"/>
        <v>41810.412604166668</v>
      </c>
      <c r="U3182">
        <f t="shared" si="298"/>
        <v>2014</v>
      </c>
      <c r="V3182" t="str">
        <f t="shared" si="299"/>
        <v>May</v>
      </c>
    </row>
    <row r="3183" spans="1:22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8">
        <f t="shared" si="294"/>
        <v>109</v>
      </c>
      <c r="P3183" s="12">
        <f t="shared" si="295"/>
        <v>151814.20000000001</v>
      </c>
      <c r="Q3183" t="s">
        <v>8317</v>
      </c>
      <c r="R3183" t="s">
        <v>8318</v>
      </c>
      <c r="S3183" s="9">
        <f t="shared" si="296"/>
        <v>41779.310034722221</v>
      </c>
      <c r="T3183" s="9">
        <f t="shared" si="297"/>
        <v>41805.666666666664</v>
      </c>
      <c r="U3183">
        <f t="shared" si="298"/>
        <v>2014</v>
      </c>
      <c r="V3183" t="str">
        <f t="shared" si="299"/>
        <v>May</v>
      </c>
    </row>
    <row r="3184" spans="1:22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8">
        <f t="shared" si="294"/>
        <v>101</v>
      </c>
      <c r="P3184" s="12">
        <f t="shared" si="295"/>
        <v>31904.496688741721</v>
      </c>
      <c r="Q3184" t="s">
        <v>8317</v>
      </c>
      <c r="R3184" t="s">
        <v>8318</v>
      </c>
      <c r="S3184" s="9">
        <f t="shared" si="296"/>
        <v>40883.949317129627</v>
      </c>
      <c r="T3184" s="9">
        <f t="shared" si="297"/>
        <v>40939.708333333336</v>
      </c>
      <c r="U3184">
        <f t="shared" si="298"/>
        <v>2011</v>
      </c>
      <c r="V3184" t="str">
        <f t="shared" si="299"/>
        <v>Dec</v>
      </c>
    </row>
    <row r="3185" spans="1:22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8">
        <f t="shared" si="294"/>
        <v>109</v>
      </c>
      <c r="P3185" s="12">
        <f t="shared" si="295"/>
        <v>22870.588235294119</v>
      </c>
      <c r="Q3185" t="s">
        <v>8317</v>
      </c>
      <c r="R3185" t="s">
        <v>8318</v>
      </c>
      <c r="S3185" s="9">
        <f t="shared" si="296"/>
        <v>41491.79478009259</v>
      </c>
      <c r="T3185" s="9">
        <f t="shared" si="297"/>
        <v>41509.79478009259</v>
      </c>
      <c r="U3185">
        <f t="shared" si="298"/>
        <v>2013</v>
      </c>
      <c r="V3185" t="str">
        <f t="shared" si="299"/>
        <v>Aug</v>
      </c>
    </row>
    <row r="3186" spans="1:22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8">
        <f t="shared" si="294"/>
        <v>107</v>
      </c>
      <c r="P3186" s="12">
        <f t="shared" si="295"/>
        <v>56347.82608695652</v>
      </c>
      <c r="Q3186" t="s">
        <v>8317</v>
      </c>
      <c r="R3186" t="s">
        <v>8318</v>
      </c>
      <c r="S3186" s="9">
        <f t="shared" si="296"/>
        <v>41791.993414351848</v>
      </c>
      <c r="T3186" s="9">
        <f t="shared" si="297"/>
        <v>41821.993414351848</v>
      </c>
      <c r="U3186">
        <f t="shared" si="298"/>
        <v>2014</v>
      </c>
      <c r="V3186" t="str">
        <f t="shared" si="299"/>
        <v>Jun</v>
      </c>
    </row>
    <row r="3187" spans="1:22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8">
        <f t="shared" si="294"/>
        <v>100</v>
      </c>
      <c r="P3187" s="12">
        <f t="shared" si="295"/>
        <v>25200</v>
      </c>
      <c r="Q3187" t="s">
        <v>8317</v>
      </c>
      <c r="R3187" t="s">
        <v>8318</v>
      </c>
      <c r="S3187" s="9">
        <f t="shared" si="296"/>
        <v>41829.977326388893</v>
      </c>
      <c r="T3187" s="9">
        <f t="shared" si="297"/>
        <v>41836.977326388893</v>
      </c>
      <c r="U3187">
        <f t="shared" si="298"/>
        <v>2014</v>
      </c>
      <c r="V3187" t="str">
        <f t="shared" si="299"/>
        <v>Jul</v>
      </c>
    </row>
    <row r="3188" spans="1:22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8">
        <f t="shared" si="294"/>
        <v>102</v>
      </c>
      <c r="P3188" s="12">
        <f t="shared" si="295"/>
        <v>36968.028571428571</v>
      </c>
      <c r="Q3188" t="s">
        <v>8317</v>
      </c>
      <c r="R3188" t="s">
        <v>8318</v>
      </c>
      <c r="S3188" s="9">
        <f t="shared" si="296"/>
        <v>41868.924050925925</v>
      </c>
      <c r="T3188" s="9">
        <f t="shared" si="297"/>
        <v>41898.875</v>
      </c>
      <c r="U3188">
        <f t="shared" si="298"/>
        <v>2014</v>
      </c>
      <c r="V3188" t="str">
        <f t="shared" si="299"/>
        <v>Aug</v>
      </c>
    </row>
    <row r="3189" spans="1:22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8">
        <f t="shared" si="294"/>
        <v>116</v>
      </c>
      <c r="P3189" s="12">
        <f t="shared" si="295"/>
        <v>7081.9672131147545</v>
      </c>
      <c r="Q3189" t="s">
        <v>8317</v>
      </c>
      <c r="R3189" t="s">
        <v>8318</v>
      </c>
      <c r="S3189" s="9">
        <f t="shared" si="296"/>
        <v>41835.666354166664</v>
      </c>
      <c r="T3189" s="9">
        <f t="shared" si="297"/>
        <v>41855.666354166664</v>
      </c>
      <c r="U3189">
        <f t="shared" si="298"/>
        <v>2014</v>
      </c>
      <c r="V3189" t="str">
        <f t="shared" si="299"/>
        <v>Jul</v>
      </c>
    </row>
    <row r="3190" spans="1:22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8">
        <f t="shared" si="294"/>
        <v>65</v>
      </c>
      <c r="P3190" s="12">
        <f t="shared" si="295"/>
        <v>201600</v>
      </c>
      <c r="Q3190" t="s">
        <v>8317</v>
      </c>
      <c r="R3190" t="s">
        <v>8359</v>
      </c>
      <c r="S3190" s="9">
        <f t="shared" si="296"/>
        <v>42144.415532407409</v>
      </c>
      <c r="T3190" s="9">
        <f t="shared" si="297"/>
        <v>42165.415532407409</v>
      </c>
      <c r="U3190">
        <f t="shared" si="298"/>
        <v>2015</v>
      </c>
      <c r="V3190" t="str">
        <f t="shared" si="299"/>
        <v>May</v>
      </c>
    </row>
    <row r="3191" spans="1:22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8">
        <f t="shared" si="294"/>
        <v>12</v>
      </c>
      <c r="P3191" s="12">
        <f t="shared" si="295"/>
        <v>136421.05263157896</v>
      </c>
      <c r="Q3191" t="s">
        <v>8317</v>
      </c>
      <c r="R3191" t="s">
        <v>8359</v>
      </c>
      <c r="S3191" s="9">
        <f t="shared" si="296"/>
        <v>42118.346435185187</v>
      </c>
      <c r="T3191" s="9">
        <f t="shared" si="297"/>
        <v>42148.346435185187</v>
      </c>
      <c r="U3191">
        <f t="shared" si="298"/>
        <v>2015</v>
      </c>
      <c r="V3191" t="str">
        <f t="shared" si="299"/>
        <v>Apr</v>
      </c>
    </row>
    <row r="3192" spans="1:22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8">
        <f t="shared" si="294"/>
        <v>0</v>
      </c>
      <c r="P3192" s="12" t="e">
        <f t="shared" si="295"/>
        <v>#DIV/0!</v>
      </c>
      <c r="Q3192" t="s">
        <v>8317</v>
      </c>
      <c r="R3192" t="s">
        <v>8359</v>
      </c>
      <c r="S3192" s="9">
        <f t="shared" si="296"/>
        <v>42683.151331018518</v>
      </c>
      <c r="T3192" s="9">
        <f t="shared" si="297"/>
        <v>42713.192997685182</v>
      </c>
      <c r="U3192">
        <f t="shared" si="298"/>
        <v>2016</v>
      </c>
      <c r="V3192" t="str">
        <f t="shared" si="299"/>
        <v>Nov</v>
      </c>
    </row>
    <row r="3193" spans="1:22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8">
        <f t="shared" si="294"/>
        <v>4</v>
      </c>
      <c r="P3193" s="12">
        <f t="shared" si="295"/>
        <v>1296000</v>
      </c>
      <c r="Q3193" t="s">
        <v>8317</v>
      </c>
      <c r="R3193" t="s">
        <v>8359</v>
      </c>
      <c r="S3193" s="9">
        <f t="shared" si="296"/>
        <v>42538.755428240736</v>
      </c>
      <c r="T3193" s="9">
        <f t="shared" si="297"/>
        <v>42598.755428240736</v>
      </c>
      <c r="U3193">
        <f t="shared" si="298"/>
        <v>2016</v>
      </c>
      <c r="V3193" t="str">
        <f t="shared" si="299"/>
        <v>Jun</v>
      </c>
    </row>
    <row r="3194" spans="1:22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8">
        <f t="shared" si="294"/>
        <v>1</v>
      </c>
      <c r="P3194" s="12">
        <f t="shared" si="295"/>
        <v>485742.625</v>
      </c>
      <c r="Q3194" t="s">
        <v>8317</v>
      </c>
      <c r="R3194" t="s">
        <v>8359</v>
      </c>
      <c r="S3194" s="9">
        <f t="shared" si="296"/>
        <v>42018.94049768518</v>
      </c>
      <c r="T3194" s="9">
        <f t="shared" si="297"/>
        <v>42063.916666666672</v>
      </c>
      <c r="U3194">
        <f t="shared" si="298"/>
        <v>2015</v>
      </c>
      <c r="V3194" t="str">
        <f t="shared" si="299"/>
        <v>Jan</v>
      </c>
    </row>
    <row r="3195" spans="1:22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8">
        <f t="shared" si="294"/>
        <v>12</v>
      </c>
      <c r="P3195" s="12">
        <f t="shared" si="295"/>
        <v>162000</v>
      </c>
      <c r="Q3195" t="s">
        <v>8317</v>
      </c>
      <c r="R3195" t="s">
        <v>8359</v>
      </c>
      <c r="S3195" s="9">
        <f t="shared" si="296"/>
        <v>42010.968240740738</v>
      </c>
      <c r="T3195" s="9">
        <f t="shared" si="297"/>
        <v>42055.968240740738</v>
      </c>
      <c r="U3195">
        <f t="shared" si="298"/>
        <v>2015</v>
      </c>
      <c r="V3195" t="str">
        <f t="shared" si="299"/>
        <v>Jan</v>
      </c>
    </row>
    <row r="3196" spans="1:22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8">
        <f t="shared" si="294"/>
        <v>0</v>
      </c>
      <c r="P3196" s="12" t="e">
        <f t="shared" si="295"/>
        <v>#DIV/0!</v>
      </c>
      <c r="Q3196" t="s">
        <v>8317</v>
      </c>
      <c r="R3196" t="s">
        <v>8359</v>
      </c>
      <c r="S3196" s="9">
        <f t="shared" si="296"/>
        <v>42182.062476851846</v>
      </c>
      <c r="T3196" s="9">
        <f t="shared" si="297"/>
        <v>42212.062476851846</v>
      </c>
      <c r="U3196">
        <f t="shared" si="298"/>
        <v>2015</v>
      </c>
      <c r="V3196" t="str">
        <f t="shared" si="299"/>
        <v>Jun</v>
      </c>
    </row>
    <row r="3197" spans="1:22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8">
        <f t="shared" si="294"/>
        <v>59</v>
      </c>
      <c r="P3197" s="12">
        <f t="shared" si="295"/>
        <v>66461.538461538468</v>
      </c>
      <c r="Q3197" t="s">
        <v>8317</v>
      </c>
      <c r="R3197" t="s">
        <v>8359</v>
      </c>
      <c r="S3197" s="9">
        <f t="shared" si="296"/>
        <v>42017.594236111108</v>
      </c>
      <c r="T3197" s="9">
        <f t="shared" si="297"/>
        <v>42047.594236111108</v>
      </c>
      <c r="U3197">
        <f t="shared" si="298"/>
        <v>2015</v>
      </c>
      <c r="V3197" t="str">
        <f t="shared" si="299"/>
        <v>Jan</v>
      </c>
    </row>
    <row r="3198" spans="1:22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8">
        <f t="shared" si="294"/>
        <v>0</v>
      </c>
      <c r="P3198" s="12">
        <f t="shared" si="295"/>
        <v>863787.5</v>
      </c>
      <c r="Q3198" t="s">
        <v>8317</v>
      </c>
      <c r="R3198" t="s">
        <v>8359</v>
      </c>
      <c r="S3198" s="9">
        <f t="shared" si="296"/>
        <v>42157.598090277781</v>
      </c>
      <c r="T3198" s="9">
        <f t="shared" si="297"/>
        <v>42217.583333333328</v>
      </c>
      <c r="U3198">
        <f t="shared" si="298"/>
        <v>2015</v>
      </c>
      <c r="V3198" t="str">
        <f t="shared" si="299"/>
        <v>Jun</v>
      </c>
    </row>
    <row r="3199" spans="1:22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8">
        <f t="shared" si="294"/>
        <v>11</v>
      </c>
      <c r="P3199" s="12">
        <f t="shared" si="295"/>
        <v>648000</v>
      </c>
      <c r="Q3199" t="s">
        <v>8317</v>
      </c>
      <c r="R3199" t="s">
        <v>8359</v>
      </c>
      <c r="S3199" s="9">
        <f t="shared" si="296"/>
        <v>42009.493263888886</v>
      </c>
      <c r="T3199" s="9">
        <f t="shared" si="297"/>
        <v>42039.493263888886</v>
      </c>
      <c r="U3199">
        <f t="shared" si="298"/>
        <v>2015</v>
      </c>
      <c r="V3199" t="str">
        <f t="shared" si="299"/>
        <v>Jan</v>
      </c>
    </row>
    <row r="3200" spans="1:22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8">
        <f t="shared" si="294"/>
        <v>0</v>
      </c>
      <c r="P3200" s="12">
        <f t="shared" si="295"/>
        <v>1094400</v>
      </c>
      <c r="Q3200" t="s">
        <v>8317</v>
      </c>
      <c r="R3200" t="s">
        <v>8359</v>
      </c>
      <c r="S3200" s="9">
        <f t="shared" si="296"/>
        <v>42013.424502314811</v>
      </c>
      <c r="T3200" s="9">
        <f t="shared" si="297"/>
        <v>42051.424502314811</v>
      </c>
      <c r="U3200">
        <f t="shared" si="298"/>
        <v>2015</v>
      </c>
      <c r="V3200" t="str">
        <f t="shared" si="299"/>
        <v>Jan</v>
      </c>
    </row>
    <row r="3201" spans="1:22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8">
        <f t="shared" si="294"/>
        <v>52</v>
      </c>
      <c r="P3201" s="12">
        <f t="shared" si="295"/>
        <v>49090.226415094337</v>
      </c>
      <c r="Q3201" t="s">
        <v>8317</v>
      </c>
      <c r="R3201" t="s">
        <v>8359</v>
      </c>
      <c r="S3201" s="9">
        <f t="shared" si="296"/>
        <v>41858.761782407404</v>
      </c>
      <c r="T3201" s="9">
        <f t="shared" si="297"/>
        <v>41888.875</v>
      </c>
      <c r="U3201">
        <f t="shared" si="298"/>
        <v>2014</v>
      </c>
      <c r="V3201" t="str">
        <f t="shared" si="299"/>
        <v>Aug</v>
      </c>
    </row>
    <row r="3202" spans="1:22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8">
        <f t="shared" si="294"/>
        <v>0</v>
      </c>
      <c r="P3202" s="12">
        <f t="shared" si="295"/>
        <v>2584339</v>
      </c>
      <c r="Q3202" t="s">
        <v>8317</v>
      </c>
      <c r="R3202" t="s">
        <v>8359</v>
      </c>
      <c r="S3202" s="9">
        <f t="shared" si="296"/>
        <v>42460.320613425924</v>
      </c>
      <c r="T3202" s="9">
        <f t="shared" si="297"/>
        <v>42490.231944444444</v>
      </c>
      <c r="U3202">
        <f t="shared" si="298"/>
        <v>2016</v>
      </c>
      <c r="V3202" t="str">
        <f t="shared" si="299"/>
        <v>Mar</v>
      </c>
    </row>
    <row r="3203" spans="1:22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8">
        <f t="shared" ref="O3203:O3266" si="300">ROUND((E3203/D3203)*100,0)</f>
        <v>1</v>
      </c>
      <c r="P3203" s="12">
        <f t="shared" ref="P3203:P3266" si="301">(I3203-J3203)/L3203</f>
        <v>907200</v>
      </c>
      <c r="Q3203" t="s">
        <v>8317</v>
      </c>
      <c r="R3203" t="s">
        <v>8359</v>
      </c>
      <c r="S3203" s="9">
        <f t="shared" ref="S3203:S3266" si="302">(((J3203/60)/60)/24)+DATE(1970,1,1)</f>
        <v>41861.767094907409</v>
      </c>
      <c r="T3203" s="9">
        <f t="shared" ref="T3203:T3266" si="303">(((I3203/60)/60)/24) + DATE(1970,1,1)</f>
        <v>41882.767094907409</v>
      </c>
      <c r="U3203">
        <f t="shared" ref="U3203:U3266" si="304">YEAR(S3203)</f>
        <v>2014</v>
      </c>
      <c r="V3203" t="str">
        <f t="shared" ref="V3203:V3266" si="305">TEXT(MONTH(S3203)*29,"mmm")</f>
        <v>Aug</v>
      </c>
    </row>
    <row r="3204" spans="1:22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8">
        <f t="shared" si="300"/>
        <v>55</v>
      </c>
      <c r="P3204" s="12">
        <f t="shared" si="301"/>
        <v>201815.76</v>
      </c>
      <c r="Q3204" t="s">
        <v>8317</v>
      </c>
      <c r="R3204" t="s">
        <v>8359</v>
      </c>
      <c r="S3204" s="9">
        <f t="shared" si="302"/>
        <v>42293.853541666671</v>
      </c>
      <c r="T3204" s="9">
        <f t="shared" si="303"/>
        <v>42352.249305555553</v>
      </c>
      <c r="U3204">
        <f t="shared" si="304"/>
        <v>2015</v>
      </c>
      <c r="V3204" t="str">
        <f t="shared" si="305"/>
        <v>Oct</v>
      </c>
    </row>
    <row r="3205" spans="1:22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8">
        <f t="shared" si="300"/>
        <v>25</v>
      </c>
      <c r="P3205" s="12">
        <f t="shared" si="301"/>
        <v>432000</v>
      </c>
      <c r="Q3205" t="s">
        <v>8317</v>
      </c>
      <c r="R3205" t="s">
        <v>8359</v>
      </c>
      <c r="S3205" s="9">
        <f t="shared" si="302"/>
        <v>42242.988680555558</v>
      </c>
      <c r="T3205" s="9">
        <f t="shared" si="303"/>
        <v>42272.988680555558</v>
      </c>
      <c r="U3205">
        <f t="shared" si="304"/>
        <v>2015</v>
      </c>
      <c r="V3205" t="str">
        <f t="shared" si="305"/>
        <v>Aug</v>
      </c>
    </row>
    <row r="3206" spans="1:22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8">
        <f t="shared" si="300"/>
        <v>0</v>
      </c>
      <c r="P3206" s="12" t="e">
        <f t="shared" si="301"/>
        <v>#DIV/0!</v>
      </c>
      <c r="Q3206" t="s">
        <v>8317</v>
      </c>
      <c r="R3206" t="s">
        <v>8359</v>
      </c>
      <c r="S3206" s="9">
        <f t="shared" si="302"/>
        <v>42172.686099537037</v>
      </c>
      <c r="T3206" s="9">
        <f t="shared" si="303"/>
        <v>42202.676388888889</v>
      </c>
      <c r="U3206">
        <f t="shared" si="304"/>
        <v>2015</v>
      </c>
      <c r="V3206" t="str">
        <f t="shared" si="305"/>
        <v>Jun</v>
      </c>
    </row>
    <row r="3207" spans="1:22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8">
        <f t="shared" si="300"/>
        <v>3</v>
      </c>
      <c r="P3207" s="12">
        <f t="shared" si="301"/>
        <v>216000</v>
      </c>
      <c r="Q3207" t="s">
        <v>8317</v>
      </c>
      <c r="R3207" t="s">
        <v>8359</v>
      </c>
      <c r="S3207" s="9">
        <f t="shared" si="302"/>
        <v>42095.374675925923</v>
      </c>
      <c r="T3207" s="9">
        <f t="shared" si="303"/>
        <v>42125.374675925923</v>
      </c>
      <c r="U3207">
        <f t="shared" si="304"/>
        <v>2015</v>
      </c>
      <c r="V3207" t="str">
        <f t="shared" si="305"/>
        <v>Apr</v>
      </c>
    </row>
    <row r="3208" spans="1:22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8">
        <f t="shared" si="300"/>
        <v>0</v>
      </c>
      <c r="P3208" s="12" t="e">
        <f t="shared" si="301"/>
        <v>#DIV/0!</v>
      </c>
      <c r="Q3208" t="s">
        <v>8317</v>
      </c>
      <c r="R3208" t="s">
        <v>8359</v>
      </c>
      <c r="S3208" s="9">
        <f t="shared" si="302"/>
        <v>42236.276053240741</v>
      </c>
      <c r="T3208" s="9">
        <f t="shared" si="303"/>
        <v>42266.276053240741</v>
      </c>
      <c r="U3208">
        <f t="shared" si="304"/>
        <v>2015</v>
      </c>
      <c r="V3208" t="str">
        <f t="shared" si="305"/>
        <v>Aug</v>
      </c>
    </row>
    <row r="3209" spans="1:22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8">
        <f t="shared" si="300"/>
        <v>46</v>
      </c>
      <c r="P3209" s="12">
        <f t="shared" si="301"/>
        <v>143900</v>
      </c>
      <c r="Q3209" t="s">
        <v>8317</v>
      </c>
      <c r="R3209" t="s">
        <v>8359</v>
      </c>
      <c r="S3209" s="9">
        <f t="shared" si="302"/>
        <v>42057.277858796297</v>
      </c>
      <c r="T3209" s="9">
        <f t="shared" si="303"/>
        <v>42117.236192129625</v>
      </c>
      <c r="U3209">
        <f t="shared" si="304"/>
        <v>2015</v>
      </c>
      <c r="V3209" t="str">
        <f t="shared" si="305"/>
        <v>Feb</v>
      </c>
    </row>
    <row r="3210" spans="1:22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8">
        <f t="shared" si="300"/>
        <v>104</v>
      </c>
      <c r="P3210" s="12">
        <f t="shared" si="301"/>
        <v>22126.829268292684</v>
      </c>
      <c r="Q3210" t="s">
        <v>8317</v>
      </c>
      <c r="R3210" t="s">
        <v>8318</v>
      </c>
      <c r="S3210" s="9">
        <f t="shared" si="302"/>
        <v>41827.605057870373</v>
      </c>
      <c r="T3210" s="9">
        <f t="shared" si="303"/>
        <v>41848.605057870373</v>
      </c>
      <c r="U3210">
        <f t="shared" si="304"/>
        <v>2014</v>
      </c>
      <c r="V3210" t="str">
        <f t="shared" si="305"/>
        <v>Jul</v>
      </c>
    </row>
    <row r="3211" spans="1:22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8">
        <f t="shared" si="300"/>
        <v>119</v>
      </c>
      <c r="P3211" s="12">
        <f t="shared" si="301"/>
        <v>12356.380530973451</v>
      </c>
      <c r="Q3211" t="s">
        <v>8317</v>
      </c>
      <c r="R3211" t="s">
        <v>8318</v>
      </c>
      <c r="S3211" s="9">
        <f t="shared" si="302"/>
        <v>41778.637245370373</v>
      </c>
      <c r="T3211" s="9">
        <f t="shared" si="303"/>
        <v>41810.958333333336</v>
      </c>
      <c r="U3211">
        <f t="shared" si="304"/>
        <v>2014</v>
      </c>
      <c r="V3211" t="str">
        <f t="shared" si="305"/>
        <v>May</v>
      </c>
    </row>
    <row r="3212" spans="1:22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8">
        <f t="shared" si="300"/>
        <v>126</v>
      </c>
      <c r="P3212" s="12">
        <f t="shared" si="301"/>
        <v>68010.350000000006</v>
      </c>
      <c r="Q3212" t="s">
        <v>8317</v>
      </c>
      <c r="R3212" t="s">
        <v>8318</v>
      </c>
      <c r="S3212" s="9">
        <f t="shared" si="302"/>
        <v>41013.936562499999</v>
      </c>
      <c r="T3212" s="9">
        <f t="shared" si="303"/>
        <v>41061.165972222225</v>
      </c>
      <c r="U3212">
        <f t="shared" si="304"/>
        <v>2012</v>
      </c>
      <c r="V3212" t="str">
        <f t="shared" si="305"/>
        <v>Apr</v>
      </c>
    </row>
    <row r="3213" spans="1:22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8">
        <f t="shared" si="300"/>
        <v>120</v>
      </c>
      <c r="P3213" s="12">
        <f t="shared" si="301"/>
        <v>8451.3043478260861</v>
      </c>
      <c r="Q3213" t="s">
        <v>8317</v>
      </c>
      <c r="R3213" t="s">
        <v>8318</v>
      </c>
      <c r="S3213" s="9">
        <f t="shared" si="302"/>
        <v>41834.586574074077</v>
      </c>
      <c r="T3213" s="9">
        <f t="shared" si="303"/>
        <v>41866.083333333336</v>
      </c>
      <c r="U3213">
        <f t="shared" si="304"/>
        <v>2014</v>
      </c>
      <c r="V3213" t="str">
        <f t="shared" si="305"/>
        <v>Jul</v>
      </c>
    </row>
    <row r="3214" spans="1:22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8">
        <f t="shared" si="300"/>
        <v>126</v>
      </c>
      <c r="P3214" s="12">
        <f t="shared" si="301"/>
        <v>27574.468085106382</v>
      </c>
      <c r="Q3214" t="s">
        <v>8317</v>
      </c>
      <c r="R3214" t="s">
        <v>8318</v>
      </c>
      <c r="S3214" s="9">
        <f t="shared" si="302"/>
        <v>41829.795729166668</v>
      </c>
      <c r="T3214" s="9">
        <f t="shared" si="303"/>
        <v>41859.795729166668</v>
      </c>
      <c r="U3214">
        <f t="shared" si="304"/>
        <v>2014</v>
      </c>
      <c r="V3214" t="str">
        <f t="shared" si="305"/>
        <v>Jul</v>
      </c>
    </row>
    <row r="3215" spans="1:22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8">
        <f t="shared" si="300"/>
        <v>100</v>
      </c>
      <c r="P3215" s="12">
        <f t="shared" si="301"/>
        <v>73531.914893617024</v>
      </c>
      <c r="Q3215" t="s">
        <v>8317</v>
      </c>
      <c r="R3215" t="s">
        <v>8318</v>
      </c>
      <c r="S3215" s="9">
        <f t="shared" si="302"/>
        <v>42171.763414351852</v>
      </c>
      <c r="T3215" s="9">
        <f t="shared" si="303"/>
        <v>42211.763414351852</v>
      </c>
      <c r="U3215">
        <f t="shared" si="304"/>
        <v>2015</v>
      </c>
      <c r="V3215" t="str">
        <f t="shared" si="305"/>
        <v>Jun</v>
      </c>
    </row>
    <row r="3216" spans="1:22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8">
        <f t="shared" si="300"/>
        <v>102</v>
      </c>
      <c r="P3216" s="12">
        <f t="shared" si="301"/>
        <v>27951.539130434783</v>
      </c>
      <c r="Q3216" t="s">
        <v>8317</v>
      </c>
      <c r="R3216" t="s">
        <v>8318</v>
      </c>
      <c r="S3216" s="9">
        <f t="shared" si="302"/>
        <v>42337.792511574073</v>
      </c>
      <c r="T3216" s="9">
        <f t="shared" si="303"/>
        <v>42374.996527777781</v>
      </c>
      <c r="U3216">
        <f t="shared" si="304"/>
        <v>2015</v>
      </c>
      <c r="V3216" t="str">
        <f t="shared" si="305"/>
        <v>Nov</v>
      </c>
    </row>
    <row r="3217" spans="1:22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8">
        <f t="shared" si="300"/>
        <v>100</v>
      </c>
      <c r="P3217" s="12">
        <f t="shared" si="301"/>
        <v>24179.619402985074</v>
      </c>
      <c r="Q3217" t="s">
        <v>8317</v>
      </c>
      <c r="R3217" t="s">
        <v>8318</v>
      </c>
      <c r="S3217" s="9">
        <f t="shared" si="302"/>
        <v>42219.665173611109</v>
      </c>
      <c r="T3217" s="9">
        <f t="shared" si="303"/>
        <v>42257.165972222225</v>
      </c>
      <c r="U3217">
        <f t="shared" si="304"/>
        <v>2015</v>
      </c>
      <c r="V3217" t="str">
        <f t="shared" si="305"/>
        <v>Aug</v>
      </c>
    </row>
    <row r="3218" spans="1:22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8">
        <f t="shared" si="300"/>
        <v>100</v>
      </c>
      <c r="P3218" s="12">
        <f t="shared" si="301"/>
        <v>76875.114285714284</v>
      </c>
      <c r="Q3218" t="s">
        <v>8317</v>
      </c>
      <c r="R3218" t="s">
        <v>8318</v>
      </c>
      <c r="S3218" s="9">
        <f t="shared" si="302"/>
        <v>42165.462627314817</v>
      </c>
      <c r="T3218" s="9">
        <f t="shared" si="303"/>
        <v>42196.604166666672</v>
      </c>
      <c r="U3218">
        <f t="shared" si="304"/>
        <v>2015</v>
      </c>
      <c r="V3218" t="str">
        <f t="shared" si="305"/>
        <v>Jun</v>
      </c>
    </row>
    <row r="3219" spans="1:22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8">
        <f t="shared" si="300"/>
        <v>116</v>
      </c>
      <c r="P3219" s="12">
        <f t="shared" si="301"/>
        <v>24923.076923076922</v>
      </c>
      <c r="Q3219" t="s">
        <v>8317</v>
      </c>
      <c r="R3219" t="s">
        <v>8318</v>
      </c>
      <c r="S3219" s="9">
        <f t="shared" si="302"/>
        <v>42648.546111111107</v>
      </c>
      <c r="T3219" s="9">
        <f t="shared" si="303"/>
        <v>42678.546111111107</v>
      </c>
      <c r="U3219">
        <f t="shared" si="304"/>
        <v>2016</v>
      </c>
      <c r="V3219" t="str">
        <f t="shared" si="305"/>
        <v>Oct</v>
      </c>
    </row>
    <row r="3220" spans="1:22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8">
        <f t="shared" si="300"/>
        <v>102</v>
      </c>
      <c r="P3220" s="12">
        <f t="shared" si="301"/>
        <v>15494.641304347826</v>
      </c>
      <c r="Q3220" t="s">
        <v>8317</v>
      </c>
      <c r="R3220" t="s">
        <v>8318</v>
      </c>
      <c r="S3220" s="9">
        <f t="shared" si="302"/>
        <v>41971.002152777779</v>
      </c>
      <c r="T3220" s="9">
        <f t="shared" si="303"/>
        <v>42004</v>
      </c>
      <c r="U3220">
        <f t="shared" si="304"/>
        <v>2014</v>
      </c>
      <c r="V3220" t="str">
        <f t="shared" si="305"/>
        <v>Nov</v>
      </c>
    </row>
    <row r="3221" spans="1:22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8">
        <f t="shared" si="300"/>
        <v>100</v>
      </c>
      <c r="P3221" s="12">
        <f t="shared" si="301"/>
        <v>25381.512605042019</v>
      </c>
      <c r="Q3221" t="s">
        <v>8317</v>
      </c>
      <c r="R3221" t="s">
        <v>8318</v>
      </c>
      <c r="S3221" s="9">
        <f t="shared" si="302"/>
        <v>42050.983182870375</v>
      </c>
      <c r="T3221" s="9">
        <f t="shared" si="303"/>
        <v>42085.941516203704</v>
      </c>
      <c r="U3221">
        <f t="shared" si="304"/>
        <v>2015</v>
      </c>
      <c r="V3221" t="str">
        <f t="shared" si="305"/>
        <v>Feb</v>
      </c>
    </row>
    <row r="3222" spans="1:22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8">
        <f t="shared" si="300"/>
        <v>101</v>
      </c>
      <c r="P3222" s="12">
        <f t="shared" si="301"/>
        <v>49850.779661016946</v>
      </c>
      <c r="Q3222" t="s">
        <v>8317</v>
      </c>
      <c r="R3222" t="s">
        <v>8318</v>
      </c>
      <c r="S3222" s="9">
        <f t="shared" si="302"/>
        <v>42772.833379629628</v>
      </c>
      <c r="T3222" s="9">
        <f t="shared" si="303"/>
        <v>42806.875</v>
      </c>
      <c r="U3222">
        <f t="shared" si="304"/>
        <v>2017</v>
      </c>
      <c r="V3222" t="str">
        <f t="shared" si="305"/>
        <v>Feb</v>
      </c>
    </row>
    <row r="3223" spans="1:22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8">
        <f t="shared" si="300"/>
        <v>103</v>
      </c>
      <c r="P3223" s="12">
        <f t="shared" si="301"/>
        <v>26761.061946902653</v>
      </c>
      <c r="Q3223" t="s">
        <v>8317</v>
      </c>
      <c r="R3223" t="s">
        <v>8318</v>
      </c>
      <c r="S3223" s="9">
        <f t="shared" si="302"/>
        <v>42155.696793981479</v>
      </c>
      <c r="T3223" s="9">
        <f t="shared" si="303"/>
        <v>42190.696793981479</v>
      </c>
      <c r="U3223">
        <f t="shared" si="304"/>
        <v>2015</v>
      </c>
      <c r="V3223" t="str">
        <f t="shared" si="305"/>
        <v>May</v>
      </c>
    </row>
    <row r="3224" spans="1:22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8">
        <f t="shared" si="300"/>
        <v>125</v>
      </c>
      <c r="P3224" s="12">
        <f t="shared" si="301"/>
        <v>32207.654761904763</v>
      </c>
      <c r="Q3224" t="s">
        <v>8317</v>
      </c>
      <c r="R3224" t="s">
        <v>8318</v>
      </c>
      <c r="S3224" s="9">
        <f t="shared" si="302"/>
        <v>42270.582141203704</v>
      </c>
      <c r="T3224" s="9">
        <f t="shared" si="303"/>
        <v>42301.895138888889</v>
      </c>
      <c r="U3224">
        <f t="shared" si="304"/>
        <v>2015</v>
      </c>
      <c r="V3224" t="str">
        <f t="shared" si="305"/>
        <v>Sep</v>
      </c>
    </row>
    <row r="3225" spans="1:22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8">
        <f t="shared" si="300"/>
        <v>110</v>
      </c>
      <c r="P3225" s="12">
        <f t="shared" si="301"/>
        <v>35027.027027027027</v>
      </c>
      <c r="Q3225" t="s">
        <v>8317</v>
      </c>
      <c r="R3225" t="s">
        <v>8318</v>
      </c>
      <c r="S3225" s="9">
        <f t="shared" si="302"/>
        <v>42206.835370370376</v>
      </c>
      <c r="T3225" s="9">
        <f t="shared" si="303"/>
        <v>42236.835370370376</v>
      </c>
      <c r="U3225">
        <f t="shared" si="304"/>
        <v>2015</v>
      </c>
      <c r="V3225" t="str">
        <f t="shared" si="305"/>
        <v>Jul</v>
      </c>
    </row>
    <row r="3226" spans="1:22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8">
        <f t="shared" si="300"/>
        <v>102</v>
      </c>
      <c r="P3226" s="12">
        <f t="shared" si="301"/>
        <v>18942.995370370369</v>
      </c>
      <c r="Q3226" t="s">
        <v>8317</v>
      </c>
      <c r="R3226" t="s">
        <v>8318</v>
      </c>
      <c r="S3226" s="9">
        <f t="shared" si="302"/>
        <v>42697.850844907407</v>
      </c>
      <c r="T3226" s="9">
        <f t="shared" si="303"/>
        <v>42745.208333333328</v>
      </c>
      <c r="U3226">
        <f t="shared" si="304"/>
        <v>2016</v>
      </c>
      <c r="V3226" t="str">
        <f t="shared" si="305"/>
        <v>Nov</v>
      </c>
    </row>
    <row r="3227" spans="1:22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8">
        <f t="shared" si="300"/>
        <v>102</v>
      </c>
      <c r="P3227" s="12">
        <f t="shared" si="301"/>
        <v>47222.102564102563</v>
      </c>
      <c r="Q3227" t="s">
        <v>8317</v>
      </c>
      <c r="R3227" t="s">
        <v>8318</v>
      </c>
      <c r="S3227" s="9">
        <f t="shared" si="302"/>
        <v>42503.559467592597</v>
      </c>
      <c r="T3227" s="9">
        <f t="shared" si="303"/>
        <v>42524.875</v>
      </c>
      <c r="U3227">
        <f t="shared" si="304"/>
        <v>2016</v>
      </c>
      <c r="V3227" t="str">
        <f t="shared" si="305"/>
        <v>May</v>
      </c>
    </row>
    <row r="3228" spans="1:22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8">
        <f t="shared" si="300"/>
        <v>104</v>
      </c>
      <c r="P3228" s="12">
        <f t="shared" si="301"/>
        <v>123428.57142857143</v>
      </c>
      <c r="Q3228" t="s">
        <v>8317</v>
      </c>
      <c r="R3228" t="s">
        <v>8318</v>
      </c>
      <c r="S3228" s="9">
        <f t="shared" si="302"/>
        <v>42277.583472222221</v>
      </c>
      <c r="T3228" s="9">
        <f t="shared" si="303"/>
        <v>42307.583472222221</v>
      </c>
      <c r="U3228">
        <f t="shared" si="304"/>
        <v>2015</v>
      </c>
      <c r="V3228" t="str">
        <f t="shared" si="305"/>
        <v>Sep</v>
      </c>
    </row>
    <row r="3229" spans="1:22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8">
        <f t="shared" si="300"/>
        <v>125</v>
      </c>
      <c r="P3229" s="12">
        <f t="shared" si="301"/>
        <v>86400</v>
      </c>
      <c r="Q3229" t="s">
        <v>8317</v>
      </c>
      <c r="R3229" t="s">
        <v>8318</v>
      </c>
      <c r="S3229" s="9">
        <f t="shared" si="302"/>
        <v>42722.882361111115</v>
      </c>
      <c r="T3229" s="9">
        <f t="shared" si="303"/>
        <v>42752.882361111115</v>
      </c>
      <c r="U3229">
        <f t="shared" si="304"/>
        <v>2016</v>
      </c>
      <c r="V3229" t="str">
        <f t="shared" si="305"/>
        <v>Dec</v>
      </c>
    </row>
    <row r="3230" spans="1:22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8">
        <f t="shared" si="300"/>
        <v>102</v>
      </c>
      <c r="P3230" s="12">
        <f t="shared" si="301"/>
        <v>73552.864864864867</v>
      </c>
      <c r="Q3230" t="s">
        <v>8317</v>
      </c>
      <c r="R3230" t="s">
        <v>8318</v>
      </c>
      <c r="S3230" s="9">
        <f t="shared" si="302"/>
        <v>42323.70930555556</v>
      </c>
      <c r="T3230" s="9">
        <f t="shared" si="303"/>
        <v>42355.207638888889</v>
      </c>
      <c r="U3230">
        <f t="shared" si="304"/>
        <v>2015</v>
      </c>
      <c r="V3230" t="str">
        <f t="shared" si="305"/>
        <v>Nov</v>
      </c>
    </row>
    <row r="3231" spans="1:22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8">
        <f t="shared" si="300"/>
        <v>108</v>
      </c>
      <c r="P3231" s="12">
        <f t="shared" si="301"/>
        <v>12849.504950495049</v>
      </c>
      <c r="Q3231" t="s">
        <v>8317</v>
      </c>
      <c r="R3231" t="s">
        <v>8318</v>
      </c>
      <c r="S3231" s="9">
        <f t="shared" si="302"/>
        <v>41933.291643518518</v>
      </c>
      <c r="T3231" s="9">
        <f t="shared" si="303"/>
        <v>41963.333310185189</v>
      </c>
      <c r="U3231">
        <f t="shared" si="304"/>
        <v>2014</v>
      </c>
      <c r="V3231" t="str">
        <f t="shared" si="305"/>
        <v>Oct</v>
      </c>
    </row>
    <row r="3232" spans="1:22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8">
        <f t="shared" si="300"/>
        <v>110</v>
      </c>
      <c r="P3232" s="12">
        <f t="shared" si="301"/>
        <v>35022</v>
      </c>
      <c r="Q3232" t="s">
        <v>8317</v>
      </c>
      <c r="R3232" t="s">
        <v>8318</v>
      </c>
      <c r="S3232" s="9">
        <f t="shared" si="302"/>
        <v>41898.168125000004</v>
      </c>
      <c r="T3232" s="9">
        <f t="shared" si="303"/>
        <v>41913.165972222225</v>
      </c>
      <c r="U3232">
        <f t="shared" si="304"/>
        <v>2014</v>
      </c>
      <c r="V3232" t="str">
        <f t="shared" si="305"/>
        <v>Sep</v>
      </c>
    </row>
    <row r="3233" spans="1:22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8">
        <f t="shared" si="300"/>
        <v>161</v>
      </c>
      <c r="P3233" s="12">
        <f t="shared" si="301"/>
        <v>92571.428571428565</v>
      </c>
      <c r="Q3233" t="s">
        <v>8317</v>
      </c>
      <c r="R3233" t="s">
        <v>8318</v>
      </c>
      <c r="S3233" s="9">
        <f t="shared" si="302"/>
        <v>42446.943831018521</v>
      </c>
      <c r="T3233" s="9">
        <f t="shared" si="303"/>
        <v>42476.943831018521</v>
      </c>
      <c r="U3233">
        <f t="shared" si="304"/>
        <v>2016</v>
      </c>
      <c r="V3233" t="str">
        <f t="shared" si="305"/>
        <v>Mar</v>
      </c>
    </row>
    <row r="3234" spans="1:22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8">
        <f t="shared" si="300"/>
        <v>131</v>
      </c>
      <c r="P3234" s="12">
        <f t="shared" si="301"/>
        <v>100862.42307692308</v>
      </c>
      <c r="Q3234" t="s">
        <v>8317</v>
      </c>
      <c r="R3234" t="s">
        <v>8318</v>
      </c>
      <c r="S3234" s="9">
        <f t="shared" si="302"/>
        <v>42463.81385416667</v>
      </c>
      <c r="T3234" s="9">
        <f t="shared" si="303"/>
        <v>42494.165972222225</v>
      </c>
      <c r="U3234">
        <f t="shared" si="304"/>
        <v>2016</v>
      </c>
      <c r="V3234" t="str">
        <f t="shared" si="305"/>
        <v>Apr</v>
      </c>
    </row>
    <row r="3235" spans="1:22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8">
        <f t="shared" si="300"/>
        <v>119</v>
      </c>
      <c r="P3235" s="12">
        <f t="shared" si="301"/>
        <v>42491.803278688523</v>
      </c>
      <c r="Q3235" t="s">
        <v>8317</v>
      </c>
      <c r="R3235" t="s">
        <v>8318</v>
      </c>
      <c r="S3235" s="9">
        <f t="shared" si="302"/>
        <v>42766.805034722223</v>
      </c>
      <c r="T3235" s="9">
        <f t="shared" si="303"/>
        <v>42796.805034722223</v>
      </c>
      <c r="U3235">
        <f t="shared" si="304"/>
        <v>2017</v>
      </c>
      <c r="V3235" t="str">
        <f t="shared" si="305"/>
        <v>Jan</v>
      </c>
    </row>
    <row r="3236" spans="1:22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8">
        <f t="shared" si="300"/>
        <v>100</v>
      </c>
      <c r="P3236" s="12">
        <f t="shared" si="301"/>
        <v>24936.104347826087</v>
      </c>
      <c r="Q3236" t="s">
        <v>8317</v>
      </c>
      <c r="R3236" t="s">
        <v>8318</v>
      </c>
      <c r="S3236" s="9">
        <f t="shared" si="302"/>
        <v>42734.789444444439</v>
      </c>
      <c r="T3236" s="9">
        <f t="shared" si="303"/>
        <v>42767.979861111111</v>
      </c>
      <c r="U3236">
        <f t="shared" si="304"/>
        <v>2016</v>
      </c>
      <c r="V3236" t="str">
        <f t="shared" si="305"/>
        <v>Dec</v>
      </c>
    </row>
    <row r="3237" spans="1:22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8">
        <f t="shared" si="300"/>
        <v>103</v>
      </c>
      <c r="P3237" s="12">
        <f t="shared" si="301"/>
        <v>14320.441988950277</v>
      </c>
      <c r="Q3237" t="s">
        <v>8317</v>
      </c>
      <c r="R3237" t="s">
        <v>8318</v>
      </c>
      <c r="S3237" s="9">
        <f t="shared" si="302"/>
        <v>42522.347812499997</v>
      </c>
      <c r="T3237" s="9">
        <f t="shared" si="303"/>
        <v>42552.347812499997</v>
      </c>
      <c r="U3237">
        <f t="shared" si="304"/>
        <v>2016</v>
      </c>
      <c r="V3237" t="str">
        <f t="shared" si="305"/>
        <v>Jun</v>
      </c>
    </row>
    <row r="3238" spans="1:22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8">
        <f t="shared" si="300"/>
        <v>101</v>
      </c>
      <c r="P3238" s="12">
        <f t="shared" si="301"/>
        <v>23563.636363636364</v>
      </c>
      <c r="Q3238" t="s">
        <v>8317</v>
      </c>
      <c r="R3238" t="s">
        <v>8318</v>
      </c>
      <c r="S3238" s="9">
        <f t="shared" si="302"/>
        <v>42702.917048611111</v>
      </c>
      <c r="T3238" s="9">
        <f t="shared" si="303"/>
        <v>42732.917048611111</v>
      </c>
      <c r="U3238">
        <f t="shared" si="304"/>
        <v>2016</v>
      </c>
      <c r="V3238" t="str">
        <f t="shared" si="305"/>
        <v>Nov</v>
      </c>
    </row>
    <row r="3239" spans="1:22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8">
        <f t="shared" si="300"/>
        <v>101</v>
      </c>
      <c r="P3239" s="12">
        <f t="shared" si="301"/>
        <v>7609.5018587360591</v>
      </c>
      <c r="Q3239" t="s">
        <v>8317</v>
      </c>
      <c r="R3239" t="s">
        <v>8318</v>
      </c>
      <c r="S3239" s="9">
        <f t="shared" si="302"/>
        <v>42252.474351851852</v>
      </c>
      <c r="T3239" s="9">
        <f t="shared" si="303"/>
        <v>42276.165972222225</v>
      </c>
      <c r="U3239">
        <f t="shared" si="304"/>
        <v>2015</v>
      </c>
      <c r="V3239" t="str">
        <f t="shared" si="305"/>
        <v>Sep</v>
      </c>
    </row>
    <row r="3240" spans="1:22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8">
        <f t="shared" si="300"/>
        <v>112</v>
      </c>
      <c r="P3240" s="12">
        <f t="shared" si="301"/>
        <v>32810.126582278484</v>
      </c>
      <c r="Q3240" t="s">
        <v>8317</v>
      </c>
      <c r="R3240" t="s">
        <v>8318</v>
      </c>
      <c r="S3240" s="9">
        <f t="shared" si="302"/>
        <v>42156.510393518518</v>
      </c>
      <c r="T3240" s="9">
        <f t="shared" si="303"/>
        <v>42186.510393518518</v>
      </c>
      <c r="U3240">
        <f t="shared" si="304"/>
        <v>2015</v>
      </c>
      <c r="V3240" t="str">
        <f t="shared" si="305"/>
        <v>Jun</v>
      </c>
    </row>
    <row r="3241" spans="1:22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8">
        <f t="shared" si="300"/>
        <v>106</v>
      </c>
      <c r="P3241" s="12">
        <f t="shared" si="301"/>
        <v>20694.682692307691</v>
      </c>
      <c r="Q3241" t="s">
        <v>8317</v>
      </c>
      <c r="R3241" t="s">
        <v>8318</v>
      </c>
      <c r="S3241" s="9">
        <f t="shared" si="302"/>
        <v>42278.089039351849</v>
      </c>
      <c r="T3241" s="9">
        <f t="shared" si="303"/>
        <v>42302.999305555553</v>
      </c>
      <c r="U3241">
        <f t="shared" si="304"/>
        <v>2015</v>
      </c>
      <c r="V3241" t="str">
        <f t="shared" si="305"/>
        <v>Oct</v>
      </c>
    </row>
    <row r="3242" spans="1:22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8">
        <f t="shared" si="300"/>
        <v>101</v>
      </c>
      <c r="P3242" s="12">
        <f t="shared" si="301"/>
        <v>71825.058823529413</v>
      </c>
      <c r="Q3242" t="s">
        <v>8317</v>
      </c>
      <c r="R3242" t="s">
        <v>8318</v>
      </c>
      <c r="S3242" s="9">
        <f t="shared" si="302"/>
        <v>42754.693842592591</v>
      </c>
      <c r="T3242" s="9">
        <f t="shared" si="303"/>
        <v>42782.958333333328</v>
      </c>
      <c r="U3242">
        <f t="shared" si="304"/>
        <v>2017</v>
      </c>
      <c r="V3242" t="str">
        <f t="shared" si="305"/>
        <v>Jan</v>
      </c>
    </row>
    <row r="3243" spans="1:22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8">
        <f t="shared" si="300"/>
        <v>115</v>
      </c>
      <c r="P3243" s="12">
        <f t="shared" si="301"/>
        <v>17055.508982035928</v>
      </c>
      <c r="Q3243" t="s">
        <v>8317</v>
      </c>
      <c r="R3243" t="s">
        <v>8318</v>
      </c>
      <c r="S3243" s="9">
        <f t="shared" si="302"/>
        <v>41893.324884259258</v>
      </c>
      <c r="T3243" s="9">
        <f t="shared" si="303"/>
        <v>41926.290972222225</v>
      </c>
      <c r="U3243">
        <f t="shared" si="304"/>
        <v>2014</v>
      </c>
      <c r="V3243" t="str">
        <f t="shared" si="305"/>
        <v>Sep</v>
      </c>
    </row>
    <row r="3244" spans="1:22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8">
        <f t="shared" si="300"/>
        <v>127</v>
      </c>
      <c r="P3244" s="12">
        <f t="shared" si="301"/>
        <v>14163.934426229509</v>
      </c>
      <c r="Q3244" t="s">
        <v>8317</v>
      </c>
      <c r="R3244" t="s">
        <v>8318</v>
      </c>
      <c r="S3244" s="9">
        <f t="shared" si="302"/>
        <v>41871.755694444444</v>
      </c>
      <c r="T3244" s="9">
        <f t="shared" si="303"/>
        <v>41901.755694444444</v>
      </c>
      <c r="U3244">
        <f t="shared" si="304"/>
        <v>2014</v>
      </c>
      <c r="V3244" t="str">
        <f t="shared" si="305"/>
        <v>Aug</v>
      </c>
    </row>
    <row r="3245" spans="1:22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8">
        <f t="shared" si="300"/>
        <v>103</v>
      </c>
      <c r="P3245" s="12">
        <f t="shared" si="301"/>
        <v>29087.859154929578</v>
      </c>
      <c r="Q3245" t="s">
        <v>8317</v>
      </c>
      <c r="R3245" t="s">
        <v>8318</v>
      </c>
      <c r="S3245" s="9">
        <f t="shared" si="302"/>
        <v>42262.096782407403</v>
      </c>
      <c r="T3245" s="9">
        <f t="shared" si="303"/>
        <v>42286</v>
      </c>
      <c r="U3245">
        <f t="shared" si="304"/>
        <v>2015</v>
      </c>
      <c r="V3245" t="str">
        <f t="shared" si="305"/>
        <v>Sep</v>
      </c>
    </row>
    <row r="3246" spans="1:22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8">
        <f t="shared" si="300"/>
        <v>103</v>
      </c>
      <c r="P3246" s="12">
        <f t="shared" si="301"/>
        <v>37617.391304347824</v>
      </c>
      <c r="Q3246" t="s">
        <v>8317</v>
      </c>
      <c r="R3246" t="s">
        <v>8318</v>
      </c>
      <c r="S3246" s="9">
        <f t="shared" si="302"/>
        <v>42675.694236111114</v>
      </c>
      <c r="T3246" s="9">
        <f t="shared" si="303"/>
        <v>42705.735902777778</v>
      </c>
      <c r="U3246">
        <f t="shared" si="304"/>
        <v>2016</v>
      </c>
      <c r="V3246" t="str">
        <f t="shared" si="305"/>
        <v>Nov</v>
      </c>
    </row>
    <row r="3247" spans="1:22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8">
        <f t="shared" si="300"/>
        <v>104</v>
      </c>
      <c r="P3247" s="12">
        <f t="shared" si="301"/>
        <v>10074.6</v>
      </c>
      <c r="Q3247" t="s">
        <v>8317</v>
      </c>
      <c r="R3247" t="s">
        <v>8318</v>
      </c>
      <c r="S3247" s="9">
        <f t="shared" si="302"/>
        <v>42135.60020833333</v>
      </c>
      <c r="T3247" s="9">
        <f t="shared" si="303"/>
        <v>42167.083333333328</v>
      </c>
      <c r="U3247">
        <f t="shared" si="304"/>
        <v>2015</v>
      </c>
      <c r="V3247" t="str">
        <f t="shared" si="305"/>
        <v>May</v>
      </c>
    </row>
    <row r="3248" spans="1:22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8">
        <f t="shared" si="300"/>
        <v>111</v>
      </c>
      <c r="P3248" s="12">
        <f t="shared" si="301"/>
        <v>12845.284974093263</v>
      </c>
      <c r="Q3248" t="s">
        <v>8317</v>
      </c>
      <c r="R3248" t="s">
        <v>8318</v>
      </c>
      <c r="S3248" s="9">
        <f t="shared" si="302"/>
        <v>42230.472222222219</v>
      </c>
      <c r="T3248" s="9">
        <f t="shared" si="303"/>
        <v>42259.165972222225</v>
      </c>
      <c r="U3248">
        <f t="shared" si="304"/>
        <v>2015</v>
      </c>
      <c r="V3248" t="str">
        <f t="shared" si="305"/>
        <v>Aug</v>
      </c>
    </row>
    <row r="3249" spans="1:22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8">
        <f t="shared" si="300"/>
        <v>106</v>
      </c>
      <c r="P3249" s="12">
        <f t="shared" si="301"/>
        <v>45473.684210526313</v>
      </c>
      <c r="Q3249" t="s">
        <v>8317</v>
      </c>
      <c r="R3249" t="s">
        <v>8318</v>
      </c>
      <c r="S3249" s="9">
        <f t="shared" si="302"/>
        <v>42167.434166666666</v>
      </c>
      <c r="T3249" s="9">
        <f t="shared" si="303"/>
        <v>42197.434166666666</v>
      </c>
      <c r="U3249">
        <f t="shared" si="304"/>
        <v>2015</v>
      </c>
      <c r="V3249" t="str">
        <f t="shared" si="305"/>
        <v>Jun</v>
      </c>
    </row>
    <row r="3250" spans="1:22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8">
        <f t="shared" si="300"/>
        <v>101</v>
      </c>
      <c r="P3250" s="12">
        <f t="shared" si="301"/>
        <v>12942</v>
      </c>
      <c r="Q3250" t="s">
        <v>8317</v>
      </c>
      <c r="R3250" t="s">
        <v>8318</v>
      </c>
      <c r="S3250" s="9">
        <f t="shared" si="302"/>
        <v>42068.888391203705</v>
      </c>
      <c r="T3250" s="9">
        <f t="shared" si="303"/>
        <v>42098.846724537041</v>
      </c>
      <c r="U3250">
        <f t="shared" si="304"/>
        <v>2015</v>
      </c>
      <c r="V3250" t="str">
        <f t="shared" si="305"/>
        <v>Mar</v>
      </c>
    </row>
    <row r="3251" spans="1:22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8">
        <f t="shared" si="300"/>
        <v>105</v>
      </c>
      <c r="P3251" s="12">
        <f t="shared" si="301"/>
        <v>29454.545454545456</v>
      </c>
      <c r="Q3251" t="s">
        <v>8317</v>
      </c>
      <c r="R3251" t="s">
        <v>8318</v>
      </c>
      <c r="S3251" s="9">
        <f t="shared" si="302"/>
        <v>42145.746689814812</v>
      </c>
      <c r="T3251" s="9">
        <f t="shared" si="303"/>
        <v>42175.746689814812</v>
      </c>
      <c r="U3251">
        <f t="shared" si="304"/>
        <v>2015</v>
      </c>
      <c r="V3251" t="str">
        <f t="shared" si="305"/>
        <v>May</v>
      </c>
    </row>
    <row r="3252" spans="1:22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8">
        <f t="shared" si="300"/>
        <v>102</v>
      </c>
      <c r="P3252" s="12">
        <f t="shared" si="301"/>
        <v>12185.915492957747</v>
      </c>
      <c r="Q3252" t="s">
        <v>8317</v>
      </c>
      <c r="R3252" t="s">
        <v>8318</v>
      </c>
      <c r="S3252" s="9">
        <f t="shared" si="302"/>
        <v>41918.742175925923</v>
      </c>
      <c r="T3252" s="9">
        <f t="shared" si="303"/>
        <v>41948.783842592595</v>
      </c>
      <c r="U3252">
        <f t="shared" si="304"/>
        <v>2014</v>
      </c>
      <c r="V3252" t="str">
        <f t="shared" si="305"/>
        <v>Oct</v>
      </c>
    </row>
    <row r="3253" spans="1:22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8">
        <f t="shared" si="300"/>
        <v>111</v>
      </c>
      <c r="P3253" s="12">
        <f t="shared" si="301"/>
        <v>129600</v>
      </c>
      <c r="Q3253" t="s">
        <v>8317</v>
      </c>
      <c r="R3253" t="s">
        <v>8318</v>
      </c>
      <c r="S3253" s="9">
        <f t="shared" si="302"/>
        <v>42146.731087962966</v>
      </c>
      <c r="T3253" s="9">
        <f t="shared" si="303"/>
        <v>42176.731087962966</v>
      </c>
      <c r="U3253">
        <f t="shared" si="304"/>
        <v>2015</v>
      </c>
      <c r="V3253" t="str">
        <f t="shared" si="305"/>
        <v>May</v>
      </c>
    </row>
    <row r="3254" spans="1:22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8">
        <f t="shared" si="300"/>
        <v>128</v>
      </c>
      <c r="P3254" s="12">
        <f t="shared" si="301"/>
        <v>51840</v>
      </c>
      <c r="Q3254" t="s">
        <v>8317</v>
      </c>
      <c r="R3254" t="s">
        <v>8318</v>
      </c>
      <c r="S3254" s="9">
        <f t="shared" si="302"/>
        <v>42590.472685185188</v>
      </c>
      <c r="T3254" s="9">
        <f t="shared" si="303"/>
        <v>42620.472685185188</v>
      </c>
      <c r="U3254">
        <f t="shared" si="304"/>
        <v>2016</v>
      </c>
      <c r="V3254" t="str">
        <f t="shared" si="305"/>
        <v>Aug</v>
      </c>
    </row>
    <row r="3255" spans="1:22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8">
        <f t="shared" si="300"/>
        <v>102</v>
      </c>
      <c r="P3255" s="12">
        <f t="shared" si="301"/>
        <v>13958.886956521739</v>
      </c>
      <c r="Q3255" t="s">
        <v>8317</v>
      </c>
      <c r="R3255" t="s">
        <v>8318</v>
      </c>
      <c r="S3255" s="9">
        <f t="shared" si="302"/>
        <v>42602.576712962968</v>
      </c>
      <c r="T3255" s="9">
        <f t="shared" si="303"/>
        <v>42621.15625</v>
      </c>
      <c r="U3255">
        <f t="shared" si="304"/>
        <v>2016</v>
      </c>
      <c r="V3255" t="str">
        <f t="shared" si="305"/>
        <v>Aug</v>
      </c>
    </row>
    <row r="3256" spans="1:22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8">
        <f t="shared" si="300"/>
        <v>101</v>
      </c>
      <c r="P3256" s="12">
        <f t="shared" si="301"/>
        <v>13916.129032258064</v>
      </c>
      <c r="Q3256" t="s">
        <v>8317</v>
      </c>
      <c r="R3256" t="s">
        <v>8318</v>
      </c>
      <c r="S3256" s="9">
        <f t="shared" si="302"/>
        <v>42059.085752314815</v>
      </c>
      <c r="T3256" s="9">
        <f t="shared" si="303"/>
        <v>42089.044085648144</v>
      </c>
      <c r="U3256">
        <f t="shared" si="304"/>
        <v>2015</v>
      </c>
      <c r="V3256" t="str">
        <f t="shared" si="305"/>
        <v>Feb</v>
      </c>
    </row>
    <row r="3257" spans="1:22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8">
        <f t="shared" si="300"/>
        <v>175</v>
      </c>
      <c r="P3257" s="12">
        <f t="shared" si="301"/>
        <v>144000</v>
      </c>
      <c r="Q3257" t="s">
        <v>8317</v>
      </c>
      <c r="R3257" t="s">
        <v>8318</v>
      </c>
      <c r="S3257" s="9">
        <f t="shared" si="302"/>
        <v>41889.768229166664</v>
      </c>
      <c r="T3257" s="9">
        <f t="shared" si="303"/>
        <v>41919.768229166664</v>
      </c>
      <c r="U3257">
        <f t="shared" si="304"/>
        <v>2014</v>
      </c>
      <c r="V3257" t="str">
        <f t="shared" si="305"/>
        <v>Sep</v>
      </c>
    </row>
    <row r="3258" spans="1:22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8">
        <f t="shared" si="300"/>
        <v>128</v>
      </c>
      <c r="P3258" s="12">
        <f t="shared" si="301"/>
        <v>10599.789772727272</v>
      </c>
      <c r="Q3258" t="s">
        <v>8317</v>
      </c>
      <c r="R3258" t="s">
        <v>8318</v>
      </c>
      <c r="S3258" s="9">
        <f t="shared" si="302"/>
        <v>42144.573807870373</v>
      </c>
      <c r="T3258" s="9">
        <f t="shared" si="303"/>
        <v>42166.165972222225</v>
      </c>
      <c r="U3258">
        <f t="shared" si="304"/>
        <v>2015</v>
      </c>
      <c r="V3258" t="str">
        <f t="shared" si="305"/>
        <v>May</v>
      </c>
    </row>
    <row r="3259" spans="1:22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8">
        <f t="shared" si="300"/>
        <v>106</v>
      </c>
      <c r="P3259" s="12">
        <f t="shared" si="301"/>
        <v>63219.512195121948</v>
      </c>
      <c r="Q3259" t="s">
        <v>8317</v>
      </c>
      <c r="R3259" t="s">
        <v>8318</v>
      </c>
      <c r="S3259" s="9">
        <f t="shared" si="302"/>
        <v>42758.559629629628</v>
      </c>
      <c r="T3259" s="9">
        <f t="shared" si="303"/>
        <v>42788.559629629628</v>
      </c>
      <c r="U3259">
        <f t="shared" si="304"/>
        <v>2017</v>
      </c>
      <c r="V3259" t="str">
        <f t="shared" si="305"/>
        <v>Jan</v>
      </c>
    </row>
    <row r="3260" spans="1:22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8">
        <f t="shared" si="300"/>
        <v>105</v>
      </c>
      <c r="P3260" s="12">
        <f t="shared" si="301"/>
        <v>34560</v>
      </c>
      <c r="Q3260" t="s">
        <v>8317</v>
      </c>
      <c r="R3260" t="s">
        <v>8318</v>
      </c>
      <c r="S3260" s="9">
        <f t="shared" si="302"/>
        <v>41982.887280092589</v>
      </c>
      <c r="T3260" s="9">
        <f t="shared" si="303"/>
        <v>42012.887280092589</v>
      </c>
      <c r="U3260">
        <f t="shared" si="304"/>
        <v>2014</v>
      </c>
      <c r="V3260" t="str">
        <f t="shared" si="305"/>
        <v>Dec</v>
      </c>
    </row>
    <row r="3261" spans="1:22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8">
        <f t="shared" si="300"/>
        <v>106</v>
      </c>
      <c r="P3261" s="12">
        <f t="shared" si="301"/>
        <v>26191.701030927834</v>
      </c>
      <c r="Q3261" t="s">
        <v>8317</v>
      </c>
      <c r="R3261" t="s">
        <v>8318</v>
      </c>
      <c r="S3261" s="9">
        <f t="shared" si="302"/>
        <v>42614.760937500003</v>
      </c>
      <c r="T3261" s="9">
        <f t="shared" si="303"/>
        <v>42644.165972222225</v>
      </c>
      <c r="U3261">
        <f t="shared" si="304"/>
        <v>2016</v>
      </c>
      <c r="V3261" t="str">
        <f t="shared" si="305"/>
        <v>Sep</v>
      </c>
    </row>
    <row r="3262" spans="1:22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8">
        <f t="shared" si="300"/>
        <v>109</v>
      </c>
      <c r="P3262" s="12">
        <f t="shared" si="301"/>
        <v>41473.972602739726</v>
      </c>
      <c r="Q3262" t="s">
        <v>8317</v>
      </c>
      <c r="R3262" t="s">
        <v>8318</v>
      </c>
      <c r="S3262" s="9">
        <f t="shared" si="302"/>
        <v>42303.672662037032</v>
      </c>
      <c r="T3262" s="9">
        <f t="shared" si="303"/>
        <v>42338.714328703703</v>
      </c>
      <c r="U3262">
        <f t="shared" si="304"/>
        <v>2015</v>
      </c>
      <c r="V3262" t="str">
        <f t="shared" si="305"/>
        <v>Oct</v>
      </c>
    </row>
    <row r="3263" spans="1:22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8">
        <f t="shared" si="300"/>
        <v>100</v>
      </c>
      <c r="P3263" s="12">
        <f t="shared" si="301"/>
        <v>52897.959183673469</v>
      </c>
      <c r="Q3263" t="s">
        <v>8317</v>
      </c>
      <c r="R3263" t="s">
        <v>8318</v>
      </c>
      <c r="S3263" s="9">
        <f t="shared" si="302"/>
        <v>42171.725416666668</v>
      </c>
      <c r="T3263" s="9">
        <f t="shared" si="303"/>
        <v>42201.725416666668</v>
      </c>
      <c r="U3263">
        <f t="shared" si="304"/>
        <v>2015</v>
      </c>
      <c r="V3263" t="str">
        <f t="shared" si="305"/>
        <v>Jun</v>
      </c>
    </row>
    <row r="3264" spans="1:22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8">
        <f t="shared" si="300"/>
        <v>103</v>
      </c>
      <c r="P3264" s="12">
        <f t="shared" si="301"/>
        <v>19892.074626865673</v>
      </c>
      <c r="Q3264" t="s">
        <v>8317</v>
      </c>
      <c r="R3264" t="s">
        <v>8318</v>
      </c>
      <c r="S3264" s="9">
        <f t="shared" si="302"/>
        <v>41964.315532407403</v>
      </c>
      <c r="T3264" s="9">
        <f t="shared" si="303"/>
        <v>41995.166666666672</v>
      </c>
      <c r="U3264">
        <f t="shared" si="304"/>
        <v>2014</v>
      </c>
      <c r="V3264" t="str">
        <f t="shared" si="305"/>
        <v>Nov</v>
      </c>
    </row>
    <row r="3265" spans="1:22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8">
        <f t="shared" si="300"/>
        <v>112</v>
      </c>
      <c r="P3265" s="12">
        <f t="shared" si="301"/>
        <v>29679.588235294119</v>
      </c>
      <c r="Q3265" t="s">
        <v>8317</v>
      </c>
      <c r="R3265" t="s">
        <v>8318</v>
      </c>
      <c r="S3265" s="9">
        <f t="shared" si="302"/>
        <v>42284.516064814816</v>
      </c>
      <c r="T3265" s="9">
        <f t="shared" si="303"/>
        <v>42307.875</v>
      </c>
      <c r="U3265">
        <f t="shared" si="304"/>
        <v>2015</v>
      </c>
      <c r="V3265" t="str">
        <f t="shared" si="305"/>
        <v>Oct</v>
      </c>
    </row>
    <row r="3266" spans="1:22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8">
        <f t="shared" si="300"/>
        <v>103</v>
      </c>
      <c r="P3266" s="12">
        <f t="shared" si="301"/>
        <v>28417.591836734693</v>
      </c>
      <c r="Q3266" t="s">
        <v>8317</v>
      </c>
      <c r="R3266" t="s">
        <v>8318</v>
      </c>
      <c r="S3266" s="9">
        <f t="shared" si="302"/>
        <v>42016.800208333334</v>
      </c>
      <c r="T3266" s="9">
        <f t="shared" si="303"/>
        <v>42032.916666666672</v>
      </c>
      <c r="U3266">
        <f t="shared" si="304"/>
        <v>2015</v>
      </c>
      <c r="V3266" t="str">
        <f t="shared" si="305"/>
        <v>Jan</v>
      </c>
    </row>
    <row r="3267" spans="1:22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8">
        <f t="shared" ref="O3267:O3330" si="306">ROUND((E3267/D3267)*100,0)</f>
        <v>164</v>
      </c>
      <c r="P3267" s="12">
        <f t="shared" ref="P3267:P3330" si="307">(I3267-J3267)/L3267</f>
        <v>41137.857142857145</v>
      </c>
      <c r="Q3267" t="s">
        <v>8317</v>
      </c>
      <c r="R3267" t="s">
        <v>8318</v>
      </c>
      <c r="S3267" s="9">
        <f t="shared" ref="S3267:S3330" si="308">(((J3267/60)/60)/24)+DATE(1970,1,1)</f>
        <v>42311.711979166663</v>
      </c>
      <c r="T3267" s="9">
        <f t="shared" ref="T3267:T3330" si="309">(((I3267/60)/60)/24) + DATE(1970,1,1)</f>
        <v>42341.708333333328</v>
      </c>
      <c r="U3267">
        <f t="shared" ref="U3267:U3330" si="310">YEAR(S3267)</f>
        <v>2015</v>
      </c>
      <c r="V3267" t="str">
        <f t="shared" ref="V3267:V3330" si="311">TEXT(MONTH(S3267)*29,"mmm")</f>
        <v>Nov</v>
      </c>
    </row>
    <row r="3268" spans="1:22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8">
        <f t="shared" si="306"/>
        <v>131</v>
      </c>
      <c r="P3268" s="12">
        <f t="shared" si="307"/>
        <v>16611.521472392636</v>
      </c>
      <c r="Q3268" t="s">
        <v>8317</v>
      </c>
      <c r="R3268" t="s">
        <v>8318</v>
      </c>
      <c r="S3268" s="9">
        <f t="shared" si="308"/>
        <v>42136.536134259266</v>
      </c>
      <c r="T3268" s="9">
        <f t="shared" si="309"/>
        <v>42167.875</v>
      </c>
      <c r="U3268">
        <f t="shared" si="310"/>
        <v>2015</v>
      </c>
      <c r="V3268" t="str">
        <f t="shared" si="311"/>
        <v>May</v>
      </c>
    </row>
    <row r="3269" spans="1:22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8">
        <f t="shared" si="306"/>
        <v>102</v>
      </c>
      <c r="P3269" s="12">
        <f t="shared" si="307"/>
        <v>9000</v>
      </c>
      <c r="Q3269" t="s">
        <v>8317</v>
      </c>
      <c r="R3269" t="s">
        <v>8318</v>
      </c>
      <c r="S3269" s="9">
        <f t="shared" si="308"/>
        <v>42172.757638888885</v>
      </c>
      <c r="T3269" s="9">
        <f t="shared" si="309"/>
        <v>42202.757638888885</v>
      </c>
      <c r="U3269">
        <f t="shared" si="310"/>
        <v>2015</v>
      </c>
      <c r="V3269" t="str">
        <f t="shared" si="311"/>
        <v>Jun</v>
      </c>
    </row>
    <row r="3270" spans="1:22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8">
        <f t="shared" si="306"/>
        <v>128</v>
      </c>
      <c r="P3270" s="12">
        <f t="shared" si="307"/>
        <v>32914.285714285717</v>
      </c>
      <c r="Q3270" t="s">
        <v>8317</v>
      </c>
      <c r="R3270" t="s">
        <v>8318</v>
      </c>
      <c r="S3270" s="9">
        <f t="shared" si="308"/>
        <v>42590.90425925926</v>
      </c>
      <c r="T3270" s="9">
        <f t="shared" si="309"/>
        <v>42606.90425925926</v>
      </c>
      <c r="U3270">
        <f t="shared" si="310"/>
        <v>2016</v>
      </c>
      <c r="V3270" t="str">
        <f t="shared" si="311"/>
        <v>Aug</v>
      </c>
    </row>
    <row r="3271" spans="1:22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8">
        <f t="shared" si="306"/>
        <v>102</v>
      </c>
      <c r="P3271" s="12">
        <f t="shared" si="307"/>
        <v>42042.9</v>
      </c>
      <c r="Q3271" t="s">
        <v>8317</v>
      </c>
      <c r="R3271" t="s">
        <v>8318</v>
      </c>
      <c r="S3271" s="9">
        <f t="shared" si="308"/>
        <v>42137.395798611105</v>
      </c>
      <c r="T3271" s="9">
        <f t="shared" si="309"/>
        <v>42171.458333333328</v>
      </c>
      <c r="U3271">
        <f t="shared" si="310"/>
        <v>2015</v>
      </c>
      <c r="V3271" t="str">
        <f t="shared" si="311"/>
        <v>May</v>
      </c>
    </row>
    <row r="3272" spans="1:22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8">
        <f t="shared" si="306"/>
        <v>102</v>
      </c>
      <c r="P3272" s="12">
        <f t="shared" si="307"/>
        <v>86400</v>
      </c>
      <c r="Q3272" t="s">
        <v>8317</v>
      </c>
      <c r="R3272" t="s">
        <v>8318</v>
      </c>
      <c r="S3272" s="9">
        <f t="shared" si="308"/>
        <v>42167.533159722225</v>
      </c>
      <c r="T3272" s="9">
        <f t="shared" si="309"/>
        <v>42197.533159722225</v>
      </c>
      <c r="U3272">
        <f t="shared" si="310"/>
        <v>2015</v>
      </c>
      <c r="V3272" t="str">
        <f t="shared" si="311"/>
        <v>Jun</v>
      </c>
    </row>
    <row r="3273" spans="1:22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8">
        <f t="shared" si="306"/>
        <v>130</v>
      </c>
      <c r="P3273" s="12">
        <f t="shared" si="307"/>
        <v>50894.117647058825</v>
      </c>
      <c r="Q3273" t="s">
        <v>8317</v>
      </c>
      <c r="R3273" t="s">
        <v>8318</v>
      </c>
      <c r="S3273" s="9">
        <f t="shared" si="308"/>
        <v>41915.437210648146</v>
      </c>
      <c r="T3273" s="9">
        <f t="shared" si="309"/>
        <v>41945.478877314818</v>
      </c>
      <c r="U3273">
        <f t="shared" si="310"/>
        <v>2014</v>
      </c>
      <c r="V3273" t="str">
        <f t="shared" si="311"/>
        <v>Oct</v>
      </c>
    </row>
    <row r="3274" spans="1:22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8">
        <f t="shared" si="306"/>
        <v>154</v>
      </c>
      <c r="P3274" s="12">
        <f t="shared" si="307"/>
        <v>17900.689655172413</v>
      </c>
      <c r="Q3274" t="s">
        <v>8317</v>
      </c>
      <c r="R3274" t="s">
        <v>8318</v>
      </c>
      <c r="S3274" s="9">
        <f t="shared" si="308"/>
        <v>42284.500104166669</v>
      </c>
      <c r="T3274" s="9">
        <f t="shared" si="309"/>
        <v>42314.541770833333</v>
      </c>
      <c r="U3274">
        <f t="shared" si="310"/>
        <v>2015</v>
      </c>
      <c r="V3274" t="str">
        <f t="shared" si="311"/>
        <v>Oct</v>
      </c>
    </row>
    <row r="3275" spans="1:22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8">
        <f t="shared" si="306"/>
        <v>107</v>
      </c>
      <c r="P3275" s="12">
        <f t="shared" si="307"/>
        <v>65788.476190476184</v>
      </c>
      <c r="Q3275" t="s">
        <v>8317</v>
      </c>
      <c r="R3275" t="s">
        <v>8318</v>
      </c>
      <c r="S3275" s="9">
        <f t="shared" si="308"/>
        <v>42611.801412037035</v>
      </c>
      <c r="T3275" s="9">
        <f t="shared" si="309"/>
        <v>42627.791666666672</v>
      </c>
      <c r="U3275">
        <f t="shared" si="310"/>
        <v>2016</v>
      </c>
      <c r="V3275" t="str">
        <f t="shared" si="311"/>
        <v>Aug</v>
      </c>
    </row>
    <row r="3276" spans="1:22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8">
        <f t="shared" si="306"/>
        <v>101</v>
      </c>
      <c r="P3276" s="12">
        <f t="shared" si="307"/>
        <v>13343.804195804196</v>
      </c>
      <c r="Q3276" t="s">
        <v>8317</v>
      </c>
      <c r="R3276" t="s">
        <v>8318</v>
      </c>
      <c r="S3276" s="9">
        <f t="shared" si="308"/>
        <v>42400.704537037032</v>
      </c>
      <c r="T3276" s="9">
        <f t="shared" si="309"/>
        <v>42444.875</v>
      </c>
      <c r="U3276">
        <f t="shared" si="310"/>
        <v>2016</v>
      </c>
      <c r="V3276" t="str">
        <f t="shared" si="311"/>
        <v>Jan</v>
      </c>
    </row>
    <row r="3277" spans="1:22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8">
        <f t="shared" si="306"/>
        <v>100</v>
      </c>
      <c r="P3277" s="12">
        <f t="shared" si="307"/>
        <v>189410.75</v>
      </c>
      <c r="Q3277" t="s">
        <v>8317</v>
      </c>
      <c r="R3277" t="s">
        <v>8318</v>
      </c>
      <c r="S3277" s="9">
        <f t="shared" si="308"/>
        <v>42017.88045138889</v>
      </c>
      <c r="T3277" s="9">
        <f t="shared" si="309"/>
        <v>42044.1875</v>
      </c>
      <c r="U3277">
        <f t="shared" si="310"/>
        <v>2015</v>
      </c>
      <c r="V3277" t="str">
        <f t="shared" si="311"/>
        <v>Jan</v>
      </c>
    </row>
    <row r="3278" spans="1:22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8">
        <f t="shared" si="306"/>
        <v>117</v>
      </c>
      <c r="P3278" s="12">
        <f t="shared" si="307"/>
        <v>29562.61</v>
      </c>
      <c r="Q3278" t="s">
        <v>8317</v>
      </c>
      <c r="R3278" t="s">
        <v>8318</v>
      </c>
      <c r="S3278" s="9">
        <f t="shared" si="308"/>
        <v>42426.949988425928</v>
      </c>
      <c r="T3278" s="9">
        <f t="shared" si="309"/>
        <v>42461.165972222225</v>
      </c>
      <c r="U3278">
        <f t="shared" si="310"/>
        <v>2016</v>
      </c>
      <c r="V3278" t="str">
        <f t="shared" si="311"/>
        <v>Feb</v>
      </c>
    </row>
    <row r="3279" spans="1:22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8">
        <f t="shared" si="306"/>
        <v>109</v>
      </c>
      <c r="P3279" s="12">
        <f t="shared" si="307"/>
        <v>25956</v>
      </c>
      <c r="Q3279" t="s">
        <v>8317</v>
      </c>
      <c r="R3279" t="s">
        <v>8318</v>
      </c>
      <c r="S3279" s="9">
        <f t="shared" si="308"/>
        <v>41931.682939814818</v>
      </c>
      <c r="T3279" s="9">
        <f t="shared" si="309"/>
        <v>41961.724606481483</v>
      </c>
      <c r="U3279">
        <f t="shared" si="310"/>
        <v>2014</v>
      </c>
      <c r="V3279" t="str">
        <f t="shared" si="311"/>
        <v>Oct</v>
      </c>
    </row>
    <row r="3280" spans="1:22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8">
        <f t="shared" si="306"/>
        <v>103</v>
      </c>
      <c r="P3280" s="12">
        <f t="shared" si="307"/>
        <v>76235.294117647063</v>
      </c>
      <c r="Q3280" t="s">
        <v>8317</v>
      </c>
      <c r="R3280" t="s">
        <v>8318</v>
      </c>
      <c r="S3280" s="9">
        <f t="shared" si="308"/>
        <v>42124.848414351851</v>
      </c>
      <c r="T3280" s="9">
        <f t="shared" si="309"/>
        <v>42154.848414351851</v>
      </c>
      <c r="U3280">
        <f t="shared" si="310"/>
        <v>2015</v>
      </c>
      <c r="V3280" t="str">
        <f t="shared" si="311"/>
        <v>Apr</v>
      </c>
    </row>
    <row r="3281" spans="1:22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8">
        <f t="shared" si="306"/>
        <v>114</v>
      </c>
      <c r="P3281" s="12">
        <f t="shared" si="307"/>
        <v>41085.714285714283</v>
      </c>
      <c r="Q3281" t="s">
        <v>8317</v>
      </c>
      <c r="R3281" t="s">
        <v>8318</v>
      </c>
      <c r="S3281" s="9">
        <f t="shared" si="308"/>
        <v>42431.102534722217</v>
      </c>
      <c r="T3281" s="9">
        <f t="shared" si="309"/>
        <v>42461.06086805556</v>
      </c>
      <c r="U3281">
        <f t="shared" si="310"/>
        <v>2016</v>
      </c>
      <c r="V3281" t="str">
        <f t="shared" si="311"/>
        <v>Mar</v>
      </c>
    </row>
    <row r="3282" spans="1:22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8">
        <f t="shared" si="306"/>
        <v>103</v>
      </c>
      <c r="P3282" s="12">
        <f t="shared" si="307"/>
        <v>99220.066666666666</v>
      </c>
      <c r="Q3282" t="s">
        <v>8317</v>
      </c>
      <c r="R3282" t="s">
        <v>8318</v>
      </c>
      <c r="S3282" s="9">
        <f t="shared" si="308"/>
        <v>42121.756921296299</v>
      </c>
      <c r="T3282" s="9">
        <f t="shared" si="309"/>
        <v>42156.208333333328</v>
      </c>
      <c r="U3282">
        <f t="shared" si="310"/>
        <v>2015</v>
      </c>
      <c r="V3282" t="str">
        <f t="shared" si="311"/>
        <v>Apr</v>
      </c>
    </row>
    <row r="3283" spans="1:22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8">
        <f t="shared" si="306"/>
        <v>122</v>
      </c>
      <c r="P3283" s="12">
        <f t="shared" si="307"/>
        <v>55148.936170212764</v>
      </c>
      <c r="Q3283" t="s">
        <v>8317</v>
      </c>
      <c r="R3283" t="s">
        <v>8318</v>
      </c>
      <c r="S3283" s="9">
        <f t="shared" si="308"/>
        <v>42219.019733796296</v>
      </c>
      <c r="T3283" s="9">
        <f t="shared" si="309"/>
        <v>42249.019733796296</v>
      </c>
      <c r="U3283">
        <f t="shared" si="310"/>
        <v>2015</v>
      </c>
      <c r="V3283" t="str">
        <f t="shared" si="311"/>
        <v>Aug</v>
      </c>
    </row>
    <row r="3284" spans="1:22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8">
        <f t="shared" si="306"/>
        <v>103</v>
      </c>
      <c r="P3284" s="12">
        <f t="shared" si="307"/>
        <v>16040.506329113925</v>
      </c>
      <c r="Q3284" t="s">
        <v>8317</v>
      </c>
      <c r="R3284" t="s">
        <v>8318</v>
      </c>
      <c r="S3284" s="9">
        <f t="shared" si="308"/>
        <v>42445.19430555556</v>
      </c>
      <c r="T3284" s="9">
        <f t="shared" si="309"/>
        <v>42489.19430555556</v>
      </c>
      <c r="U3284">
        <f t="shared" si="310"/>
        <v>2016</v>
      </c>
      <c r="V3284" t="str">
        <f t="shared" si="311"/>
        <v>Mar</v>
      </c>
    </row>
    <row r="3285" spans="1:22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8">
        <f t="shared" si="306"/>
        <v>105</v>
      </c>
      <c r="P3285" s="12">
        <f t="shared" si="307"/>
        <v>57227.702127659577</v>
      </c>
      <c r="Q3285" t="s">
        <v>8317</v>
      </c>
      <c r="R3285" t="s">
        <v>8318</v>
      </c>
      <c r="S3285" s="9">
        <f t="shared" si="308"/>
        <v>42379.74418981481</v>
      </c>
      <c r="T3285" s="9">
        <f t="shared" si="309"/>
        <v>42410.875</v>
      </c>
      <c r="U3285">
        <f t="shared" si="310"/>
        <v>2016</v>
      </c>
      <c r="V3285" t="str">
        <f t="shared" si="311"/>
        <v>Jan</v>
      </c>
    </row>
    <row r="3286" spans="1:22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8">
        <f t="shared" si="306"/>
        <v>102</v>
      </c>
      <c r="P3286" s="12">
        <f t="shared" si="307"/>
        <v>100019.13333333333</v>
      </c>
      <c r="Q3286" t="s">
        <v>8317</v>
      </c>
      <c r="R3286" t="s">
        <v>8318</v>
      </c>
      <c r="S3286" s="9">
        <f t="shared" si="308"/>
        <v>42380.884872685187</v>
      </c>
      <c r="T3286" s="9">
        <f t="shared" si="309"/>
        <v>42398.249305555553</v>
      </c>
      <c r="U3286">
        <f t="shared" si="310"/>
        <v>2016</v>
      </c>
      <c r="V3286" t="str">
        <f t="shared" si="311"/>
        <v>Jan</v>
      </c>
    </row>
    <row r="3287" spans="1:22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8">
        <f t="shared" si="306"/>
        <v>112</v>
      </c>
      <c r="P3287" s="12">
        <f t="shared" si="307"/>
        <v>33350.296296296299</v>
      </c>
      <c r="Q3287" t="s">
        <v>8317</v>
      </c>
      <c r="R3287" t="s">
        <v>8318</v>
      </c>
      <c r="S3287" s="9">
        <f t="shared" si="308"/>
        <v>42762.942430555559</v>
      </c>
      <c r="T3287" s="9">
        <f t="shared" si="309"/>
        <v>42794.208333333328</v>
      </c>
      <c r="U3287">
        <f t="shared" si="310"/>
        <v>2017</v>
      </c>
      <c r="V3287" t="str">
        <f t="shared" si="311"/>
        <v>Jan</v>
      </c>
    </row>
    <row r="3288" spans="1:22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8">
        <f t="shared" si="306"/>
        <v>102</v>
      </c>
      <c r="P3288" s="12">
        <f t="shared" si="307"/>
        <v>21245.901639344262</v>
      </c>
      <c r="Q3288" t="s">
        <v>8317</v>
      </c>
      <c r="R3288" t="s">
        <v>8318</v>
      </c>
      <c r="S3288" s="9">
        <f t="shared" si="308"/>
        <v>42567.840069444443</v>
      </c>
      <c r="T3288" s="9">
        <f t="shared" si="309"/>
        <v>42597.840069444443</v>
      </c>
      <c r="U3288">
        <f t="shared" si="310"/>
        <v>2016</v>
      </c>
      <c r="V3288" t="str">
        <f t="shared" si="311"/>
        <v>Jul</v>
      </c>
    </row>
    <row r="3289" spans="1:22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8">
        <f t="shared" si="306"/>
        <v>100</v>
      </c>
      <c r="P3289" s="12">
        <f t="shared" si="307"/>
        <v>63529.411764705881</v>
      </c>
      <c r="Q3289" t="s">
        <v>8317</v>
      </c>
      <c r="R3289" t="s">
        <v>8318</v>
      </c>
      <c r="S3289" s="9">
        <f t="shared" si="308"/>
        <v>42311.750324074077</v>
      </c>
      <c r="T3289" s="9">
        <f t="shared" si="309"/>
        <v>42336.750324074077</v>
      </c>
      <c r="U3289">
        <f t="shared" si="310"/>
        <v>2015</v>
      </c>
      <c r="V3289" t="str">
        <f t="shared" si="311"/>
        <v>Nov</v>
      </c>
    </row>
    <row r="3290" spans="1:22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8">
        <f t="shared" si="306"/>
        <v>100</v>
      </c>
      <c r="P3290" s="12">
        <f t="shared" si="307"/>
        <v>15102.826086956522</v>
      </c>
      <c r="Q3290" t="s">
        <v>8317</v>
      </c>
      <c r="R3290" t="s">
        <v>8318</v>
      </c>
      <c r="S3290" s="9">
        <f t="shared" si="308"/>
        <v>42505.774479166663</v>
      </c>
      <c r="T3290" s="9">
        <f t="shared" si="309"/>
        <v>42541.958333333328</v>
      </c>
      <c r="U3290">
        <f t="shared" si="310"/>
        <v>2016</v>
      </c>
      <c r="V3290" t="str">
        <f t="shared" si="311"/>
        <v>May</v>
      </c>
    </row>
    <row r="3291" spans="1:22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8">
        <f t="shared" si="306"/>
        <v>133</v>
      </c>
      <c r="P3291" s="12">
        <f t="shared" si="307"/>
        <v>96768</v>
      </c>
      <c r="Q3291" t="s">
        <v>8317</v>
      </c>
      <c r="R3291" t="s">
        <v>8318</v>
      </c>
      <c r="S3291" s="9">
        <f t="shared" si="308"/>
        <v>42758.368078703701</v>
      </c>
      <c r="T3291" s="9">
        <f t="shared" si="309"/>
        <v>42786.368078703701</v>
      </c>
      <c r="U3291">
        <f t="shared" si="310"/>
        <v>2017</v>
      </c>
      <c r="V3291" t="str">
        <f t="shared" si="311"/>
        <v>Jan</v>
      </c>
    </row>
    <row r="3292" spans="1:22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8">
        <f t="shared" si="306"/>
        <v>121</v>
      </c>
      <c r="P3292" s="12">
        <f t="shared" si="307"/>
        <v>36000</v>
      </c>
      <c r="Q3292" t="s">
        <v>8317</v>
      </c>
      <c r="R3292" t="s">
        <v>8318</v>
      </c>
      <c r="S3292" s="9">
        <f t="shared" si="308"/>
        <v>42775.51494212963</v>
      </c>
      <c r="T3292" s="9">
        <f t="shared" si="309"/>
        <v>42805.51494212963</v>
      </c>
      <c r="U3292">
        <f t="shared" si="310"/>
        <v>2017</v>
      </c>
      <c r="V3292" t="str">
        <f t="shared" si="311"/>
        <v>Feb</v>
      </c>
    </row>
    <row r="3293" spans="1:22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8">
        <f t="shared" si="306"/>
        <v>114</v>
      </c>
      <c r="P3293" s="12">
        <f t="shared" si="307"/>
        <v>194174.28571428571</v>
      </c>
      <c r="Q3293" t="s">
        <v>8317</v>
      </c>
      <c r="R3293" t="s">
        <v>8318</v>
      </c>
      <c r="S3293" s="9">
        <f t="shared" si="308"/>
        <v>42232.702546296292</v>
      </c>
      <c r="T3293" s="9">
        <f t="shared" si="309"/>
        <v>42264.165972222225</v>
      </c>
      <c r="U3293">
        <f t="shared" si="310"/>
        <v>2015</v>
      </c>
      <c r="V3293" t="str">
        <f t="shared" si="311"/>
        <v>Aug</v>
      </c>
    </row>
    <row r="3294" spans="1:22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8">
        <f t="shared" si="306"/>
        <v>286</v>
      </c>
      <c r="P3294" s="12">
        <f t="shared" si="307"/>
        <v>345840</v>
      </c>
      <c r="Q3294" t="s">
        <v>8317</v>
      </c>
      <c r="R3294" t="s">
        <v>8318</v>
      </c>
      <c r="S3294" s="9">
        <f t="shared" si="308"/>
        <v>42282.770231481481</v>
      </c>
      <c r="T3294" s="9">
        <f t="shared" si="309"/>
        <v>42342.811898148153</v>
      </c>
      <c r="U3294">
        <f t="shared" si="310"/>
        <v>2015</v>
      </c>
      <c r="V3294" t="str">
        <f t="shared" si="311"/>
        <v>Oct</v>
      </c>
    </row>
    <row r="3295" spans="1:22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8">
        <f t="shared" si="306"/>
        <v>170</v>
      </c>
      <c r="P3295" s="12">
        <f t="shared" si="307"/>
        <v>28483.516483516483</v>
      </c>
      <c r="Q3295" t="s">
        <v>8317</v>
      </c>
      <c r="R3295" t="s">
        <v>8318</v>
      </c>
      <c r="S3295" s="9">
        <f t="shared" si="308"/>
        <v>42768.425370370373</v>
      </c>
      <c r="T3295" s="9">
        <f t="shared" si="309"/>
        <v>42798.425370370373</v>
      </c>
      <c r="U3295">
        <f t="shared" si="310"/>
        <v>2017</v>
      </c>
      <c r="V3295" t="str">
        <f t="shared" si="311"/>
        <v>Feb</v>
      </c>
    </row>
    <row r="3296" spans="1:22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8">
        <f t="shared" si="306"/>
        <v>118</v>
      </c>
      <c r="P3296" s="12">
        <f t="shared" si="307"/>
        <v>108000</v>
      </c>
      <c r="Q3296" t="s">
        <v>8317</v>
      </c>
      <c r="R3296" t="s">
        <v>8318</v>
      </c>
      <c r="S3296" s="9">
        <f t="shared" si="308"/>
        <v>42141.541134259256</v>
      </c>
      <c r="T3296" s="9">
        <f t="shared" si="309"/>
        <v>42171.541134259256</v>
      </c>
      <c r="U3296">
        <f t="shared" si="310"/>
        <v>2015</v>
      </c>
      <c r="V3296" t="str">
        <f t="shared" si="311"/>
        <v>May</v>
      </c>
    </row>
    <row r="3297" spans="1:22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8">
        <f t="shared" si="306"/>
        <v>103</v>
      </c>
      <c r="P3297" s="12">
        <f t="shared" si="307"/>
        <v>96000</v>
      </c>
      <c r="Q3297" t="s">
        <v>8317</v>
      </c>
      <c r="R3297" t="s">
        <v>8318</v>
      </c>
      <c r="S3297" s="9">
        <f t="shared" si="308"/>
        <v>42609.442465277782</v>
      </c>
      <c r="T3297" s="9">
        <f t="shared" si="309"/>
        <v>42639.442465277782</v>
      </c>
      <c r="U3297">
        <f t="shared" si="310"/>
        <v>2016</v>
      </c>
      <c r="V3297" t="str">
        <f t="shared" si="311"/>
        <v>Aug</v>
      </c>
    </row>
    <row r="3298" spans="1:22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8">
        <f t="shared" si="306"/>
        <v>144</v>
      </c>
      <c r="P3298" s="12">
        <f t="shared" si="307"/>
        <v>38898.468085106382</v>
      </c>
      <c r="Q3298" t="s">
        <v>8317</v>
      </c>
      <c r="R3298" t="s">
        <v>8318</v>
      </c>
      <c r="S3298" s="9">
        <f t="shared" si="308"/>
        <v>42309.756620370375</v>
      </c>
      <c r="T3298" s="9">
        <f t="shared" si="309"/>
        <v>42330.916666666672</v>
      </c>
      <c r="U3298">
        <f t="shared" si="310"/>
        <v>2015</v>
      </c>
      <c r="V3298" t="str">
        <f t="shared" si="311"/>
        <v>Nov</v>
      </c>
    </row>
    <row r="3299" spans="1:22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8">
        <f t="shared" si="306"/>
        <v>100</v>
      </c>
      <c r="P3299" s="12">
        <f t="shared" si="307"/>
        <v>37674.63636363636</v>
      </c>
      <c r="Q3299" t="s">
        <v>8317</v>
      </c>
      <c r="R3299" t="s">
        <v>8318</v>
      </c>
      <c r="S3299" s="9">
        <f t="shared" si="308"/>
        <v>42193.771481481483</v>
      </c>
      <c r="T3299" s="9">
        <f t="shared" si="309"/>
        <v>42212.957638888889</v>
      </c>
      <c r="U3299">
        <f t="shared" si="310"/>
        <v>2015</v>
      </c>
      <c r="V3299" t="str">
        <f t="shared" si="311"/>
        <v>Jul</v>
      </c>
    </row>
    <row r="3300" spans="1:22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8">
        <f t="shared" si="306"/>
        <v>102</v>
      </c>
      <c r="P3300" s="12">
        <f t="shared" si="307"/>
        <v>24050.444444444445</v>
      </c>
      <c r="Q3300" t="s">
        <v>8317</v>
      </c>
      <c r="R3300" t="s">
        <v>8318</v>
      </c>
      <c r="S3300" s="9">
        <f t="shared" si="308"/>
        <v>42239.957962962959</v>
      </c>
      <c r="T3300" s="9">
        <f t="shared" si="309"/>
        <v>42260</v>
      </c>
      <c r="U3300">
        <f t="shared" si="310"/>
        <v>2015</v>
      </c>
      <c r="V3300" t="str">
        <f t="shared" si="311"/>
        <v>Aug</v>
      </c>
    </row>
    <row r="3301" spans="1:22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8">
        <f t="shared" si="306"/>
        <v>116</v>
      </c>
      <c r="P3301" s="12">
        <f t="shared" si="307"/>
        <v>41142.857142857145</v>
      </c>
      <c r="Q3301" t="s">
        <v>8317</v>
      </c>
      <c r="R3301" t="s">
        <v>8318</v>
      </c>
      <c r="S3301" s="9">
        <f t="shared" si="308"/>
        <v>42261.917395833334</v>
      </c>
      <c r="T3301" s="9">
        <f t="shared" si="309"/>
        <v>42291.917395833334</v>
      </c>
      <c r="U3301">
        <f t="shared" si="310"/>
        <v>2015</v>
      </c>
      <c r="V3301" t="str">
        <f t="shared" si="311"/>
        <v>Sep</v>
      </c>
    </row>
    <row r="3302" spans="1:22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8">
        <f t="shared" si="306"/>
        <v>136</v>
      </c>
      <c r="P3302" s="12">
        <f t="shared" si="307"/>
        <v>20618.18181818182</v>
      </c>
      <c r="Q3302" t="s">
        <v>8317</v>
      </c>
      <c r="R3302" t="s">
        <v>8318</v>
      </c>
      <c r="S3302" s="9">
        <f t="shared" si="308"/>
        <v>42102.743773148148</v>
      </c>
      <c r="T3302" s="9">
        <f t="shared" si="309"/>
        <v>42123.743773148148</v>
      </c>
      <c r="U3302">
        <f t="shared" si="310"/>
        <v>2015</v>
      </c>
      <c r="V3302" t="str">
        <f t="shared" si="311"/>
        <v>Apr</v>
      </c>
    </row>
    <row r="3303" spans="1:22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8">
        <f t="shared" si="306"/>
        <v>133</v>
      </c>
      <c r="P3303" s="12">
        <f t="shared" si="307"/>
        <v>54993.771428571432</v>
      </c>
      <c r="Q3303" t="s">
        <v>8317</v>
      </c>
      <c r="R3303" t="s">
        <v>8318</v>
      </c>
      <c r="S3303" s="9">
        <f t="shared" si="308"/>
        <v>42538.73583333334</v>
      </c>
      <c r="T3303" s="9">
        <f t="shared" si="309"/>
        <v>42583.290972222225</v>
      </c>
      <c r="U3303">
        <f t="shared" si="310"/>
        <v>2016</v>
      </c>
      <c r="V3303" t="str">
        <f t="shared" si="311"/>
        <v>Jun</v>
      </c>
    </row>
    <row r="3304" spans="1:22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8">
        <f t="shared" si="306"/>
        <v>103</v>
      </c>
      <c r="P3304" s="12">
        <f t="shared" si="307"/>
        <v>51840</v>
      </c>
      <c r="Q3304" t="s">
        <v>8317</v>
      </c>
      <c r="R3304" t="s">
        <v>8318</v>
      </c>
      <c r="S3304" s="9">
        <f t="shared" si="308"/>
        <v>42681.35157407407</v>
      </c>
      <c r="T3304" s="9">
        <f t="shared" si="309"/>
        <v>42711.35157407407</v>
      </c>
      <c r="U3304">
        <f t="shared" si="310"/>
        <v>2016</v>
      </c>
      <c r="V3304" t="str">
        <f t="shared" si="311"/>
        <v>Nov</v>
      </c>
    </row>
    <row r="3305" spans="1:22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8">
        <f t="shared" si="306"/>
        <v>116</v>
      </c>
      <c r="P3305" s="12">
        <f t="shared" si="307"/>
        <v>86297.142857142855</v>
      </c>
      <c r="Q3305" t="s">
        <v>8317</v>
      </c>
      <c r="R3305" t="s">
        <v>8318</v>
      </c>
      <c r="S3305" s="9">
        <f t="shared" si="308"/>
        <v>42056.65143518518</v>
      </c>
      <c r="T3305" s="9">
        <f t="shared" si="309"/>
        <v>42091.609768518523</v>
      </c>
      <c r="U3305">
        <f t="shared" si="310"/>
        <v>2015</v>
      </c>
      <c r="V3305" t="str">
        <f t="shared" si="311"/>
        <v>Feb</v>
      </c>
    </row>
    <row r="3306" spans="1:22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8">
        <f t="shared" si="306"/>
        <v>105</v>
      </c>
      <c r="P3306" s="12">
        <f t="shared" si="307"/>
        <v>14811.428571428571</v>
      </c>
      <c r="Q3306" t="s">
        <v>8317</v>
      </c>
      <c r="R3306" t="s">
        <v>8318</v>
      </c>
      <c r="S3306" s="9">
        <f t="shared" si="308"/>
        <v>42696.624444444446</v>
      </c>
      <c r="T3306" s="9">
        <f t="shared" si="309"/>
        <v>42726.624444444446</v>
      </c>
      <c r="U3306">
        <f t="shared" si="310"/>
        <v>2016</v>
      </c>
      <c r="V3306" t="str">
        <f t="shared" si="311"/>
        <v>Nov</v>
      </c>
    </row>
    <row r="3307" spans="1:22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8">
        <f t="shared" si="306"/>
        <v>102</v>
      </c>
      <c r="P3307" s="12">
        <f t="shared" si="307"/>
        <v>129600</v>
      </c>
      <c r="Q3307" t="s">
        <v>8317</v>
      </c>
      <c r="R3307" t="s">
        <v>8318</v>
      </c>
      <c r="S3307" s="9">
        <f t="shared" si="308"/>
        <v>42186.855879629627</v>
      </c>
      <c r="T3307" s="9">
        <f t="shared" si="309"/>
        <v>42216.855879629627</v>
      </c>
      <c r="U3307">
        <f t="shared" si="310"/>
        <v>2015</v>
      </c>
      <c r="V3307" t="str">
        <f t="shared" si="311"/>
        <v>Jul</v>
      </c>
    </row>
    <row r="3308" spans="1:22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8">
        <f t="shared" si="306"/>
        <v>175</v>
      </c>
      <c r="P3308" s="12">
        <f t="shared" si="307"/>
        <v>60649.222222222219</v>
      </c>
      <c r="Q3308" t="s">
        <v>8317</v>
      </c>
      <c r="R3308" t="s">
        <v>8318</v>
      </c>
      <c r="S3308" s="9">
        <f t="shared" si="308"/>
        <v>42493.219236111108</v>
      </c>
      <c r="T3308" s="9">
        <f t="shared" si="309"/>
        <v>42531.125</v>
      </c>
      <c r="U3308">
        <f t="shared" si="310"/>
        <v>2016</v>
      </c>
      <c r="V3308" t="str">
        <f t="shared" si="311"/>
        <v>May</v>
      </c>
    </row>
    <row r="3309" spans="1:22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8">
        <f t="shared" si="306"/>
        <v>107</v>
      </c>
      <c r="P3309" s="12">
        <f t="shared" si="307"/>
        <v>129600</v>
      </c>
      <c r="Q3309" t="s">
        <v>8317</v>
      </c>
      <c r="R3309" t="s">
        <v>8318</v>
      </c>
      <c r="S3309" s="9">
        <f t="shared" si="308"/>
        <v>42475.057164351849</v>
      </c>
      <c r="T3309" s="9">
        <f t="shared" si="309"/>
        <v>42505.057164351849</v>
      </c>
      <c r="U3309">
        <f t="shared" si="310"/>
        <v>2016</v>
      </c>
      <c r="V3309" t="str">
        <f t="shared" si="311"/>
        <v>Apr</v>
      </c>
    </row>
    <row r="3310" spans="1:22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8">
        <f t="shared" si="306"/>
        <v>122</v>
      </c>
      <c r="P3310" s="12">
        <f t="shared" si="307"/>
        <v>31831.57894736842</v>
      </c>
      <c r="Q3310" t="s">
        <v>8317</v>
      </c>
      <c r="R3310" t="s">
        <v>8318</v>
      </c>
      <c r="S3310" s="9">
        <f t="shared" si="308"/>
        <v>42452.876909722225</v>
      </c>
      <c r="T3310" s="9">
        <f t="shared" si="309"/>
        <v>42473.876909722225</v>
      </c>
      <c r="U3310">
        <f t="shared" si="310"/>
        <v>2016</v>
      </c>
      <c r="V3310" t="str">
        <f t="shared" si="311"/>
        <v>Mar</v>
      </c>
    </row>
    <row r="3311" spans="1:22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8">
        <f t="shared" si="306"/>
        <v>159</v>
      </c>
      <c r="P3311" s="12">
        <f t="shared" si="307"/>
        <v>86400</v>
      </c>
      <c r="Q3311" t="s">
        <v>8317</v>
      </c>
      <c r="R3311" t="s">
        <v>8318</v>
      </c>
      <c r="S3311" s="9">
        <f t="shared" si="308"/>
        <v>42628.650208333333</v>
      </c>
      <c r="T3311" s="9">
        <f t="shared" si="309"/>
        <v>42659.650208333333</v>
      </c>
      <c r="U3311">
        <f t="shared" si="310"/>
        <v>2016</v>
      </c>
      <c r="V3311" t="str">
        <f t="shared" si="311"/>
        <v>Sep</v>
      </c>
    </row>
    <row r="3312" spans="1:22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8">
        <f t="shared" si="306"/>
        <v>100</v>
      </c>
      <c r="P3312" s="12">
        <f t="shared" si="307"/>
        <v>83612.903225806454</v>
      </c>
      <c r="Q3312" t="s">
        <v>8317</v>
      </c>
      <c r="R3312" t="s">
        <v>8318</v>
      </c>
      <c r="S3312" s="9">
        <f t="shared" si="308"/>
        <v>42253.928530092591</v>
      </c>
      <c r="T3312" s="9">
        <f t="shared" si="309"/>
        <v>42283.928530092591</v>
      </c>
      <c r="U3312">
        <f t="shared" si="310"/>
        <v>2015</v>
      </c>
      <c r="V3312" t="str">
        <f t="shared" si="311"/>
        <v>Sep</v>
      </c>
    </row>
    <row r="3313" spans="1:22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8">
        <f t="shared" si="306"/>
        <v>110</v>
      </c>
      <c r="P3313" s="12">
        <f t="shared" si="307"/>
        <v>57600</v>
      </c>
      <c r="Q3313" t="s">
        <v>8317</v>
      </c>
      <c r="R3313" t="s">
        <v>8318</v>
      </c>
      <c r="S3313" s="9">
        <f t="shared" si="308"/>
        <v>42264.29178240741</v>
      </c>
      <c r="T3313" s="9">
        <f t="shared" si="309"/>
        <v>42294.29178240741</v>
      </c>
      <c r="U3313">
        <f t="shared" si="310"/>
        <v>2015</v>
      </c>
      <c r="V3313" t="str">
        <f t="shared" si="311"/>
        <v>Sep</v>
      </c>
    </row>
    <row r="3314" spans="1:22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8">
        <f t="shared" si="306"/>
        <v>100</v>
      </c>
      <c r="P3314" s="12">
        <f t="shared" si="307"/>
        <v>44479.365853658535</v>
      </c>
      <c r="Q3314" t="s">
        <v>8317</v>
      </c>
      <c r="R3314" t="s">
        <v>8318</v>
      </c>
      <c r="S3314" s="9">
        <f t="shared" si="308"/>
        <v>42664.809560185182</v>
      </c>
      <c r="T3314" s="9">
        <f t="shared" si="309"/>
        <v>42685.916666666672</v>
      </c>
      <c r="U3314">
        <f t="shared" si="310"/>
        <v>2016</v>
      </c>
      <c r="V3314" t="str">
        <f t="shared" si="311"/>
        <v>Oct</v>
      </c>
    </row>
    <row r="3315" spans="1:22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8">
        <f t="shared" si="306"/>
        <v>116</v>
      </c>
      <c r="P3315" s="12">
        <f t="shared" si="307"/>
        <v>41106.310344827587</v>
      </c>
      <c r="Q3315" t="s">
        <v>8317</v>
      </c>
      <c r="R3315" t="s">
        <v>8318</v>
      </c>
      <c r="S3315" s="9">
        <f t="shared" si="308"/>
        <v>42382.244409722218</v>
      </c>
      <c r="T3315" s="9">
        <f t="shared" si="309"/>
        <v>42396.041666666672</v>
      </c>
      <c r="U3315">
        <f t="shared" si="310"/>
        <v>2016</v>
      </c>
      <c r="V3315" t="str">
        <f t="shared" si="311"/>
        <v>Jan</v>
      </c>
    </row>
    <row r="3316" spans="1:22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8">
        <f t="shared" si="306"/>
        <v>211</v>
      </c>
      <c r="P3316" s="12">
        <f t="shared" si="307"/>
        <v>41068.775862068964</v>
      </c>
      <c r="Q3316" t="s">
        <v>8317</v>
      </c>
      <c r="R3316" t="s">
        <v>8318</v>
      </c>
      <c r="S3316" s="9">
        <f t="shared" si="308"/>
        <v>42105.267488425925</v>
      </c>
      <c r="T3316" s="9">
        <f t="shared" si="309"/>
        <v>42132.836805555555</v>
      </c>
      <c r="U3316">
        <f t="shared" si="310"/>
        <v>2015</v>
      </c>
      <c r="V3316" t="str">
        <f t="shared" si="311"/>
        <v>Apr</v>
      </c>
    </row>
    <row r="3317" spans="1:22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8">
        <f t="shared" si="306"/>
        <v>110</v>
      </c>
      <c r="P3317" s="12">
        <f t="shared" si="307"/>
        <v>29123.595505617977</v>
      </c>
      <c r="Q3317" t="s">
        <v>8317</v>
      </c>
      <c r="R3317" t="s">
        <v>8318</v>
      </c>
      <c r="S3317" s="9">
        <f t="shared" si="308"/>
        <v>42466.303715277783</v>
      </c>
      <c r="T3317" s="9">
        <f t="shared" si="309"/>
        <v>42496.303715277783</v>
      </c>
      <c r="U3317">
        <f t="shared" si="310"/>
        <v>2016</v>
      </c>
      <c r="V3317" t="str">
        <f t="shared" si="311"/>
        <v>Apr</v>
      </c>
    </row>
    <row r="3318" spans="1:22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8">
        <f t="shared" si="306"/>
        <v>100</v>
      </c>
      <c r="P3318" s="12">
        <f t="shared" si="307"/>
        <v>22607.72</v>
      </c>
      <c r="Q3318" t="s">
        <v>8317</v>
      </c>
      <c r="R3318" t="s">
        <v>8318</v>
      </c>
      <c r="S3318" s="9">
        <f t="shared" si="308"/>
        <v>41826.871238425927</v>
      </c>
      <c r="T3318" s="9">
        <f t="shared" si="309"/>
        <v>41859.57916666667</v>
      </c>
      <c r="U3318">
        <f t="shared" si="310"/>
        <v>2014</v>
      </c>
      <c r="V3318" t="str">
        <f t="shared" si="311"/>
        <v>Jul</v>
      </c>
    </row>
    <row r="3319" spans="1:22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8">
        <f t="shared" si="306"/>
        <v>106</v>
      </c>
      <c r="P3319" s="12">
        <f t="shared" si="307"/>
        <v>144000</v>
      </c>
      <c r="Q3319" t="s">
        <v>8317</v>
      </c>
      <c r="R3319" t="s">
        <v>8318</v>
      </c>
      <c r="S3319" s="9">
        <f t="shared" si="308"/>
        <v>42499.039629629624</v>
      </c>
      <c r="T3319" s="9">
        <f t="shared" si="309"/>
        <v>42529.039629629624</v>
      </c>
      <c r="U3319">
        <f t="shared" si="310"/>
        <v>2016</v>
      </c>
      <c r="V3319" t="str">
        <f t="shared" si="311"/>
        <v>May</v>
      </c>
    </row>
    <row r="3320" spans="1:22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8">
        <f t="shared" si="306"/>
        <v>126</v>
      </c>
      <c r="P3320" s="12">
        <f t="shared" si="307"/>
        <v>107465.84375</v>
      </c>
      <c r="Q3320" t="s">
        <v>8317</v>
      </c>
      <c r="R3320" t="s">
        <v>8318</v>
      </c>
      <c r="S3320" s="9">
        <f t="shared" si="308"/>
        <v>42431.302002314813</v>
      </c>
      <c r="T3320" s="9">
        <f t="shared" si="309"/>
        <v>42471.104166666672</v>
      </c>
      <c r="U3320">
        <f t="shared" si="310"/>
        <v>2016</v>
      </c>
      <c r="V3320" t="str">
        <f t="shared" si="311"/>
        <v>Mar</v>
      </c>
    </row>
    <row r="3321" spans="1:22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8">
        <f t="shared" si="306"/>
        <v>108</v>
      </c>
      <c r="P3321" s="12">
        <f t="shared" si="307"/>
        <v>243000</v>
      </c>
      <c r="Q3321" t="s">
        <v>8317</v>
      </c>
      <c r="R3321" t="s">
        <v>8318</v>
      </c>
      <c r="S3321" s="9">
        <f t="shared" si="308"/>
        <v>41990.585486111115</v>
      </c>
      <c r="T3321" s="9">
        <f t="shared" si="309"/>
        <v>42035.585486111115</v>
      </c>
      <c r="U3321">
        <f t="shared" si="310"/>
        <v>2014</v>
      </c>
      <c r="V3321" t="str">
        <f t="shared" si="311"/>
        <v>Dec</v>
      </c>
    </row>
    <row r="3322" spans="1:22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8">
        <f t="shared" si="306"/>
        <v>101</v>
      </c>
      <c r="P3322" s="12">
        <f t="shared" si="307"/>
        <v>68210.526315789481</v>
      </c>
      <c r="Q3322" t="s">
        <v>8317</v>
      </c>
      <c r="R3322" t="s">
        <v>8318</v>
      </c>
      <c r="S3322" s="9">
        <f t="shared" si="308"/>
        <v>42513.045798611114</v>
      </c>
      <c r="T3322" s="9">
        <f t="shared" si="309"/>
        <v>42543.045798611114</v>
      </c>
      <c r="U3322">
        <f t="shared" si="310"/>
        <v>2016</v>
      </c>
      <c r="V3322" t="str">
        <f t="shared" si="311"/>
        <v>May</v>
      </c>
    </row>
    <row r="3323" spans="1:22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8">
        <f t="shared" si="306"/>
        <v>107</v>
      </c>
      <c r="P3323" s="12">
        <f t="shared" si="307"/>
        <v>81018.333333333328</v>
      </c>
      <c r="Q3323" t="s">
        <v>8317</v>
      </c>
      <c r="R3323" t="s">
        <v>8318</v>
      </c>
      <c r="S3323" s="9">
        <f t="shared" si="308"/>
        <v>41914.100289351853</v>
      </c>
      <c r="T3323" s="9">
        <f t="shared" si="309"/>
        <v>41928.165972222225</v>
      </c>
      <c r="U3323">
        <f t="shared" si="310"/>
        <v>2014</v>
      </c>
      <c r="V3323" t="str">
        <f t="shared" si="311"/>
        <v>Oct</v>
      </c>
    </row>
    <row r="3324" spans="1:22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8">
        <f t="shared" si="306"/>
        <v>102</v>
      </c>
      <c r="P3324" s="12">
        <f t="shared" si="307"/>
        <v>83217.565217391311</v>
      </c>
      <c r="Q3324" t="s">
        <v>8317</v>
      </c>
      <c r="R3324" t="s">
        <v>8318</v>
      </c>
      <c r="S3324" s="9">
        <f t="shared" si="308"/>
        <v>42521.010370370372</v>
      </c>
      <c r="T3324" s="9">
        <f t="shared" si="309"/>
        <v>42543.163194444445</v>
      </c>
      <c r="U3324">
        <f t="shared" si="310"/>
        <v>2016</v>
      </c>
      <c r="V3324" t="str">
        <f t="shared" si="311"/>
        <v>May</v>
      </c>
    </row>
    <row r="3325" spans="1:22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8">
        <f t="shared" si="306"/>
        <v>126</v>
      </c>
      <c r="P3325" s="12">
        <f t="shared" si="307"/>
        <v>52897.959183673469</v>
      </c>
      <c r="Q3325" t="s">
        <v>8317</v>
      </c>
      <c r="R3325" t="s">
        <v>8318</v>
      </c>
      <c r="S3325" s="9">
        <f t="shared" si="308"/>
        <v>42608.36583333333</v>
      </c>
      <c r="T3325" s="9">
        <f t="shared" si="309"/>
        <v>42638.36583333333</v>
      </c>
      <c r="U3325">
        <f t="shared" si="310"/>
        <v>2016</v>
      </c>
      <c r="V3325" t="str">
        <f t="shared" si="311"/>
        <v>Aug</v>
      </c>
    </row>
    <row r="3326" spans="1:22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8">
        <f t="shared" si="306"/>
        <v>102</v>
      </c>
      <c r="P3326" s="12">
        <f t="shared" si="307"/>
        <v>120960</v>
      </c>
      <c r="Q3326" t="s">
        <v>8317</v>
      </c>
      <c r="R3326" t="s">
        <v>8318</v>
      </c>
      <c r="S3326" s="9">
        <f t="shared" si="308"/>
        <v>42512.58321759259</v>
      </c>
      <c r="T3326" s="9">
        <f t="shared" si="309"/>
        <v>42526.58321759259</v>
      </c>
      <c r="U3326">
        <f t="shared" si="310"/>
        <v>2016</v>
      </c>
      <c r="V3326" t="str">
        <f t="shared" si="311"/>
        <v>May</v>
      </c>
    </row>
    <row r="3327" spans="1:22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8">
        <f t="shared" si="306"/>
        <v>113</v>
      </c>
      <c r="P3327" s="12">
        <f t="shared" si="307"/>
        <v>201360</v>
      </c>
      <c r="Q3327" t="s">
        <v>8317</v>
      </c>
      <c r="R3327" t="s">
        <v>8318</v>
      </c>
      <c r="S3327" s="9">
        <f t="shared" si="308"/>
        <v>42064.785613425927</v>
      </c>
      <c r="T3327" s="9">
        <f t="shared" si="309"/>
        <v>42099.743946759263</v>
      </c>
      <c r="U3327">
        <f t="shared" si="310"/>
        <v>2015</v>
      </c>
      <c r="V3327" t="str">
        <f t="shared" si="311"/>
        <v>Mar</v>
      </c>
    </row>
    <row r="3328" spans="1:22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8">
        <f t="shared" si="306"/>
        <v>101</v>
      </c>
      <c r="P3328" s="12">
        <f t="shared" si="307"/>
        <v>45410.526315789473</v>
      </c>
      <c r="Q3328" t="s">
        <v>8317</v>
      </c>
      <c r="R3328" t="s">
        <v>8318</v>
      </c>
      <c r="S3328" s="9">
        <f t="shared" si="308"/>
        <v>42041.714178240742</v>
      </c>
      <c r="T3328" s="9">
        <f t="shared" si="309"/>
        <v>42071.67251157407</v>
      </c>
      <c r="U3328">
        <f t="shared" si="310"/>
        <v>2015</v>
      </c>
      <c r="V3328" t="str">
        <f t="shared" si="311"/>
        <v>Feb</v>
      </c>
    </row>
    <row r="3329" spans="1:22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8">
        <f t="shared" si="306"/>
        <v>101</v>
      </c>
      <c r="P3329" s="12">
        <f t="shared" si="307"/>
        <v>78545.454545454544</v>
      </c>
      <c r="Q3329" t="s">
        <v>8317</v>
      </c>
      <c r="R3329" t="s">
        <v>8318</v>
      </c>
      <c r="S3329" s="9">
        <f t="shared" si="308"/>
        <v>42468.374606481477</v>
      </c>
      <c r="T3329" s="9">
        <f t="shared" si="309"/>
        <v>42498.374606481477</v>
      </c>
      <c r="U3329">
        <f t="shared" si="310"/>
        <v>2016</v>
      </c>
      <c r="V3329" t="str">
        <f t="shared" si="311"/>
        <v>Apr</v>
      </c>
    </row>
    <row r="3330" spans="1:22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8">
        <f t="shared" si="306"/>
        <v>146</v>
      </c>
      <c r="P3330" s="12">
        <f t="shared" si="307"/>
        <v>23679.666666666668</v>
      </c>
      <c r="Q3330" t="s">
        <v>8317</v>
      </c>
      <c r="R3330" t="s">
        <v>8318</v>
      </c>
      <c r="S3330" s="9">
        <f t="shared" si="308"/>
        <v>41822.57503472222</v>
      </c>
      <c r="T3330" s="9">
        <f t="shared" si="309"/>
        <v>41825.041666666664</v>
      </c>
      <c r="U3330">
        <f t="shared" si="310"/>
        <v>2014</v>
      </c>
      <c r="V3330" t="str">
        <f t="shared" si="311"/>
        <v>Jul</v>
      </c>
    </row>
    <row r="3331" spans="1:22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8">
        <f t="shared" ref="O3331:O3394" si="312">ROUND((E3331/D3331)*100,0)</f>
        <v>117</v>
      </c>
      <c r="P3331" s="12">
        <f t="shared" ref="P3331:P3394" si="313">(I3331-J3331)/L3331</f>
        <v>35342</v>
      </c>
      <c r="Q3331" t="s">
        <v>8317</v>
      </c>
      <c r="R3331" t="s">
        <v>8318</v>
      </c>
      <c r="S3331" s="9">
        <f t="shared" ref="S3331:S3394" si="314">(((J3331/60)/60)/24)+DATE(1970,1,1)</f>
        <v>41837.323009259257</v>
      </c>
      <c r="T3331" s="9">
        <f t="shared" ref="T3331:T3394" si="315">(((I3331/60)/60)/24) + DATE(1970,1,1)</f>
        <v>41847.958333333336</v>
      </c>
      <c r="U3331">
        <f t="shared" ref="U3331:U3394" si="316">YEAR(S3331)</f>
        <v>2014</v>
      </c>
      <c r="V3331" t="str">
        <f t="shared" ref="V3331:V3394" si="317">TEXT(MONTH(S3331)*29,"mmm")</f>
        <v>Jul</v>
      </c>
    </row>
    <row r="3332" spans="1:22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8">
        <f t="shared" si="312"/>
        <v>106</v>
      </c>
      <c r="P3332" s="12">
        <f t="shared" si="313"/>
        <v>37513.043478260872</v>
      </c>
      <c r="Q3332" t="s">
        <v>8317</v>
      </c>
      <c r="R3332" t="s">
        <v>8318</v>
      </c>
      <c r="S3332" s="9">
        <f t="shared" si="314"/>
        <v>42065.887361111112</v>
      </c>
      <c r="T3332" s="9">
        <f t="shared" si="315"/>
        <v>42095.845694444448</v>
      </c>
      <c r="U3332">
        <f t="shared" si="316"/>
        <v>2015</v>
      </c>
      <c r="V3332" t="str">
        <f t="shared" si="317"/>
        <v>Mar</v>
      </c>
    </row>
    <row r="3333" spans="1:22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8">
        <f t="shared" si="312"/>
        <v>105</v>
      </c>
      <c r="P3333" s="12">
        <f t="shared" si="313"/>
        <v>46523.076923076922</v>
      </c>
      <c r="Q3333" t="s">
        <v>8317</v>
      </c>
      <c r="R3333" t="s">
        <v>8318</v>
      </c>
      <c r="S3333" s="9">
        <f t="shared" si="314"/>
        <v>42248.697754629626</v>
      </c>
      <c r="T3333" s="9">
        <f t="shared" si="315"/>
        <v>42283.697754629626</v>
      </c>
      <c r="U3333">
        <f t="shared" si="316"/>
        <v>2015</v>
      </c>
      <c r="V3333" t="str">
        <f t="shared" si="317"/>
        <v>Sep</v>
      </c>
    </row>
    <row r="3334" spans="1:22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8">
        <f t="shared" si="312"/>
        <v>100</v>
      </c>
      <c r="P3334" s="12">
        <f t="shared" si="313"/>
        <v>31228.915662650601</v>
      </c>
      <c r="Q3334" t="s">
        <v>8317</v>
      </c>
      <c r="R3334" t="s">
        <v>8318</v>
      </c>
      <c r="S3334" s="9">
        <f t="shared" si="314"/>
        <v>41809.860300925924</v>
      </c>
      <c r="T3334" s="9">
        <f t="shared" si="315"/>
        <v>41839.860300925924</v>
      </c>
      <c r="U3334">
        <f t="shared" si="316"/>
        <v>2014</v>
      </c>
      <c r="V3334" t="str">
        <f t="shared" si="317"/>
        <v>Jun</v>
      </c>
    </row>
    <row r="3335" spans="1:22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8">
        <f t="shared" si="312"/>
        <v>105</v>
      </c>
      <c r="P3335" s="12">
        <f t="shared" si="313"/>
        <v>17124.324324324323</v>
      </c>
      <c r="Q3335" t="s">
        <v>8317</v>
      </c>
      <c r="R3335" t="s">
        <v>8318</v>
      </c>
      <c r="S3335" s="9">
        <f t="shared" si="314"/>
        <v>42148.676851851851</v>
      </c>
      <c r="T3335" s="9">
        <f t="shared" si="315"/>
        <v>42170.676851851851</v>
      </c>
      <c r="U3335">
        <f t="shared" si="316"/>
        <v>2015</v>
      </c>
      <c r="V3335" t="str">
        <f t="shared" si="317"/>
        <v>May</v>
      </c>
    </row>
    <row r="3336" spans="1:22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8">
        <f t="shared" si="312"/>
        <v>139</v>
      </c>
      <c r="P3336" s="12">
        <f t="shared" si="313"/>
        <v>56347.82608695652</v>
      </c>
      <c r="Q3336" t="s">
        <v>8317</v>
      </c>
      <c r="R3336" t="s">
        <v>8318</v>
      </c>
      <c r="S3336" s="9">
        <f t="shared" si="314"/>
        <v>42185.521087962959</v>
      </c>
      <c r="T3336" s="9">
        <f t="shared" si="315"/>
        <v>42215.521087962959</v>
      </c>
      <c r="U3336">
        <f t="shared" si="316"/>
        <v>2015</v>
      </c>
      <c r="V3336" t="str">
        <f t="shared" si="317"/>
        <v>Jun</v>
      </c>
    </row>
    <row r="3337" spans="1:22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8">
        <f t="shared" si="312"/>
        <v>100</v>
      </c>
      <c r="P3337" s="12">
        <f t="shared" si="313"/>
        <v>37418.317460317463</v>
      </c>
      <c r="Q3337" t="s">
        <v>8317</v>
      </c>
      <c r="R3337" t="s">
        <v>8318</v>
      </c>
      <c r="S3337" s="9">
        <f t="shared" si="314"/>
        <v>41827.674143518518</v>
      </c>
      <c r="T3337" s="9">
        <f t="shared" si="315"/>
        <v>41854.958333333336</v>
      </c>
      <c r="U3337">
        <f t="shared" si="316"/>
        <v>2014</v>
      </c>
      <c r="V3337" t="str">
        <f t="shared" si="317"/>
        <v>Jul</v>
      </c>
    </row>
    <row r="3338" spans="1:22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8">
        <f t="shared" si="312"/>
        <v>100</v>
      </c>
      <c r="P3338" s="12">
        <f t="shared" si="313"/>
        <v>268400</v>
      </c>
      <c r="Q3338" t="s">
        <v>8317</v>
      </c>
      <c r="R3338" t="s">
        <v>8318</v>
      </c>
      <c r="S3338" s="9">
        <f t="shared" si="314"/>
        <v>42437.398680555561</v>
      </c>
      <c r="T3338" s="9">
        <f t="shared" si="315"/>
        <v>42465.35701388889</v>
      </c>
      <c r="U3338">
        <f t="shared" si="316"/>
        <v>2016</v>
      </c>
      <c r="V3338" t="str">
        <f t="shared" si="317"/>
        <v>Mar</v>
      </c>
    </row>
    <row r="3339" spans="1:22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8">
        <f t="shared" si="312"/>
        <v>110</v>
      </c>
      <c r="P3339" s="12">
        <f t="shared" si="313"/>
        <v>54871.558823529413</v>
      </c>
      <c r="Q3339" t="s">
        <v>8317</v>
      </c>
      <c r="R3339" t="s">
        <v>8318</v>
      </c>
      <c r="S3339" s="9">
        <f t="shared" si="314"/>
        <v>41901.282025462962</v>
      </c>
      <c r="T3339" s="9">
        <f t="shared" si="315"/>
        <v>41922.875</v>
      </c>
      <c r="U3339">
        <f t="shared" si="316"/>
        <v>2014</v>
      </c>
      <c r="V3339" t="str">
        <f t="shared" si="317"/>
        <v>Sep</v>
      </c>
    </row>
    <row r="3340" spans="1:22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8">
        <f t="shared" si="312"/>
        <v>102</v>
      </c>
      <c r="P3340" s="12">
        <f t="shared" si="313"/>
        <v>16200</v>
      </c>
      <c r="Q3340" t="s">
        <v>8317</v>
      </c>
      <c r="R3340" t="s">
        <v>8318</v>
      </c>
      <c r="S3340" s="9">
        <f t="shared" si="314"/>
        <v>42769.574999999997</v>
      </c>
      <c r="T3340" s="9">
        <f t="shared" si="315"/>
        <v>42790.574999999997</v>
      </c>
      <c r="U3340">
        <f t="shared" si="316"/>
        <v>2017</v>
      </c>
      <c r="V3340" t="str">
        <f t="shared" si="317"/>
        <v>Feb</v>
      </c>
    </row>
    <row r="3341" spans="1:22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8">
        <f t="shared" si="312"/>
        <v>104</v>
      </c>
      <c r="P3341" s="12">
        <f t="shared" si="313"/>
        <v>55148.936170212764</v>
      </c>
      <c r="Q3341" t="s">
        <v>8317</v>
      </c>
      <c r="R3341" t="s">
        <v>8318</v>
      </c>
      <c r="S3341" s="9">
        <f t="shared" si="314"/>
        <v>42549.665717592594</v>
      </c>
      <c r="T3341" s="9">
        <f t="shared" si="315"/>
        <v>42579.665717592594</v>
      </c>
      <c r="U3341">
        <f t="shared" si="316"/>
        <v>2016</v>
      </c>
      <c r="V3341" t="str">
        <f t="shared" si="317"/>
        <v>Jun</v>
      </c>
    </row>
    <row r="3342" spans="1:22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8">
        <f t="shared" si="312"/>
        <v>138</v>
      </c>
      <c r="P3342" s="12">
        <f t="shared" si="313"/>
        <v>56842.105263157893</v>
      </c>
      <c r="Q3342" t="s">
        <v>8317</v>
      </c>
      <c r="R3342" t="s">
        <v>8318</v>
      </c>
      <c r="S3342" s="9">
        <f t="shared" si="314"/>
        <v>42685.974004629628</v>
      </c>
      <c r="T3342" s="9">
        <f t="shared" si="315"/>
        <v>42710.974004629628</v>
      </c>
      <c r="U3342">
        <f t="shared" si="316"/>
        <v>2016</v>
      </c>
      <c r="V3342" t="str">
        <f t="shared" si="317"/>
        <v>Nov</v>
      </c>
    </row>
    <row r="3343" spans="1:22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8">
        <f t="shared" si="312"/>
        <v>100</v>
      </c>
      <c r="P3343" s="12">
        <f t="shared" si="313"/>
        <v>70692.107142857145</v>
      </c>
      <c r="Q3343" t="s">
        <v>8317</v>
      </c>
      <c r="R3343" t="s">
        <v>8318</v>
      </c>
      <c r="S3343" s="9">
        <f t="shared" si="314"/>
        <v>42510.798854166671</v>
      </c>
      <c r="T3343" s="9">
        <f t="shared" si="315"/>
        <v>42533.708333333328</v>
      </c>
      <c r="U3343">
        <f t="shared" si="316"/>
        <v>2016</v>
      </c>
      <c r="V3343" t="str">
        <f t="shared" si="317"/>
        <v>May</v>
      </c>
    </row>
    <row r="3344" spans="1:22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8">
        <f t="shared" si="312"/>
        <v>102</v>
      </c>
      <c r="P3344" s="12">
        <f t="shared" si="313"/>
        <v>36455.51282051282</v>
      </c>
      <c r="Q3344" t="s">
        <v>8317</v>
      </c>
      <c r="R3344" t="s">
        <v>8318</v>
      </c>
      <c r="S3344" s="9">
        <f t="shared" si="314"/>
        <v>42062.296412037031</v>
      </c>
      <c r="T3344" s="9">
        <f t="shared" si="315"/>
        <v>42095.207638888889</v>
      </c>
      <c r="U3344">
        <f t="shared" si="316"/>
        <v>2015</v>
      </c>
      <c r="V3344" t="str">
        <f t="shared" si="317"/>
        <v>Feb</v>
      </c>
    </row>
    <row r="3345" spans="1:22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8">
        <f t="shared" si="312"/>
        <v>171</v>
      </c>
      <c r="P3345" s="12">
        <f t="shared" si="313"/>
        <v>77525.913043478256</v>
      </c>
      <c r="Q3345" t="s">
        <v>8317</v>
      </c>
      <c r="R3345" t="s">
        <v>8318</v>
      </c>
      <c r="S3345" s="9">
        <f t="shared" si="314"/>
        <v>42452.916481481487</v>
      </c>
      <c r="T3345" s="9">
        <f t="shared" si="315"/>
        <v>42473.554166666669</v>
      </c>
      <c r="U3345">
        <f t="shared" si="316"/>
        <v>2016</v>
      </c>
      <c r="V3345" t="str">
        <f t="shared" si="317"/>
        <v>Mar</v>
      </c>
    </row>
    <row r="3346" spans="1:22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8">
        <f t="shared" si="312"/>
        <v>101</v>
      </c>
      <c r="P3346" s="12">
        <f t="shared" si="313"/>
        <v>64800</v>
      </c>
      <c r="Q3346" t="s">
        <v>8317</v>
      </c>
      <c r="R3346" t="s">
        <v>8318</v>
      </c>
      <c r="S3346" s="9">
        <f t="shared" si="314"/>
        <v>41851.200150462959</v>
      </c>
      <c r="T3346" s="9">
        <f t="shared" si="315"/>
        <v>41881.200150462959</v>
      </c>
      <c r="U3346">
        <f t="shared" si="316"/>
        <v>2014</v>
      </c>
      <c r="V3346" t="str">
        <f t="shared" si="317"/>
        <v>Jul</v>
      </c>
    </row>
    <row r="3347" spans="1:22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8">
        <f t="shared" si="312"/>
        <v>130</v>
      </c>
      <c r="P3347" s="12">
        <f t="shared" si="313"/>
        <v>391588.61538461538</v>
      </c>
      <c r="Q3347" t="s">
        <v>8317</v>
      </c>
      <c r="R3347" t="s">
        <v>8318</v>
      </c>
      <c r="S3347" s="9">
        <f t="shared" si="314"/>
        <v>42053.106111111112</v>
      </c>
      <c r="T3347" s="9">
        <f t="shared" si="315"/>
        <v>42112.025694444441</v>
      </c>
      <c r="U3347">
        <f t="shared" si="316"/>
        <v>2015</v>
      </c>
      <c r="V3347" t="str">
        <f t="shared" si="317"/>
        <v>Feb</v>
      </c>
    </row>
    <row r="3348" spans="1:22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8">
        <f t="shared" si="312"/>
        <v>110</v>
      </c>
      <c r="P3348" s="12">
        <f t="shared" si="313"/>
        <v>33600</v>
      </c>
      <c r="Q3348" t="s">
        <v>8317</v>
      </c>
      <c r="R3348" t="s">
        <v>8318</v>
      </c>
      <c r="S3348" s="9">
        <f t="shared" si="314"/>
        <v>42054.024421296301</v>
      </c>
      <c r="T3348" s="9">
        <f t="shared" si="315"/>
        <v>42061.024421296301</v>
      </c>
      <c r="U3348">
        <f t="shared" si="316"/>
        <v>2015</v>
      </c>
      <c r="V3348" t="str">
        <f t="shared" si="317"/>
        <v>Feb</v>
      </c>
    </row>
    <row r="3349" spans="1:22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8">
        <f t="shared" si="312"/>
        <v>119</v>
      </c>
      <c r="P3349" s="12">
        <f t="shared" si="313"/>
        <v>56252.090909090912</v>
      </c>
      <c r="Q3349" t="s">
        <v>8317</v>
      </c>
      <c r="R3349" t="s">
        <v>8318</v>
      </c>
      <c r="S3349" s="9">
        <f t="shared" si="314"/>
        <v>42484.551550925928</v>
      </c>
      <c r="T3349" s="9">
        <f t="shared" si="315"/>
        <v>42498.875</v>
      </c>
      <c r="U3349">
        <f t="shared" si="316"/>
        <v>2016</v>
      </c>
      <c r="V3349" t="str">
        <f t="shared" si="317"/>
        <v>Apr</v>
      </c>
    </row>
    <row r="3350" spans="1:22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8">
        <f t="shared" si="312"/>
        <v>100</v>
      </c>
      <c r="P3350" s="12">
        <f t="shared" si="313"/>
        <v>25818.481012658227</v>
      </c>
      <c r="Q3350" t="s">
        <v>8317</v>
      </c>
      <c r="R3350" t="s">
        <v>8318</v>
      </c>
      <c r="S3350" s="9">
        <f t="shared" si="314"/>
        <v>42466.558796296296</v>
      </c>
      <c r="T3350" s="9">
        <f t="shared" si="315"/>
        <v>42490.165972222225</v>
      </c>
      <c r="U3350">
        <f t="shared" si="316"/>
        <v>2016</v>
      </c>
      <c r="V3350" t="str">
        <f t="shared" si="317"/>
        <v>Apr</v>
      </c>
    </row>
    <row r="3351" spans="1:22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8">
        <f t="shared" si="312"/>
        <v>153</v>
      </c>
      <c r="P3351" s="12">
        <f t="shared" si="313"/>
        <v>133287.71428571429</v>
      </c>
      <c r="Q3351" t="s">
        <v>8317</v>
      </c>
      <c r="R3351" t="s">
        <v>8318</v>
      </c>
      <c r="S3351" s="9">
        <f t="shared" si="314"/>
        <v>42513.110787037032</v>
      </c>
      <c r="T3351" s="9">
        <f t="shared" si="315"/>
        <v>42534.708333333328</v>
      </c>
      <c r="U3351">
        <f t="shared" si="316"/>
        <v>2016</v>
      </c>
      <c r="V3351" t="str">
        <f t="shared" si="317"/>
        <v>May</v>
      </c>
    </row>
    <row r="3352" spans="1:22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8">
        <f t="shared" si="312"/>
        <v>104</v>
      </c>
      <c r="P3352" s="12">
        <f t="shared" si="313"/>
        <v>59729.196078431371</v>
      </c>
      <c r="Q3352" t="s">
        <v>8317</v>
      </c>
      <c r="R3352" t="s">
        <v>8318</v>
      </c>
      <c r="S3352" s="9">
        <f t="shared" si="314"/>
        <v>42302.701516203699</v>
      </c>
      <c r="T3352" s="9">
        <f t="shared" si="315"/>
        <v>42337.958333333328</v>
      </c>
      <c r="U3352">
        <f t="shared" si="316"/>
        <v>2015</v>
      </c>
      <c r="V3352" t="str">
        <f t="shared" si="317"/>
        <v>Oct</v>
      </c>
    </row>
    <row r="3353" spans="1:22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8">
        <f t="shared" si="312"/>
        <v>101</v>
      </c>
      <c r="P3353" s="12">
        <f t="shared" si="313"/>
        <v>59300.648148148146</v>
      </c>
      <c r="Q3353" t="s">
        <v>8317</v>
      </c>
      <c r="R3353" t="s">
        <v>8318</v>
      </c>
      <c r="S3353" s="9">
        <f t="shared" si="314"/>
        <v>41806.395428240743</v>
      </c>
      <c r="T3353" s="9">
        <f t="shared" si="315"/>
        <v>41843.458333333336</v>
      </c>
      <c r="U3353">
        <f t="shared" si="316"/>
        <v>2014</v>
      </c>
      <c r="V3353" t="str">
        <f t="shared" si="317"/>
        <v>Jun</v>
      </c>
    </row>
    <row r="3354" spans="1:22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8">
        <f t="shared" si="312"/>
        <v>108</v>
      </c>
      <c r="P3354" s="12">
        <f t="shared" si="313"/>
        <v>70311.742857142861</v>
      </c>
      <c r="Q3354" t="s">
        <v>8317</v>
      </c>
      <c r="R3354" t="s">
        <v>8318</v>
      </c>
      <c r="S3354" s="9">
        <f t="shared" si="314"/>
        <v>42495.992800925931</v>
      </c>
      <c r="T3354" s="9">
        <f t="shared" si="315"/>
        <v>42552.958333333328</v>
      </c>
      <c r="U3354">
        <f t="shared" si="316"/>
        <v>2016</v>
      </c>
      <c r="V3354" t="str">
        <f t="shared" si="317"/>
        <v>May</v>
      </c>
    </row>
    <row r="3355" spans="1:22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8">
        <f t="shared" si="312"/>
        <v>315</v>
      </c>
      <c r="P3355" s="12">
        <f t="shared" si="313"/>
        <v>26560.227272727272</v>
      </c>
      <c r="Q3355" t="s">
        <v>8317</v>
      </c>
      <c r="R3355" t="s">
        <v>8318</v>
      </c>
      <c r="S3355" s="9">
        <f t="shared" si="314"/>
        <v>42479.432291666672</v>
      </c>
      <c r="T3355" s="9">
        <f t="shared" si="315"/>
        <v>42492.958333333328</v>
      </c>
      <c r="U3355">
        <f t="shared" si="316"/>
        <v>2016</v>
      </c>
      <c r="V3355" t="str">
        <f t="shared" si="317"/>
        <v>Apr</v>
      </c>
    </row>
    <row r="3356" spans="1:22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8">
        <f t="shared" si="312"/>
        <v>102</v>
      </c>
      <c r="P3356" s="12">
        <f t="shared" si="313"/>
        <v>55673.709090909091</v>
      </c>
      <c r="Q3356" t="s">
        <v>8317</v>
      </c>
      <c r="R3356" t="s">
        <v>8318</v>
      </c>
      <c r="S3356" s="9">
        <f t="shared" si="314"/>
        <v>42270.7269212963</v>
      </c>
      <c r="T3356" s="9">
        <f t="shared" si="315"/>
        <v>42306.167361111111</v>
      </c>
      <c r="U3356">
        <f t="shared" si="316"/>
        <v>2015</v>
      </c>
      <c r="V3356" t="str">
        <f t="shared" si="317"/>
        <v>Sep</v>
      </c>
    </row>
    <row r="3357" spans="1:22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8">
        <f t="shared" si="312"/>
        <v>126</v>
      </c>
      <c r="P3357" s="12">
        <f t="shared" si="313"/>
        <v>62499.533333333333</v>
      </c>
      <c r="Q3357" t="s">
        <v>8317</v>
      </c>
      <c r="R3357" t="s">
        <v>8318</v>
      </c>
      <c r="S3357" s="9">
        <f t="shared" si="314"/>
        <v>42489.619525462964</v>
      </c>
      <c r="T3357" s="9">
        <f t="shared" si="315"/>
        <v>42500.470138888893</v>
      </c>
      <c r="U3357">
        <f t="shared" si="316"/>
        <v>2016</v>
      </c>
      <c r="V3357" t="str">
        <f t="shared" si="317"/>
        <v>Apr</v>
      </c>
    </row>
    <row r="3358" spans="1:22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8">
        <f t="shared" si="312"/>
        <v>101</v>
      </c>
      <c r="P3358" s="12">
        <f t="shared" si="313"/>
        <v>96000</v>
      </c>
      <c r="Q3358" t="s">
        <v>8317</v>
      </c>
      <c r="R3358" t="s">
        <v>8318</v>
      </c>
      <c r="S3358" s="9">
        <f t="shared" si="314"/>
        <v>42536.815648148149</v>
      </c>
      <c r="T3358" s="9">
        <f t="shared" si="315"/>
        <v>42566.815648148149</v>
      </c>
      <c r="U3358">
        <f t="shared" si="316"/>
        <v>2016</v>
      </c>
      <c r="V3358" t="str">
        <f t="shared" si="317"/>
        <v>Jun</v>
      </c>
    </row>
    <row r="3359" spans="1:22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8">
        <f t="shared" si="312"/>
        <v>101</v>
      </c>
      <c r="P3359" s="12">
        <f t="shared" si="313"/>
        <v>123428.57142857143</v>
      </c>
      <c r="Q3359" t="s">
        <v>8317</v>
      </c>
      <c r="R3359" t="s">
        <v>8318</v>
      </c>
      <c r="S3359" s="9">
        <f t="shared" si="314"/>
        <v>41822.417939814812</v>
      </c>
      <c r="T3359" s="9">
        <f t="shared" si="315"/>
        <v>41852.417939814812</v>
      </c>
      <c r="U3359">
        <f t="shared" si="316"/>
        <v>2014</v>
      </c>
      <c r="V3359" t="str">
        <f t="shared" si="317"/>
        <v>Jul</v>
      </c>
    </row>
    <row r="3360" spans="1:22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8">
        <f t="shared" si="312"/>
        <v>103</v>
      </c>
      <c r="P3360" s="12">
        <f t="shared" si="313"/>
        <v>16022.222222222223</v>
      </c>
      <c r="Q3360" t="s">
        <v>8317</v>
      </c>
      <c r="R3360" t="s">
        <v>8318</v>
      </c>
      <c r="S3360" s="9">
        <f t="shared" si="314"/>
        <v>41932.311099537037</v>
      </c>
      <c r="T3360" s="9">
        <f t="shared" si="315"/>
        <v>41962.352766203709</v>
      </c>
      <c r="U3360">
        <f t="shared" si="316"/>
        <v>2014</v>
      </c>
      <c r="V3360" t="str">
        <f t="shared" si="317"/>
        <v>Oct</v>
      </c>
    </row>
    <row r="3361" spans="1:22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8">
        <f t="shared" si="312"/>
        <v>106</v>
      </c>
      <c r="P3361" s="12">
        <f t="shared" si="313"/>
        <v>169043.47826086957</v>
      </c>
      <c r="Q3361" t="s">
        <v>8317</v>
      </c>
      <c r="R3361" t="s">
        <v>8318</v>
      </c>
      <c r="S3361" s="9">
        <f t="shared" si="314"/>
        <v>42746.057106481487</v>
      </c>
      <c r="T3361" s="9">
        <f t="shared" si="315"/>
        <v>42791.057106481487</v>
      </c>
      <c r="U3361">
        <f t="shared" si="316"/>
        <v>2017</v>
      </c>
      <c r="V3361" t="str">
        <f t="shared" si="317"/>
        <v>Jan</v>
      </c>
    </row>
    <row r="3362" spans="1:22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8">
        <f t="shared" si="312"/>
        <v>101</v>
      </c>
      <c r="P3362" s="12">
        <f t="shared" si="313"/>
        <v>25899.958333333332</v>
      </c>
      <c r="Q3362" t="s">
        <v>8317</v>
      </c>
      <c r="R3362" t="s">
        <v>8318</v>
      </c>
      <c r="S3362" s="9">
        <f t="shared" si="314"/>
        <v>42697.082673611112</v>
      </c>
      <c r="T3362" s="9">
        <f t="shared" si="315"/>
        <v>42718.665972222225</v>
      </c>
      <c r="U3362">
        <f t="shared" si="316"/>
        <v>2016</v>
      </c>
      <c r="V3362" t="str">
        <f t="shared" si="317"/>
        <v>Nov</v>
      </c>
    </row>
    <row r="3363" spans="1:22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8">
        <f t="shared" si="312"/>
        <v>113</v>
      </c>
      <c r="P3363" s="12">
        <f t="shared" si="313"/>
        <v>22413.970588235294</v>
      </c>
      <c r="Q3363" t="s">
        <v>8317</v>
      </c>
      <c r="R3363" t="s">
        <v>8318</v>
      </c>
      <c r="S3363" s="9">
        <f t="shared" si="314"/>
        <v>41866.025347222225</v>
      </c>
      <c r="T3363" s="9">
        <f t="shared" si="315"/>
        <v>41883.665972222225</v>
      </c>
      <c r="U3363">
        <f t="shared" si="316"/>
        <v>2014</v>
      </c>
      <c r="V3363" t="str">
        <f t="shared" si="317"/>
        <v>Aug</v>
      </c>
    </row>
    <row r="3364" spans="1:22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8">
        <f t="shared" si="312"/>
        <v>218</v>
      </c>
      <c r="P3364" s="12">
        <f t="shared" si="313"/>
        <v>60969.15</v>
      </c>
      <c r="Q3364" t="s">
        <v>8317</v>
      </c>
      <c r="R3364" t="s">
        <v>8318</v>
      </c>
      <c r="S3364" s="9">
        <f t="shared" si="314"/>
        <v>42056.091631944444</v>
      </c>
      <c r="T3364" s="9">
        <f t="shared" si="315"/>
        <v>42070.204861111109</v>
      </c>
      <c r="U3364">
        <f t="shared" si="316"/>
        <v>2015</v>
      </c>
      <c r="V3364" t="str">
        <f t="shared" si="317"/>
        <v>Feb</v>
      </c>
    </row>
    <row r="3365" spans="1:22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8">
        <f t="shared" si="312"/>
        <v>101</v>
      </c>
      <c r="P3365" s="12">
        <f t="shared" si="313"/>
        <v>62790.576923076922</v>
      </c>
      <c r="Q3365" t="s">
        <v>8317</v>
      </c>
      <c r="R3365" t="s">
        <v>8318</v>
      </c>
      <c r="S3365" s="9">
        <f t="shared" si="314"/>
        <v>41851.771354166667</v>
      </c>
      <c r="T3365" s="9">
        <f t="shared" si="315"/>
        <v>41870.666666666664</v>
      </c>
      <c r="U3365">
        <f t="shared" si="316"/>
        <v>2014</v>
      </c>
      <c r="V3365" t="str">
        <f t="shared" si="317"/>
        <v>Jul</v>
      </c>
    </row>
    <row r="3366" spans="1:22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8">
        <f t="shared" si="312"/>
        <v>106</v>
      </c>
      <c r="P3366" s="12">
        <f t="shared" si="313"/>
        <v>26277.097222222223</v>
      </c>
      <c r="Q3366" t="s">
        <v>8317</v>
      </c>
      <c r="R3366" t="s">
        <v>8318</v>
      </c>
      <c r="S3366" s="9">
        <f t="shared" si="314"/>
        <v>42422.977418981478</v>
      </c>
      <c r="T3366" s="9">
        <f t="shared" si="315"/>
        <v>42444.875</v>
      </c>
      <c r="U3366">
        <f t="shared" si="316"/>
        <v>2016</v>
      </c>
      <c r="V3366" t="str">
        <f t="shared" si="317"/>
        <v>Feb</v>
      </c>
    </row>
    <row r="3367" spans="1:22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8">
        <f t="shared" si="312"/>
        <v>104</v>
      </c>
      <c r="P3367" s="12">
        <f t="shared" si="313"/>
        <v>864000</v>
      </c>
      <c r="Q3367" t="s">
        <v>8317</v>
      </c>
      <c r="R3367" t="s">
        <v>8318</v>
      </c>
      <c r="S3367" s="9">
        <f t="shared" si="314"/>
        <v>42321.101759259262</v>
      </c>
      <c r="T3367" s="9">
        <f t="shared" si="315"/>
        <v>42351.101759259262</v>
      </c>
      <c r="U3367">
        <f t="shared" si="316"/>
        <v>2015</v>
      </c>
      <c r="V3367" t="str">
        <f t="shared" si="317"/>
        <v>Nov</v>
      </c>
    </row>
    <row r="3368" spans="1:22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8">
        <f t="shared" si="312"/>
        <v>221</v>
      </c>
      <c r="P3368" s="12">
        <f t="shared" si="313"/>
        <v>144000</v>
      </c>
      <c r="Q3368" t="s">
        <v>8317</v>
      </c>
      <c r="R3368" t="s">
        <v>8318</v>
      </c>
      <c r="S3368" s="9">
        <f t="shared" si="314"/>
        <v>42107.067557870367</v>
      </c>
      <c r="T3368" s="9">
        <f t="shared" si="315"/>
        <v>42137.067557870367</v>
      </c>
      <c r="U3368">
        <f t="shared" si="316"/>
        <v>2015</v>
      </c>
      <c r="V3368" t="str">
        <f t="shared" si="317"/>
        <v>Apr</v>
      </c>
    </row>
    <row r="3369" spans="1:22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8">
        <f t="shared" si="312"/>
        <v>119</v>
      </c>
      <c r="P3369" s="12">
        <f t="shared" si="313"/>
        <v>72000</v>
      </c>
      <c r="Q3369" t="s">
        <v>8317</v>
      </c>
      <c r="R3369" t="s">
        <v>8318</v>
      </c>
      <c r="S3369" s="9">
        <f t="shared" si="314"/>
        <v>42192.933958333335</v>
      </c>
      <c r="T3369" s="9">
        <f t="shared" si="315"/>
        <v>42217.933958333335</v>
      </c>
      <c r="U3369">
        <f t="shared" si="316"/>
        <v>2015</v>
      </c>
      <c r="V3369" t="str">
        <f t="shared" si="317"/>
        <v>Jul</v>
      </c>
    </row>
    <row r="3370" spans="1:22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8">
        <f t="shared" si="312"/>
        <v>105</v>
      </c>
      <c r="P3370" s="12">
        <f t="shared" si="313"/>
        <v>135267</v>
      </c>
      <c r="Q3370" t="s">
        <v>8317</v>
      </c>
      <c r="R3370" t="s">
        <v>8318</v>
      </c>
      <c r="S3370" s="9">
        <f t="shared" si="314"/>
        <v>41969.199756944443</v>
      </c>
      <c r="T3370" s="9">
        <f t="shared" si="315"/>
        <v>42005.208333333328</v>
      </c>
      <c r="U3370">
        <f t="shared" si="316"/>
        <v>2014</v>
      </c>
      <c r="V3370" t="str">
        <f t="shared" si="317"/>
        <v>Nov</v>
      </c>
    </row>
    <row r="3371" spans="1:22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8">
        <f t="shared" si="312"/>
        <v>104</v>
      </c>
      <c r="P3371" s="12">
        <f t="shared" si="313"/>
        <v>96000</v>
      </c>
      <c r="Q3371" t="s">
        <v>8317</v>
      </c>
      <c r="R3371" t="s">
        <v>8318</v>
      </c>
      <c r="S3371" s="9">
        <f t="shared" si="314"/>
        <v>42690.041435185187</v>
      </c>
      <c r="T3371" s="9">
        <f t="shared" si="315"/>
        <v>42750.041435185187</v>
      </c>
      <c r="U3371">
        <f t="shared" si="316"/>
        <v>2016</v>
      </c>
      <c r="V3371" t="str">
        <f t="shared" si="317"/>
        <v>Nov</v>
      </c>
    </row>
    <row r="3372" spans="1:22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8">
        <f t="shared" si="312"/>
        <v>118</v>
      </c>
      <c r="P3372" s="12">
        <f t="shared" si="313"/>
        <v>103012.11538461539</v>
      </c>
      <c r="Q3372" t="s">
        <v>8317</v>
      </c>
      <c r="R3372" t="s">
        <v>8318</v>
      </c>
      <c r="S3372" s="9">
        <f t="shared" si="314"/>
        <v>42690.334317129629</v>
      </c>
      <c r="T3372" s="9">
        <f t="shared" si="315"/>
        <v>42721.333333333328</v>
      </c>
      <c r="U3372">
        <f t="shared" si="316"/>
        <v>2016</v>
      </c>
      <c r="V3372" t="str">
        <f t="shared" si="317"/>
        <v>Nov</v>
      </c>
    </row>
    <row r="3373" spans="1:22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8">
        <f t="shared" si="312"/>
        <v>139</v>
      </c>
      <c r="P3373" s="12">
        <f t="shared" si="313"/>
        <v>268800</v>
      </c>
      <c r="Q3373" t="s">
        <v>8317</v>
      </c>
      <c r="R3373" t="s">
        <v>8318</v>
      </c>
      <c r="S3373" s="9">
        <f t="shared" si="314"/>
        <v>42312.874594907407</v>
      </c>
      <c r="T3373" s="9">
        <f t="shared" si="315"/>
        <v>42340.874594907407</v>
      </c>
      <c r="U3373">
        <f t="shared" si="316"/>
        <v>2015</v>
      </c>
      <c r="V3373" t="str">
        <f t="shared" si="317"/>
        <v>Nov</v>
      </c>
    </row>
    <row r="3374" spans="1:22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8">
        <f t="shared" si="312"/>
        <v>104</v>
      </c>
      <c r="P3374" s="12">
        <f t="shared" si="313"/>
        <v>66110.518518518526</v>
      </c>
      <c r="Q3374" t="s">
        <v>8317</v>
      </c>
      <c r="R3374" t="s">
        <v>8318</v>
      </c>
      <c r="S3374" s="9">
        <f t="shared" si="314"/>
        <v>41855.548101851848</v>
      </c>
      <c r="T3374" s="9">
        <f t="shared" si="315"/>
        <v>41876.207638888889</v>
      </c>
      <c r="U3374">
        <f t="shared" si="316"/>
        <v>2014</v>
      </c>
      <c r="V3374" t="str">
        <f t="shared" si="317"/>
        <v>Aug</v>
      </c>
    </row>
    <row r="3375" spans="1:22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8">
        <f t="shared" si="312"/>
        <v>100</v>
      </c>
      <c r="P3375" s="12">
        <f t="shared" si="313"/>
        <v>68578.666666666672</v>
      </c>
      <c r="Q3375" t="s">
        <v>8317</v>
      </c>
      <c r="R3375" t="s">
        <v>8318</v>
      </c>
      <c r="S3375" s="9">
        <f t="shared" si="314"/>
        <v>42179.854629629626</v>
      </c>
      <c r="T3375" s="9">
        <f t="shared" si="315"/>
        <v>42203.666666666672</v>
      </c>
      <c r="U3375">
        <f t="shared" si="316"/>
        <v>2015</v>
      </c>
      <c r="V3375" t="str">
        <f t="shared" si="317"/>
        <v>Jun</v>
      </c>
    </row>
    <row r="3376" spans="1:22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8">
        <f t="shared" si="312"/>
        <v>107</v>
      </c>
      <c r="P3376" s="12">
        <f t="shared" si="313"/>
        <v>49846.153846153844</v>
      </c>
      <c r="Q3376" t="s">
        <v>8317</v>
      </c>
      <c r="R3376" t="s">
        <v>8318</v>
      </c>
      <c r="S3376" s="9">
        <f t="shared" si="314"/>
        <v>42275.731666666667</v>
      </c>
      <c r="T3376" s="9">
        <f t="shared" si="315"/>
        <v>42305.731666666667</v>
      </c>
      <c r="U3376">
        <f t="shared" si="316"/>
        <v>2015</v>
      </c>
      <c r="V3376" t="str">
        <f t="shared" si="317"/>
        <v>Sep</v>
      </c>
    </row>
    <row r="3377" spans="1:22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8">
        <f t="shared" si="312"/>
        <v>100</v>
      </c>
      <c r="P3377" s="12">
        <f t="shared" si="313"/>
        <v>60988.23529411765</v>
      </c>
      <c r="Q3377" t="s">
        <v>8317</v>
      </c>
      <c r="R3377" t="s">
        <v>8318</v>
      </c>
      <c r="S3377" s="9">
        <f t="shared" si="314"/>
        <v>41765.610798611109</v>
      </c>
      <c r="T3377" s="9">
        <f t="shared" si="315"/>
        <v>41777.610798611109</v>
      </c>
      <c r="U3377">
        <f t="shared" si="316"/>
        <v>2014</v>
      </c>
      <c r="V3377" t="str">
        <f t="shared" si="317"/>
        <v>May</v>
      </c>
    </row>
    <row r="3378" spans="1:22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8">
        <f t="shared" si="312"/>
        <v>100</v>
      </c>
      <c r="P3378" s="12">
        <f t="shared" si="313"/>
        <v>272652.63157894736</v>
      </c>
      <c r="Q3378" t="s">
        <v>8317</v>
      </c>
      <c r="R3378" t="s">
        <v>8318</v>
      </c>
      <c r="S3378" s="9">
        <f t="shared" si="314"/>
        <v>42059.701319444444</v>
      </c>
      <c r="T3378" s="9">
        <f t="shared" si="315"/>
        <v>42119.659652777773</v>
      </c>
      <c r="U3378">
        <f t="shared" si="316"/>
        <v>2015</v>
      </c>
      <c r="V3378" t="str">
        <f t="shared" si="317"/>
        <v>Feb</v>
      </c>
    </row>
    <row r="3379" spans="1:22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8">
        <f t="shared" si="312"/>
        <v>101</v>
      </c>
      <c r="P3379" s="12">
        <f t="shared" si="313"/>
        <v>33631.961038961039</v>
      </c>
      <c r="Q3379" t="s">
        <v>8317</v>
      </c>
      <c r="R3379" t="s">
        <v>8318</v>
      </c>
      <c r="S3379" s="9">
        <f t="shared" si="314"/>
        <v>42053.732627314821</v>
      </c>
      <c r="T3379" s="9">
        <f t="shared" si="315"/>
        <v>42083.705555555556</v>
      </c>
      <c r="U3379">
        <f t="shared" si="316"/>
        <v>2015</v>
      </c>
      <c r="V3379" t="str">
        <f t="shared" si="317"/>
        <v>Feb</v>
      </c>
    </row>
    <row r="3380" spans="1:22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8">
        <f t="shared" si="312"/>
        <v>108</v>
      </c>
      <c r="P3380" s="12">
        <f t="shared" si="313"/>
        <v>99532.095238095237</v>
      </c>
      <c r="Q3380" t="s">
        <v>8317</v>
      </c>
      <c r="R3380" t="s">
        <v>8318</v>
      </c>
      <c r="S3380" s="9">
        <f t="shared" si="314"/>
        <v>41858.355393518519</v>
      </c>
      <c r="T3380" s="9">
        <f t="shared" si="315"/>
        <v>41882.547222222223</v>
      </c>
      <c r="U3380">
        <f t="shared" si="316"/>
        <v>2014</v>
      </c>
      <c r="V3380" t="str">
        <f t="shared" si="317"/>
        <v>Aug</v>
      </c>
    </row>
    <row r="3381" spans="1:22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8">
        <f t="shared" si="312"/>
        <v>104</v>
      </c>
      <c r="P3381" s="12">
        <f t="shared" si="313"/>
        <v>39663.15789473684</v>
      </c>
      <c r="Q3381" t="s">
        <v>8317</v>
      </c>
      <c r="R3381" t="s">
        <v>8318</v>
      </c>
      <c r="S3381" s="9">
        <f t="shared" si="314"/>
        <v>42225.513888888891</v>
      </c>
      <c r="T3381" s="9">
        <f t="shared" si="315"/>
        <v>42242.958333333328</v>
      </c>
      <c r="U3381">
        <f t="shared" si="316"/>
        <v>2015</v>
      </c>
      <c r="V3381" t="str">
        <f t="shared" si="317"/>
        <v>Aug</v>
      </c>
    </row>
    <row r="3382" spans="1:22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8">
        <f t="shared" si="312"/>
        <v>104</v>
      </c>
      <c r="P3382" s="12">
        <f t="shared" si="313"/>
        <v>108128.57142857143</v>
      </c>
      <c r="Q3382" t="s">
        <v>8317</v>
      </c>
      <c r="R3382" t="s">
        <v>8318</v>
      </c>
      <c r="S3382" s="9">
        <f t="shared" si="314"/>
        <v>41937.95344907407</v>
      </c>
      <c r="T3382" s="9">
        <f t="shared" si="315"/>
        <v>41972.995115740734</v>
      </c>
      <c r="U3382">
        <f t="shared" si="316"/>
        <v>2014</v>
      </c>
      <c r="V3382" t="str">
        <f t="shared" si="317"/>
        <v>Oct</v>
      </c>
    </row>
    <row r="3383" spans="1:22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8">
        <f t="shared" si="312"/>
        <v>102</v>
      </c>
      <c r="P3383" s="12">
        <f t="shared" si="313"/>
        <v>53925</v>
      </c>
      <c r="Q3383" t="s">
        <v>8317</v>
      </c>
      <c r="R3383" t="s">
        <v>8318</v>
      </c>
      <c r="S3383" s="9">
        <f t="shared" si="314"/>
        <v>42044.184988425928</v>
      </c>
      <c r="T3383" s="9">
        <f t="shared" si="315"/>
        <v>42074.143321759257</v>
      </c>
      <c r="U3383">
        <f t="shared" si="316"/>
        <v>2015</v>
      </c>
      <c r="V3383" t="str">
        <f t="shared" si="317"/>
        <v>Feb</v>
      </c>
    </row>
    <row r="3384" spans="1:22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8">
        <f t="shared" si="312"/>
        <v>101</v>
      </c>
      <c r="P3384" s="12">
        <f t="shared" si="313"/>
        <v>46067.043478260872</v>
      </c>
      <c r="Q3384" t="s">
        <v>8317</v>
      </c>
      <c r="R3384" t="s">
        <v>8318</v>
      </c>
      <c r="S3384" s="9">
        <f t="shared" si="314"/>
        <v>42559.431203703702</v>
      </c>
      <c r="T3384" s="9">
        <f t="shared" si="315"/>
        <v>42583.957638888889</v>
      </c>
      <c r="U3384">
        <f t="shared" si="316"/>
        <v>2016</v>
      </c>
      <c r="V3384" t="str">
        <f t="shared" si="317"/>
        <v>Jul</v>
      </c>
    </row>
    <row r="3385" spans="1:22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8">
        <f t="shared" si="312"/>
        <v>112</v>
      </c>
      <c r="P3385" s="12">
        <f t="shared" si="313"/>
        <v>57600</v>
      </c>
      <c r="Q3385" t="s">
        <v>8317</v>
      </c>
      <c r="R3385" t="s">
        <v>8318</v>
      </c>
      <c r="S3385" s="9">
        <f t="shared" si="314"/>
        <v>42524.782638888893</v>
      </c>
      <c r="T3385" s="9">
        <f t="shared" si="315"/>
        <v>42544.782638888893</v>
      </c>
      <c r="U3385">
        <f t="shared" si="316"/>
        <v>2016</v>
      </c>
      <c r="V3385" t="str">
        <f t="shared" si="317"/>
        <v>Jun</v>
      </c>
    </row>
    <row r="3386" spans="1:22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8">
        <f t="shared" si="312"/>
        <v>100</v>
      </c>
      <c r="P3386" s="12">
        <f t="shared" si="313"/>
        <v>50000.5</v>
      </c>
      <c r="Q3386" t="s">
        <v>8317</v>
      </c>
      <c r="R3386" t="s">
        <v>8318</v>
      </c>
      <c r="S3386" s="9">
        <f t="shared" si="314"/>
        <v>42292.087592592594</v>
      </c>
      <c r="T3386" s="9">
        <f t="shared" si="315"/>
        <v>42329.125</v>
      </c>
      <c r="U3386">
        <f t="shared" si="316"/>
        <v>2015</v>
      </c>
      <c r="V3386" t="str">
        <f t="shared" si="317"/>
        <v>Oct</v>
      </c>
    </row>
    <row r="3387" spans="1:22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8">
        <f t="shared" si="312"/>
        <v>100</v>
      </c>
      <c r="P3387" s="12">
        <f t="shared" si="313"/>
        <v>172800</v>
      </c>
      <c r="Q3387" t="s">
        <v>8317</v>
      </c>
      <c r="R3387" t="s">
        <v>8318</v>
      </c>
      <c r="S3387" s="9">
        <f t="shared" si="314"/>
        <v>41953.8675</v>
      </c>
      <c r="T3387" s="9">
        <f t="shared" si="315"/>
        <v>41983.8675</v>
      </c>
      <c r="U3387">
        <f t="shared" si="316"/>
        <v>2014</v>
      </c>
      <c r="V3387" t="str">
        <f t="shared" si="317"/>
        <v>Nov</v>
      </c>
    </row>
    <row r="3388" spans="1:22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8">
        <f t="shared" si="312"/>
        <v>105</v>
      </c>
      <c r="P3388" s="12">
        <f t="shared" si="313"/>
        <v>63219.512195121948</v>
      </c>
      <c r="Q3388" t="s">
        <v>8317</v>
      </c>
      <c r="R3388" t="s">
        <v>8318</v>
      </c>
      <c r="S3388" s="9">
        <f t="shared" si="314"/>
        <v>41946.644745370373</v>
      </c>
      <c r="T3388" s="9">
        <f t="shared" si="315"/>
        <v>41976.644745370373</v>
      </c>
      <c r="U3388">
        <f t="shared" si="316"/>
        <v>2014</v>
      </c>
      <c r="V3388" t="str">
        <f t="shared" si="317"/>
        <v>Nov</v>
      </c>
    </row>
    <row r="3389" spans="1:22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8">
        <f t="shared" si="312"/>
        <v>117</v>
      </c>
      <c r="P3389" s="12">
        <f t="shared" si="313"/>
        <v>98742.857142857145</v>
      </c>
      <c r="Q3389" t="s">
        <v>8317</v>
      </c>
      <c r="R3389" t="s">
        <v>8318</v>
      </c>
      <c r="S3389" s="9">
        <f t="shared" si="314"/>
        <v>41947.762592592589</v>
      </c>
      <c r="T3389" s="9">
        <f t="shared" si="315"/>
        <v>41987.762592592597</v>
      </c>
      <c r="U3389">
        <f t="shared" si="316"/>
        <v>2014</v>
      </c>
      <c r="V3389" t="str">
        <f t="shared" si="317"/>
        <v>Nov</v>
      </c>
    </row>
    <row r="3390" spans="1:22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8">
        <f t="shared" si="312"/>
        <v>104</v>
      </c>
      <c r="P3390" s="12">
        <f t="shared" si="313"/>
        <v>57600</v>
      </c>
      <c r="Q3390" t="s">
        <v>8317</v>
      </c>
      <c r="R3390" t="s">
        <v>8318</v>
      </c>
      <c r="S3390" s="9">
        <f t="shared" si="314"/>
        <v>42143.461122685185</v>
      </c>
      <c r="T3390" s="9">
        <f t="shared" si="315"/>
        <v>42173.461122685185</v>
      </c>
      <c r="U3390">
        <f t="shared" si="316"/>
        <v>2015</v>
      </c>
      <c r="V3390" t="str">
        <f t="shared" si="317"/>
        <v>May</v>
      </c>
    </row>
    <row r="3391" spans="1:22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8">
        <f t="shared" si="312"/>
        <v>115</v>
      </c>
      <c r="P3391" s="12">
        <f t="shared" si="313"/>
        <v>41806.451612903227</v>
      </c>
      <c r="Q3391" t="s">
        <v>8317</v>
      </c>
      <c r="R3391" t="s">
        <v>8318</v>
      </c>
      <c r="S3391" s="9">
        <f t="shared" si="314"/>
        <v>42494.563449074078</v>
      </c>
      <c r="T3391" s="9">
        <f t="shared" si="315"/>
        <v>42524.563449074078</v>
      </c>
      <c r="U3391">
        <f t="shared" si="316"/>
        <v>2016</v>
      </c>
      <c r="V3391" t="str">
        <f t="shared" si="317"/>
        <v>May</v>
      </c>
    </row>
    <row r="3392" spans="1:22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8">
        <f t="shared" si="312"/>
        <v>102</v>
      </c>
      <c r="P3392" s="12">
        <f t="shared" si="313"/>
        <v>58909.090909090912</v>
      </c>
      <c r="Q3392" t="s">
        <v>8317</v>
      </c>
      <c r="R3392" t="s">
        <v>8318</v>
      </c>
      <c r="S3392" s="9">
        <f t="shared" si="314"/>
        <v>41815.774826388886</v>
      </c>
      <c r="T3392" s="9">
        <f t="shared" si="315"/>
        <v>41830.774826388886</v>
      </c>
      <c r="U3392">
        <f t="shared" si="316"/>
        <v>2014</v>
      </c>
      <c r="V3392" t="str">
        <f t="shared" si="317"/>
        <v>Jun</v>
      </c>
    </row>
    <row r="3393" spans="1:22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8">
        <f t="shared" si="312"/>
        <v>223</v>
      </c>
      <c r="P3393" s="12">
        <f t="shared" si="313"/>
        <v>141074</v>
      </c>
      <c r="Q3393" t="s">
        <v>8317</v>
      </c>
      <c r="R3393" t="s">
        <v>8318</v>
      </c>
      <c r="S3393" s="9">
        <f t="shared" si="314"/>
        <v>41830.545694444445</v>
      </c>
      <c r="T3393" s="9">
        <f t="shared" si="315"/>
        <v>41859.936111111114</v>
      </c>
      <c r="U3393">
        <f t="shared" si="316"/>
        <v>2014</v>
      </c>
      <c r="V3393" t="str">
        <f t="shared" si="317"/>
        <v>Jul</v>
      </c>
    </row>
    <row r="3394" spans="1:22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8">
        <f t="shared" si="312"/>
        <v>100</v>
      </c>
      <c r="P3394" s="12">
        <f t="shared" si="313"/>
        <v>360000</v>
      </c>
      <c r="Q3394" t="s">
        <v>8317</v>
      </c>
      <c r="R3394" t="s">
        <v>8318</v>
      </c>
      <c r="S3394" s="9">
        <f t="shared" si="314"/>
        <v>42446.845543981486</v>
      </c>
      <c r="T3394" s="9">
        <f t="shared" si="315"/>
        <v>42496.845543981486</v>
      </c>
      <c r="U3394">
        <f t="shared" si="316"/>
        <v>2016</v>
      </c>
      <c r="V3394" t="str">
        <f t="shared" si="317"/>
        <v>Mar</v>
      </c>
    </row>
    <row r="3395" spans="1:22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8">
        <f t="shared" ref="O3395:O3458" si="318">ROUND((E3395/D3395)*100,0)</f>
        <v>106</v>
      </c>
      <c r="P3395" s="12">
        <f t="shared" ref="P3395:P3458" si="319">(I3395-J3395)/L3395</f>
        <v>49307.5</v>
      </c>
      <c r="Q3395" t="s">
        <v>8317</v>
      </c>
      <c r="R3395" t="s">
        <v>8318</v>
      </c>
      <c r="S3395" s="9">
        <f t="shared" ref="S3395:S3458" si="320">(((J3395/60)/60)/24)+DATE(1970,1,1)</f>
        <v>41923.921643518523</v>
      </c>
      <c r="T3395" s="9">
        <f t="shared" ref="T3395:T3458" si="321">(((I3395/60)/60)/24) + DATE(1970,1,1)</f>
        <v>41949.031944444447</v>
      </c>
      <c r="U3395">
        <f t="shared" ref="U3395:U3458" si="322">YEAR(S3395)</f>
        <v>2014</v>
      </c>
      <c r="V3395" t="str">
        <f t="shared" ref="V3395:V3458" si="323">TEXT(MONTH(S3395)*29,"mmm")</f>
        <v>Oct</v>
      </c>
    </row>
    <row r="3396" spans="1:22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8">
        <f t="shared" si="318"/>
        <v>142</v>
      </c>
      <c r="P3396" s="12">
        <f t="shared" si="319"/>
        <v>96000</v>
      </c>
      <c r="Q3396" t="s">
        <v>8317</v>
      </c>
      <c r="R3396" t="s">
        <v>8318</v>
      </c>
      <c r="S3396" s="9">
        <f t="shared" si="320"/>
        <v>41817.59542824074</v>
      </c>
      <c r="T3396" s="9">
        <f t="shared" si="321"/>
        <v>41847.59542824074</v>
      </c>
      <c r="U3396">
        <f t="shared" si="322"/>
        <v>2014</v>
      </c>
      <c r="V3396" t="str">
        <f t="shared" si="323"/>
        <v>Jun</v>
      </c>
    </row>
    <row r="3397" spans="1:22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8">
        <f t="shared" si="318"/>
        <v>184</v>
      </c>
      <c r="P3397" s="12">
        <f t="shared" si="319"/>
        <v>31933.052631578947</v>
      </c>
      <c r="Q3397" t="s">
        <v>8317</v>
      </c>
      <c r="R3397" t="s">
        <v>8318</v>
      </c>
      <c r="S3397" s="9">
        <f t="shared" si="320"/>
        <v>42140.712314814817</v>
      </c>
      <c r="T3397" s="9">
        <f t="shared" si="321"/>
        <v>42154.756944444445</v>
      </c>
      <c r="U3397">
        <f t="shared" si="322"/>
        <v>2015</v>
      </c>
      <c r="V3397" t="str">
        <f t="shared" si="323"/>
        <v>May</v>
      </c>
    </row>
    <row r="3398" spans="1:22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8">
        <f t="shared" si="318"/>
        <v>104</v>
      </c>
      <c r="P3398" s="12">
        <f t="shared" si="319"/>
        <v>82448.25</v>
      </c>
      <c r="Q3398" t="s">
        <v>8317</v>
      </c>
      <c r="R3398" t="s">
        <v>8318</v>
      </c>
      <c r="S3398" s="9">
        <f t="shared" si="320"/>
        <v>41764.44663194444</v>
      </c>
      <c r="T3398" s="9">
        <f t="shared" si="321"/>
        <v>41791.165972222225</v>
      </c>
      <c r="U3398">
        <f t="shared" si="322"/>
        <v>2014</v>
      </c>
      <c r="V3398" t="str">
        <f t="shared" si="323"/>
        <v>May</v>
      </c>
    </row>
    <row r="3399" spans="1:22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8">
        <f t="shared" si="318"/>
        <v>112</v>
      </c>
      <c r="P3399" s="12">
        <f t="shared" si="319"/>
        <v>145577.95833333334</v>
      </c>
      <c r="Q3399" t="s">
        <v>8317</v>
      </c>
      <c r="R3399" t="s">
        <v>8318</v>
      </c>
      <c r="S3399" s="9">
        <f t="shared" si="320"/>
        <v>42378.478344907402</v>
      </c>
      <c r="T3399" s="9">
        <f t="shared" si="321"/>
        <v>42418.916666666672</v>
      </c>
      <c r="U3399">
        <f t="shared" si="322"/>
        <v>2016</v>
      </c>
      <c r="V3399" t="str">
        <f t="shared" si="323"/>
        <v>Jan</v>
      </c>
    </row>
    <row r="3400" spans="1:22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8">
        <f t="shared" si="318"/>
        <v>111</v>
      </c>
      <c r="P3400" s="12">
        <f t="shared" si="319"/>
        <v>30514.215384615385</v>
      </c>
      <c r="Q3400" t="s">
        <v>8317</v>
      </c>
      <c r="R3400" t="s">
        <v>8318</v>
      </c>
      <c r="S3400" s="9">
        <f t="shared" si="320"/>
        <v>41941.75203703704</v>
      </c>
      <c r="T3400" s="9">
        <f t="shared" si="321"/>
        <v>41964.708333333328</v>
      </c>
      <c r="U3400">
        <f t="shared" si="322"/>
        <v>2014</v>
      </c>
      <c r="V3400" t="str">
        <f t="shared" si="323"/>
        <v>Oct</v>
      </c>
    </row>
    <row r="3401" spans="1:22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8">
        <f t="shared" si="318"/>
        <v>104</v>
      </c>
      <c r="P3401" s="12">
        <f t="shared" si="319"/>
        <v>56347.82608695652</v>
      </c>
      <c r="Q3401" t="s">
        <v>8317</v>
      </c>
      <c r="R3401" t="s">
        <v>8318</v>
      </c>
      <c r="S3401" s="9">
        <f t="shared" si="320"/>
        <v>42026.920428240745</v>
      </c>
      <c r="T3401" s="9">
        <f t="shared" si="321"/>
        <v>42056.920428240745</v>
      </c>
      <c r="U3401">
        <f t="shared" si="322"/>
        <v>2015</v>
      </c>
      <c r="V3401" t="str">
        <f t="shared" si="323"/>
        <v>Jan</v>
      </c>
    </row>
    <row r="3402" spans="1:22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8">
        <f t="shared" si="318"/>
        <v>100</v>
      </c>
      <c r="P3402" s="12">
        <f t="shared" si="319"/>
        <v>45741.176470588238</v>
      </c>
      <c r="Q3402" t="s">
        <v>8317</v>
      </c>
      <c r="R3402" t="s">
        <v>8318</v>
      </c>
      <c r="S3402" s="9">
        <f t="shared" si="320"/>
        <v>41834.953865740739</v>
      </c>
      <c r="T3402" s="9">
        <f t="shared" si="321"/>
        <v>41879.953865740739</v>
      </c>
      <c r="U3402">
        <f t="shared" si="322"/>
        <v>2014</v>
      </c>
      <c r="V3402" t="str">
        <f t="shared" si="323"/>
        <v>Jul</v>
      </c>
    </row>
    <row r="3403" spans="1:22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8">
        <f t="shared" si="318"/>
        <v>102</v>
      </c>
      <c r="P3403" s="12">
        <f t="shared" si="319"/>
        <v>39272.727272727272</v>
      </c>
      <c r="Q3403" t="s">
        <v>8317</v>
      </c>
      <c r="R3403" t="s">
        <v>8318</v>
      </c>
      <c r="S3403" s="9">
        <f t="shared" si="320"/>
        <v>42193.723912037036</v>
      </c>
      <c r="T3403" s="9">
        <f t="shared" si="321"/>
        <v>42223.723912037036</v>
      </c>
      <c r="U3403">
        <f t="shared" si="322"/>
        <v>2015</v>
      </c>
      <c r="V3403" t="str">
        <f t="shared" si="323"/>
        <v>Jul</v>
      </c>
    </row>
    <row r="3404" spans="1:22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8">
        <f t="shared" si="318"/>
        <v>110</v>
      </c>
      <c r="P3404" s="12">
        <f t="shared" si="319"/>
        <v>15440.103030303031</v>
      </c>
      <c r="Q3404" t="s">
        <v>8317</v>
      </c>
      <c r="R3404" t="s">
        <v>8318</v>
      </c>
      <c r="S3404" s="9">
        <f t="shared" si="320"/>
        <v>42290.61855324074</v>
      </c>
      <c r="T3404" s="9">
        <f t="shared" si="321"/>
        <v>42320.104861111111</v>
      </c>
      <c r="U3404">
        <f t="shared" si="322"/>
        <v>2015</v>
      </c>
      <c r="V3404" t="str">
        <f t="shared" si="323"/>
        <v>Oct</v>
      </c>
    </row>
    <row r="3405" spans="1:22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8">
        <f t="shared" si="318"/>
        <v>100</v>
      </c>
      <c r="P3405" s="12">
        <f t="shared" si="319"/>
        <v>152470.58823529413</v>
      </c>
      <c r="Q3405" t="s">
        <v>8317</v>
      </c>
      <c r="R3405" t="s">
        <v>8318</v>
      </c>
      <c r="S3405" s="9">
        <f t="shared" si="320"/>
        <v>42150.462083333332</v>
      </c>
      <c r="T3405" s="9">
        <f t="shared" si="321"/>
        <v>42180.462083333332</v>
      </c>
      <c r="U3405">
        <f t="shared" si="322"/>
        <v>2015</v>
      </c>
      <c r="V3405" t="str">
        <f t="shared" si="323"/>
        <v>May</v>
      </c>
    </row>
    <row r="3406" spans="1:22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8">
        <f t="shared" si="318"/>
        <v>122</v>
      </c>
      <c r="P3406" s="12">
        <f t="shared" si="319"/>
        <v>576000</v>
      </c>
      <c r="Q3406" t="s">
        <v>8317</v>
      </c>
      <c r="R3406" t="s">
        <v>8318</v>
      </c>
      <c r="S3406" s="9">
        <f t="shared" si="320"/>
        <v>42152.503495370373</v>
      </c>
      <c r="T3406" s="9">
        <f t="shared" si="321"/>
        <v>42172.503495370373</v>
      </c>
      <c r="U3406">
        <f t="shared" si="322"/>
        <v>2015</v>
      </c>
      <c r="V3406" t="str">
        <f t="shared" si="323"/>
        <v>May</v>
      </c>
    </row>
    <row r="3407" spans="1:22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8">
        <f t="shared" si="318"/>
        <v>138</v>
      </c>
      <c r="P3407" s="12">
        <f t="shared" si="319"/>
        <v>106638.4705882353</v>
      </c>
      <c r="Q3407" t="s">
        <v>8317</v>
      </c>
      <c r="R3407" t="s">
        <v>8318</v>
      </c>
      <c r="S3407" s="9">
        <f t="shared" si="320"/>
        <v>42410.017199074078</v>
      </c>
      <c r="T3407" s="9">
        <f t="shared" si="321"/>
        <v>42430.999305555553</v>
      </c>
      <c r="U3407">
        <f t="shared" si="322"/>
        <v>2016</v>
      </c>
      <c r="V3407" t="str">
        <f t="shared" si="323"/>
        <v>Feb</v>
      </c>
    </row>
    <row r="3408" spans="1:22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8">
        <f t="shared" si="318"/>
        <v>100</v>
      </c>
      <c r="P3408" s="12">
        <f t="shared" si="319"/>
        <v>42725.274725274729</v>
      </c>
      <c r="Q3408" t="s">
        <v>8317</v>
      </c>
      <c r="R3408" t="s">
        <v>8318</v>
      </c>
      <c r="S3408" s="9">
        <f t="shared" si="320"/>
        <v>41791.492777777778</v>
      </c>
      <c r="T3408" s="9">
        <f t="shared" si="321"/>
        <v>41836.492777777778</v>
      </c>
      <c r="U3408">
        <f t="shared" si="322"/>
        <v>2014</v>
      </c>
      <c r="V3408" t="str">
        <f t="shared" si="323"/>
        <v>Jun</v>
      </c>
    </row>
    <row r="3409" spans="1:22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8">
        <f t="shared" si="318"/>
        <v>107</v>
      </c>
      <c r="P3409" s="12">
        <f t="shared" si="319"/>
        <v>38686.567164179105</v>
      </c>
      <c r="Q3409" t="s">
        <v>8317</v>
      </c>
      <c r="R3409" t="s">
        <v>8318</v>
      </c>
      <c r="S3409" s="9">
        <f t="shared" si="320"/>
        <v>41796.422326388885</v>
      </c>
      <c r="T3409" s="9">
        <f t="shared" si="321"/>
        <v>41826.422326388885</v>
      </c>
      <c r="U3409">
        <f t="shared" si="322"/>
        <v>2014</v>
      </c>
      <c r="V3409" t="str">
        <f t="shared" si="323"/>
        <v>Jun</v>
      </c>
    </row>
    <row r="3410" spans="1:22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8">
        <f t="shared" si="318"/>
        <v>211</v>
      </c>
      <c r="P3410" s="12">
        <f t="shared" si="319"/>
        <v>144000</v>
      </c>
      <c r="Q3410" t="s">
        <v>8317</v>
      </c>
      <c r="R3410" t="s">
        <v>8318</v>
      </c>
      <c r="S3410" s="9">
        <f t="shared" si="320"/>
        <v>41808.991944444446</v>
      </c>
      <c r="T3410" s="9">
        <f t="shared" si="321"/>
        <v>41838.991944444446</v>
      </c>
      <c r="U3410">
        <f t="shared" si="322"/>
        <v>2014</v>
      </c>
      <c r="V3410" t="str">
        <f t="shared" si="323"/>
        <v>Jun</v>
      </c>
    </row>
    <row r="3411" spans="1:22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8">
        <f t="shared" si="318"/>
        <v>124</v>
      </c>
      <c r="P3411" s="12">
        <f t="shared" si="319"/>
        <v>156586.76190476189</v>
      </c>
      <c r="Q3411" t="s">
        <v>8317</v>
      </c>
      <c r="R3411" t="s">
        <v>8318</v>
      </c>
      <c r="S3411" s="9">
        <f t="shared" si="320"/>
        <v>42544.814328703709</v>
      </c>
      <c r="T3411" s="9">
        <f t="shared" si="321"/>
        <v>42582.873611111107</v>
      </c>
      <c r="U3411">
        <f t="shared" si="322"/>
        <v>2016</v>
      </c>
      <c r="V3411" t="str">
        <f t="shared" si="323"/>
        <v>Jun</v>
      </c>
    </row>
    <row r="3412" spans="1:22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8">
        <f t="shared" si="318"/>
        <v>109</v>
      </c>
      <c r="P3412" s="12">
        <f t="shared" si="319"/>
        <v>58860.25</v>
      </c>
      <c r="Q3412" t="s">
        <v>8317</v>
      </c>
      <c r="R3412" t="s">
        <v>8318</v>
      </c>
      <c r="S3412" s="9">
        <f t="shared" si="320"/>
        <v>42500.041550925926</v>
      </c>
      <c r="T3412" s="9">
        <f t="shared" si="321"/>
        <v>42527.291666666672</v>
      </c>
      <c r="U3412">
        <f t="shared" si="322"/>
        <v>2016</v>
      </c>
      <c r="V3412" t="str">
        <f t="shared" si="323"/>
        <v>May</v>
      </c>
    </row>
    <row r="3413" spans="1:22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8">
        <f t="shared" si="318"/>
        <v>104</v>
      </c>
      <c r="P3413" s="12">
        <f t="shared" si="319"/>
        <v>22153.846153846152</v>
      </c>
      <c r="Q3413" t="s">
        <v>8317</v>
      </c>
      <c r="R3413" t="s">
        <v>8318</v>
      </c>
      <c r="S3413" s="9">
        <f t="shared" si="320"/>
        <v>42265.022824074069</v>
      </c>
      <c r="T3413" s="9">
        <f t="shared" si="321"/>
        <v>42285.022824074069</v>
      </c>
      <c r="U3413">
        <f t="shared" si="322"/>
        <v>2015</v>
      </c>
      <c r="V3413" t="str">
        <f t="shared" si="323"/>
        <v>Sep</v>
      </c>
    </row>
    <row r="3414" spans="1:22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8">
        <f t="shared" si="318"/>
        <v>100</v>
      </c>
      <c r="P3414" s="12">
        <f t="shared" si="319"/>
        <v>99692.307692307688</v>
      </c>
      <c r="Q3414" t="s">
        <v>8317</v>
      </c>
      <c r="R3414" t="s">
        <v>8318</v>
      </c>
      <c r="S3414" s="9">
        <f t="shared" si="320"/>
        <v>41879.959050925929</v>
      </c>
      <c r="T3414" s="9">
        <f t="shared" si="321"/>
        <v>41909.959050925929</v>
      </c>
      <c r="U3414">
        <f t="shared" si="322"/>
        <v>2014</v>
      </c>
      <c r="V3414" t="str">
        <f t="shared" si="323"/>
        <v>Aug</v>
      </c>
    </row>
    <row r="3415" spans="1:22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8">
        <f t="shared" si="318"/>
        <v>130</v>
      </c>
      <c r="P3415" s="12">
        <f t="shared" si="319"/>
        <v>58471.571428571428</v>
      </c>
      <c r="Q3415" t="s">
        <v>8317</v>
      </c>
      <c r="R3415" t="s">
        <v>8318</v>
      </c>
      <c r="S3415" s="9">
        <f t="shared" si="320"/>
        <v>42053.733078703706</v>
      </c>
      <c r="T3415" s="9">
        <f t="shared" si="321"/>
        <v>42063.207638888889</v>
      </c>
      <c r="U3415">
        <f t="shared" si="322"/>
        <v>2015</v>
      </c>
      <c r="V3415" t="str">
        <f t="shared" si="323"/>
        <v>Feb</v>
      </c>
    </row>
    <row r="3416" spans="1:22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8">
        <f t="shared" si="318"/>
        <v>104</v>
      </c>
      <c r="P3416" s="12">
        <f t="shared" si="319"/>
        <v>57927.61363636364</v>
      </c>
      <c r="Q3416" t="s">
        <v>8317</v>
      </c>
      <c r="R3416" t="s">
        <v>8318</v>
      </c>
      <c r="S3416" s="9">
        <f t="shared" si="320"/>
        <v>42675.832465277781</v>
      </c>
      <c r="T3416" s="9">
        <f t="shared" si="321"/>
        <v>42705.332638888889</v>
      </c>
      <c r="U3416">
        <f t="shared" si="322"/>
        <v>2016</v>
      </c>
      <c r="V3416" t="str">
        <f t="shared" si="323"/>
        <v>Nov</v>
      </c>
    </row>
    <row r="3417" spans="1:22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8">
        <f t="shared" si="318"/>
        <v>100</v>
      </c>
      <c r="P3417" s="12">
        <f t="shared" si="319"/>
        <v>104016</v>
      </c>
      <c r="Q3417" t="s">
        <v>8317</v>
      </c>
      <c r="R3417" t="s">
        <v>8318</v>
      </c>
      <c r="S3417" s="9">
        <f t="shared" si="320"/>
        <v>42467.144166666665</v>
      </c>
      <c r="T3417" s="9">
        <f t="shared" si="321"/>
        <v>42477.979166666672</v>
      </c>
      <c r="U3417">
        <f t="shared" si="322"/>
        <v>2016</v>
      </c>
      <c r="V3417" t="str">
        <f t="shared" si="323"/>
        <v>Apr</v>
      </c>
    </row>
    <row r="3418" spans="1:22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8">
        <f t="shared" si="318"/>
        <v>120</v>
      </c>
      <c r="P3418" s="12">
        <f t="shared" si="319"/>
        <v>81671.833333333328</v>
      </c>
      <c r="Q3418" t="s">
        <v>8317</v>
      </c>
      <c r="R3418" t="s">
        <v>8318</v>
      </c>
      <c r="S3418" s="9">
        <f t="shared" si="320"/>
        <v>42089.412557870368</v>
      </c>
      <c r="T3418" s="9">
        <f t="shared" si="321"/>
        <v>42117.770833333328</v>
      </c>
      <c r="U3418">
        <f t="shared" si="322"/>
        <v>2015</v>
      </c>
      <c r="V3418" t="str">
        <f t="shared" si="323"/>
        <v>Mar</v>
      </c>
    </row>
    <row r="3419" spans="1:22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8">
        <f t="shared" si="318"/>
        <v>100</v>
      </c>
      <c r="P3419" s="12">
        <f t="shared" si="319"/>
        <v>82782.933333333334</v>
      </c>
      <c r="Q3419" t="s">
        <v>8317</v>
      </c>
      <c r="R3419" t="s">
        <v>8318</v>
      </c>
      <c r="S3419" s="9">
        <f t="shared" si="320"/>
        <v>41894.91375</v>
      </c>
      <c r="T3419" s="9">
        <f t="shared" si="321"/>
        <v>41938.029861111114</v>
      </c>
      <c r="U3419">
        <f t="shared" si="322"/>
        <v>2014</v>
      </c>
      <c r="V3419" t="str">
        <f t="shared" si="323"/>
        <v>Sep</v>
      </c>
    </row>
    <row r="3420" spans="1:22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8">
        <f t="shared" si="318"/>
        <v>101</v>
      </c>
      <c r="P3420" s="12">
        <f t="shared" si="319"/>
        <v>46285.714285714283</v>
      </c>
      <c r="Q3420" t="s">
        <v>8317</v>
      </c>
      <c r="R3420" t="s">
        <v>8318</v>
      </c>
      <c r="S3420" s="9">
        <f t="shared" si="320"/>
        <v>41752.83457175926</v>
      </c>
      <c r="T3420" s="9">
        <f t="shared" si="321"/>
        <v>41782.83457175926</v>
      </c>
      <c r="U3420">
        <f t="shared" si="322"/>
        <v>2014</v>
      </c>
      <c r="V3420" t="str">
        <f t="shared" si="323"/>
        <v>Apr</v>
      </c>
    </row>
    <row r="3421" spans="1:22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8">
        <f t="shared" si="318"/>
        <v>107</v>
      </c>
      <c r="P3421" s="12">
        <f t="shared" si="319"/>
        <v>33948.15217391304</v>
      </c>
      <c r="Q3421" t="s">
        <v>8317</v>
      </c>
      <c r="R3421" t="s">
        <v>8318</v>
      </c>
      <c r="S3421" s="9">
        <f t="shared" si="320"/>
        <v>42448.821585648147</v>
      </c>
      <c r="T3421" s="9">
        <f t="shared" si="321"/>
        <v>42466.895833333328</v>
      </c>
      <c r="U3421">
        <f t="shared" si="322"/>
        <v>2016</v>
      </c>
      <c r="V3421" t="str">
        <f t="shared" si="323"/>
        <v>Mar</v>
      </c>
    </row>
    <row r="3422" spans="1:22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8">
        <f t="shared" si="318"/>
        <v>138</v>
      </c>
      <c r="P3422" s="12">
        <f t="shared" si="319"/>
        <v>22641.117647058825</v>
      </c>
      <c r="Q3422" t="s">
        <v>8317</v>
      </c>
      <c r="R3422" t="s">
        <v>8318</v>
      </c>
      <c r="S3422" s="9">
        <f t="shared" si="320"/>
        <v>42405.090300925927</v>
      </c>
      <c r="T3422" s="9">
        <f t="shared" si="321"/>
        <v>42414</v>
      </c>
      <c r="U3422">
        <f t="shared" si="322"/>
        <v>2016</v>
      </c>
      <c r="V3422" t="str">
        <f t="shared" si="323"/>
        <v>Feb</v>
      </c>
    </row>
    <row r="3423" spans="1:22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8">
        <f t="shared" si="318"/>
        <v>101</v>
      </c>
      <c r="P3423" s="12">
        <f t="shared" si="319"/>
        <v>26448.979591836734</v>
      </c>
      <c r="Q3423" t="s">
        <v>8317</v>
      </c>
      <c r="R3423" t="s">
        <v>8318</v>
      </c>
      <c r="S3423" s="9">
        <f t="shared" si="320"/>
        <v>42037.791238425925</v>
      </c>
      <c r="T3423" s="9">
        <f t="shared" si="321"/>
        <v>42067.791238425925</v>
      </c>
      <c r="U3423">
        <f t="shared" si="322"/>
        <v>2015</v>
      </c>
      <c r="V3423" t="str">
        <f t="shared" si="323"/>
        <v>Feb</v>
      </c>
    </row>
    <row r="3424" spans="1:22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8">
        <f t="shared" si="318"/>
        <v>109</v>
      </c>
      <c r="P3424" s="12">
        <f t="shared" si="319"/>
        <v>53413.565217391304</v>
      </c>
      <c r="Q3424" t="s">
        <v>8317</v>
      </c>
      <c r="R3424" t="s">
        <v>8318</v>
      </c>
      <c r="S3424" s="9">
        <f t="shared" si="320"/>
        <v>42323.562222222223</v>
      </c>
      <c r="T3424" s="9">
        <f t="shared" si="321"/>
        <v>42352</v>
      </c>
      <c r="U3424">
        <f t="shared" si="322"/>
        <v>2015</v>
      </c>
      <c r="V3424" t="str">
        <f t="shared" si="323"/>
        <v>Nov</v>
      </c>
    </row>
    <row r="3425" spans="1:22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8">
        <f t="shared" si="318"/>
        <v>140</v>
      </c>
      <c r="P3425" s="12">
        <f t="shared" si="319"/>
        <v>259200</v>
      </c>
      <c r="Q3425" t="s">
        <v>8317</v>
      </c>
      <c r="R3425" t="s">
        <v>8318</v>
      </c>
      <c r="S3425" s="9">
        <f t="shared" si="320"/>
        <v>42088.911354166667</v>
      </c>
      <c r="T3425" s="9">
        <f t="shared" si="321"/>
        <v>42118.911354166667</v>
      </c>
      <c r="U3425">
        <f t="shared" si="322"/>
        <v>2015</v>
      </c>
      <c r="V3425" t="str">
        <f t="shared" si="323"/>
        <v>Mar</v>
      </c>
    </row>
    <row r="3426" spans="1:22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8">
        <f t="shared" si="318"/>
        <v>104</v>
      </c>
      <c r="P3426" s="12">
        <f t="shared" si="319"/>
        <v>24571.78947368421</v>
      </c>
      <c r="Q3426" t="s">
        <v>8317</v>
      </c>
      <c r="R3426" t="s">
        <v>8318</v>
      </c>
      <c r="S3426" s="9">
        <f t="shared" si="320"/>
        <v>42018.676898148144</v>
      </c>
      <c r="T3426" s="9">
        <f t="shared" si="321"/>
        <v>42040.290972222225</v>
      </c>
      <c r="U3426">
        <f t="shared" si="322"/>
        <v>2015</v>
      </c>
      <c r="V3426" t="str">
        <f t="shared" si="323"/>
        <v>Jan</v>
      </c>
    </row>
    <row r="3427" spans="1:22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8">
        <f t="shared" si="318"/>
        <v>103</v>
      </c>
      <c r="P3427" s="12">
        <f t="shared" si="319"/>
        <v>26584.615384615383</v>
      </c>
      <c r="Q3427" t="s">
        <v>8317</v>
      </c>
      <c r="R3427" t="s">
        <v>8318</v>
      </c>
      <c r="S3427" s="9">
        <f t="shared" si="320"/>
        <v>41884.617314814815</v>
      </c>
      <c r="T3427" s="9">
        <f t="shared" si="321"/>
        <v>41916.617314814815</v>
      </c>
      <c r="U3427">
        <f t="shared" si="322"/>
        <v>2014</v>
      </c>
      <c r="V3427" t="str">
        <f t="shared" si="323"/>
        <v>Sep</v>
      </c>
    </row>
    <row r="3428" spans="1:22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8">
        <f t="shared" si="318"/>
        <v>108</v>
      </c>
      <c r="P3428" s="12">
        <f t="shared" si="319"/>
        <v>18895.367816091955</v>
      </c>
      <c r="Q3428" t="s">
        <v>8317</v>
      </c>
      <c r="R3428" t="s">
        <v>8318</v>
      </c>
      <c r="S3428" s="9">
        <f t="shared" si="320"/>
        <v>41884.056747685187</v>
      </c>
      <c r="T3428" s="9">
        <f t="shared" si="321"/>
        <v>41903.083333333336</v>
      </c>
      <c r="U3428">
        <f t="shared" si="322"/>
        <v>2014</v>
      </c>
      <c r="V3428" t="str">
        <f t="shared" si="323"/>
        <v>Sep</v>
      </c>
    </row>
    <row r="3429" spans="1:22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8">
        <f t="shared" si="318"/>
        <v>100</v>
      </c>
      <c r="P3429" s="12">
        <f t="shared" si="319"/>
        <v>89379.31034482758</v>
      </c>
      <c r="Q3429" t="s">
        <v>8317</v>
      </c>
      <c r="R3429" t="s">
        <v>8318</v>
      </c>
      <c r="S3429" s="9">
        <f t="shared" si="320"/>
        <v>41792.645277777774</v>
      </c>
      <c r="T3429" s="9">
        <f t="shared" si="321"/>
        <v>41822.645277777774</v>
      </c>
      <c r="U3429">
        <f t="shared" si="322"/>
        <v>2014</v>
      </c>
      <c r="V3429" t="str">
        <f t="shared" si="323"/>
        <v>Jun</v>
      </c>
    </row>
    <row r="3430" spans="1:22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8">
        <f t="shared" si="318"/>
        <v>103</v>
      </c>
      <c r="P3430" s="12">
        <f t="shared" si="319"/>
        <v>42332.411764705881</v>
      </c>
      <c r="Q3430" t="s">
        <v>8317</v>
      </c>
      <c r="R3430" t="s">
        <v>8318</v>
      </c>
      <c r="S3430" s="9">
        <f t="shared" si="320"/>
        <v>42038.720451388886</v>
      </c>
      <c r="T3430" s="9">
        <f t="shared" si="321"/>
        <v>42063.708333333328</v>
      </c>
      <c r="U3430">
        <f t="shared" si="322"/>
        <v>2015</v>
      </c>
      <c r="V3430" t="str">
        <f t="shared" si="323"/>
        <v>Feb</v>
      </c>
    </row>
    <row r="3431" spans="1:22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8">
        <f t="shared" si="318"/>
        <v>130</v>
      </c>
      <c r="P3431" s="12">
        <f t="shared" si="319"/>
        <v>100800</v>
      </c>
      <c r="Q3431" t="s">
        <v>8317</v>
      </c>
      <c r="R3431" t="s">
        <v>8318</v>
      </c>
      <c r="S3431" s="9">
        <f t="shared" si="320"/>
        <v>42662.021539351852</v>
      </c>
      <c r="T3431" s="9">
        <f t="shared" si="321"/>
        <v>42676.021539351852</v>
      </c>
      <c r="U3431">
        <f t="shared" si="322"/>
        <v>2016</v>
      </c>
      <c r="V3431" t="str">
        <f t="shared" si="323"/>
        <v>Oct</v>
      </c>
    </row>
    <row r="3432" spans="1:22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8">
        <f t="shared" si="318"/>
        <v>109</v>
      </c>
      <c r="P3432" s="12">
        <f t="shared" si="319"/>
        <v>36000</v>
      </c>
      <c r="Q3432" t="s">
        <v>8317</v>
      </c>
      <c r="R3432" t="s">
        <v>8318</v>
      </c>
      <c r="S3432" s="9">
        <f t="shared" si="320"/>
        <v>41820.945613425924</v>
      </c>
      <c r="T3432" s="9">
        <f t="shared" si="321"/>
        <v>41850.945613425924</v>
      </c>
      <c r="U3432">
        <f t="shared" si="322"/>
        <v>2014</v>
      </c>
      <c r="V3432" t="str">
        <f t="shared" si="323"/>
        <v>Jun</v>
      </c>
    </row>
    <row r="3433" spans="1:22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8">
        <f t="shared" si="318"/>
        <v>100</v>
      </c>
      <c r="P3433" s="12">
        <f t="shared" si="319"/>
        <v>123428.57142857143</v>
      </c>
      <c r="Q3433" t="s">
        <v>8317</v>
      </c>
      <c r="R3433" t="s">
        <v>8318</v>
      </c>
      <c r="S3433" s="9">
        <f t="shared" si="320"/>
        <v>41839.730937500004</v>
      </c>
      <c r="T3433" s="9">
        <f t="shared" si="321"/>
        <v>41869.730937500004</v>
      </c>
      <c r="U3433">
        <f t="shared" si="322"/>
        <v>2014</v>
      </c>
      <c r="V3433" t="str">
        <f t="shared" si="323"/>
        <v>Jul</v>
      </c>
    </row>
    <row r="3434" spans="1:22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8">
        <f t="shared" si="318"/>
        <v>110</v>
      </c>
      <c r="P3434" s="12">
        <f t="shared" si="319"/>
        <v>52118.714285714283</v>
      </c>
      <c r="Q3434" t="s">
        <v>8317</v>
      </c>
      <c r="R3434" t="s">
        <v>8318</v>
      </c>
      <c r="S3434" s="9">
        <f t="shared" si="320"/>
        <v>42380.581180555557</v>
      </c>
      <c r="T3434" s="9">
        <f t="shared" si="321"/>
        <v>42405.916666666672</v>
      </c>
      <c r="U3434">
        <f t="shared" si="322"/>
        <v>2016</v>
      </c>
      <c r="V3434" t="str">
        <f t="shared" si="323"/>
        <v>Jan</v>
      </c>
    </row>
    <row r="3435" spans="1:22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8">
        <f t="shared" si="318"/>
        <v>100</v>
      </c>
      <c r="P3435" s="12">
        <f t="shared" si="319"/>
        <v>37799.225352112677</v>
      </c>
      <c r="Q3435" t="s">
        <v>8317</v>
      </c>
      <c r="R3435" t="s">
        <v>8318</v>
      </c>
      <c r="S3435" s="9">
        <f t="shared" si="320"/>
        <v>41776.063136574077</v>
      </c>
      <c r="T3435" s="9">
        <f t="shared" si="321"/>
        <v>41807.125</v>
      </c>
      <c r="U3435">
        <f t="shared" si="322"/>
        <v>2014</v>
      </c>
      <c r="V3435" t="str">
        <f t="shared" si="323"/>
        <v>May</v>
      </c>
    </row>
    <row r="3436" spans="1:22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8">
        <f t="shared" si="318"/>
        <v>106</v>
      </c>
      <c r="P3436" s="12">
        <f t="shared" si="319"/>
        <v>15428.571428571429</v>
      </c>
      <c r="Q3436" t="s">
        <v>8317</v>
      </c>
      <c r="R3436" t="s">
        <v>8318</v>
      </c>
      <c r="S3436" s="9">
        <f t="shared" si="320"/>
        <v>41800.380428240744</v>
      </c>
      <c r="T3436" s="9">
        <f t="shared" si="321"/>
        <v>41830.380428240744</v>
      </c>
      <c r="U3436">
        <f t="shared" si="322"/>
        <v>2014</v>
      </c>
      <c r="V3436" t="str">
        <f t="shared" si="323"/>
        <v>Jun</v>
      </c>
    </row>
    <row r="3437" spans="1:22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8">
        <f t="shared" si="318"/>
        <v>112</v>
      </c>
      <c r="P3437" s="12">
        <f t="shared" si="319"/>
        <v>75068.789473684214</v>
      </c>
      <c r="Q3437" t="s">
        <v>8317</v>
      </c>
      <c r="R3437" t="s">
        <v>8318</v>
      </c>
      <c r="S3437" s="9">
        <f t="shared" si="320"/>
        <v>42572.61681712963</v>
      </c>
      <c r="T3437" s="9">
        <f t="shared" si="321"/>
        <v>42589.125</v>
      </c>
      <c r="U3437">
        <f t="shared" si="322"/>
        <v>2016</v>
      </c>
      <c r="V3437" t="str">
        <f t="shared" si="323"/>
        <v>Jul</v>
      </c>
    </row>
    <row r="3438" spans="1:22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8">
        <f t="shared" si="318"/>
        <v>106</v>
      </c>
      <c r="P3438" s="12">
        <f t="shared" si="319"/>
        <v>49375.324324324327</v>
      </c>
      <c r="Q3438" t="s">
        <v>8317</v>
      </c>
      <c r="R3438" t="s">
        <v>8318</v>
      </c>
      <c r="S3438" s="9">
        <f t="shared" si="320"/>
        <v>41851.541585648149</v>
      </c>
      <c r="T3438" s="9">
        <f t="shared" si="321"/>
        <v>41872.686111111114</v>
      </c>
      <c r="U3438">
        <f t="shared" si="322"/>
        <v>2014</v>
      </c>
      <c r="V3438" t="str">
        <f t="shared" si="323"/>
        <v>Jul</v>
      </c>
    </row>
    <row r="3439" spans="1:22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8">
        <f t="shared" si="318"/>
        <v>101</v>
      </c>
      <c r="P3439" s="12">
        <f t="shared" si="319"/>
        <v>72000</v>
      </c>
      <c r="Q3439" t="s">
        <v>8317</v>
      </c>
      <c r="R3439" t="s">
        <v>8318</v>
      </c>
      <c r="S3439" s="9">
        <f t="shared" si="320"/>
        <v>42205.710879629631</v>
      </c>
      <c r="T3439" s="9">
        <f t="shared" si="321"/>
        <v>42235.710879629631</v>
      </c>
      <c r="U3439">
        <f t="shared" si="322"/>
        <v>2015</v>
      </c>
      <c r="V3439" t="str">
        <f t="shared" si="323"/>
        <v>Jul</v>
      </c>
    </row>
    <row r="3440" spans="1:22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8">
        <f t="shared" si="318"/>
        <v>104</v>
      </c>
      <c r="P3440" s="12">
        <f t="shared" si="319"/>
        <v>160130.92857142858</v>
      </c>
      <c r="Q3440" t="s">
        <v>8317</v>
      </c>
      <c r="R3440" t="s">
        <v>8318</v>
      </c>
      <c r="S3440" s="9">
        <f t="shared" si="320"/>
        <v>42100.927858796291</v>
      </c>
      <c r="T3440" s="9">
        <f t="shared" si="321"/>
        <v>42126.875</v>
      </c>
      <c r="U3440">
        <f t="shared" si="322"/>
        <v>2015</v>
      </c>
      <c r="V3440" t="str">
        <f t="shared" si="323"/>
        <v>Apr</v>
      </c>
    </row>
    <row r="3441" spans="1:22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8">
        <f t="shared" si="318"/>
        <v>135</v>
      </c>
      <c r="P3441" s="12">
        <f t="shared" si="319"/>
        <v>63822.777777777781</v>
      </c>
      <c r="Q3441" t="s">
        <v>8317</v>
      </c>
      <c r="R3441" t="s">
        <v>8318</v>
      </c>
      <c r="S3441" s="9">
        <f t="shared" si="320"/>
        <v>42374.911226851851</v>
      </c>
      <c r="T3441" s="9">
        <f t="shared" si="321"/>
        <v>42388.207638888889</v>
      </c>
      <c r="U3441">
        <f t="shared" si="322"/>
        <v>2016</v>
      </c>
      <c r="V3441" t="str">
        <f t="shared" si="323"/>
        <v>Jan</v>
      </c>
    </row>
    <row r="3442" spans="1:22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8">
        <f t="shared" si="318"/>
        <v>105</v>
      </c>
      <c r="P3442" s="12">
        <f t="shared" si="319"/>
        <v>23764.292682926829</v>
      </c>
      <c r="Q3442" t="s">
        <v>8317</v>
      </c>
      <c r="R3442" t="s">
        <v>8318</v>
      </c>
      <c r="S3442" s="9">
        <f t="shared" si="320"/>
        <v>41809.12300925926</v>
      </c>
      <c r="T3442" s="9">
        <f t="shared" si="321"/>
        <v>41831.677083333336</v>
      </c>
      <c r="U3442">
        <f t="shared" si="322"/>
        <v>2014</v>
      </c>
      <c r="V3442" t="str">
        <f t="shared" si="323"/>
        <v>Jun</v>
      </c>
    </row>
    <row r="3443" spans="1:22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8">
        <f t="shared" si="318"/>
        <v>103</v>
      </c>
      <c r="P3443" s="12">
        <f t="shared" si="319"/>
        <v>55086.023255813954</v>
      </c>
      <c r="Q3443" t="s">
        <v>8317</v>
      </c>
      <c r="R3443" t="s">
        <v>8318</v>
      </c>
      <c r="S3443" s="9">
        <f t="shared" si="320"/>
        <v>42294.429641203707</v>
      </c>
      <c r="T3443" s="9">
        <f t="shared" si="321"/>
        <v>42321.845138888893</v>
      </c>
      <c r="U3443">
        <f t="shared" si="322"/>
        <v>2015</v>
      </c>
      <c r="V3443" t="str">
        <f t="shared" si="323"/>
        <v>Oct</v>
      </c>
    </row>
    <row r="3444" spans="1:22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8">
        <f t="shared" si="318"/>
        <v>100</v>
      </c>
      <c r="P3444" s="12">
        <f t="shared" si="319"/>
        <v>324000</v>
      </c>
      <c r="Q3444" t="s">
        <v>8317</v>
      </c>
      <c r="R3444" t="s">
        <v>8318</v>
      </c>
      <c r="S3444" s="9">
        <f t="shared" si="320"/>
        <v>42124.841111111105</v>
      </c>
      <c r="T3444" s="9">
        <f t="shared" si="321"/>
        <v>42154.841111111105</v>
      </c>
      <c r="U3444">
        <f t="shared" si="322"/>
        <v>2015</v>
      </c>
      <c r="V3444" t="str">
        <f t="shared" si="323"/>
        <v>Apr</v>
      </c>
    </row>
    <row r="3445" spans="1:22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8">
        <f t="shared" si="318"/>
        <v>186</v>
      </c>
      <c r="P3445" s="12">
        <f t="shared" si="319"/>
        <v>57600</v>
      </c>
      <c r="Q3445" t="s">
        <v>8317</v>
      </c>
      <c r="R3445" t="s">
        <v>8318</v>
      </c>
      <c r="S3445" s="9">
        <f t="shared" si="320"/>
        <v>41861.524837962963</v>
      </c>
      <c r="T3445" s="9">
        <f t="shared" si="321"/>
        <v>41891.524837962963</v>
      </c>
      <c r="U3445">
        <f t="shared" si="322"/>
        <v>2014</v>
      </c>
      <c r="V3445" t="str">
        <f t="shared" si="323"/>
        <v>Aug</v>
      </c>
    </row>
    <row r="3446" spans="1:22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8">
        <f t="shared" si="318"/>
        <v>289</v>
      </c>
      <c r="P3446" s="12">
        <f t="shared" si="319"/>
        <v>35817.699999999997</v>
      </c>
      <c r="Q3446" t="s">
        <v>8317</v>
      </c>
      <c r="R3446" t="s">
        <v>8318</v>
      </c>
      <c r="S3446" s="9">
        <f t="shared" si="320"/>
        <v>42521.291504629626</v>
      </c>
      <c r="T3446" s="9">
        <f t="shared" si="321"/>
        <v>42529.582638888889</v>
      </c>
      <c r="U3446">
        <f t="shared" si="322"/>
        <v>2016</v>
      </c>
      <c r="V3446" t="str">
        <f t="shared" si="323"/>
        <v>May</v>
      </c>
    </row>
    <row r="3447" spans="1:22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8">
        <f t="shared" si="318"/>
        <v>100</v>
      </c>
      <c r="P3447" s="12">
        <f t="shared" si="319"/>
        <v>78038.709677419349</v>
      </c>
      <c r="Q3447" t="s">
        <v>8317</v>
      </c>
      <c r="R3447" t="s">
        <v>8318</v>
      </c>
      <c r="S3447" s="9">
        <f t="shared" si="320"/>
        <v>42272.530509259261</v>
      </c>
      <c r="T3447" s="9">
        <f t="shared" si="321"/>
        <v>42300.530509259261</v>
      </c>
      <c r="U3447">
        <f t="shared" si="322"/>
        <v>2015</v>
      </c>
      <c r="V3447" t="str">
        <f t="shared" si="323"/>
        <v>Sep</v>
      </c>
    </row>
    <row r="3448" spans="1:22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8">
        <f t="shared" si="318"/>
        <v>108</v>
      </c>
      <c r="P3448" s="12">
        <f t="shared" si="319"/>
        <v>81843</v>
      </c>
      <c r="Q3448" t="s">
        <v>8317</v>
      </c>
      <c r="R3448" t="s">
        <v>8318</v>
      </c>
      <c r="S3448" s="9">
        <f t="shared" si="320"/>
        <v>42016.832465277781</v>
      </c>
      <c r="T3448" s="9">
        <f t="shared" si="321"/>
        <v>42040.513888888891</v>
      </c>
      <c r="U3448">
        <f t="shared" si="322"/>
        <v>2015</v>
      </c>
      <c r="V3448" t="str">
        <f t="shared" si="323"/>
        <v>Jan</v>
      </c>
    </row>
    <row r="3449" spans="1:22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8">
        <f t="shared" si="318"/>
        <v>108</v>
      </c>
      <c r="P3449" s="12">
        <f t="shared" si="319"/>
        <v>277457.14285714284</v>
      </c>
      <c r="Q3449" t="s">
        <v>8317</v>
      </c>
      <c r="R3449" t="s">
        <v>8318</v>
      </c>
      <c r="S3449" s="9">
        <f t="shared" si="320"/>
        <v>42402.889027777783</v>
      </c>
      <c r="T3449" s="9">
        <f t="shared" si="321"/>
        <v>42447.847361111111</v>
      </c>
      <c r="U3449">
        <f t="shared" si="322"/>
        <v>2016</v>
      </c>
      <c r="V3449" t="str">
        <f t="shared" si="323"/>
        <v>Feb</v>
      </c>
    </row>
    <row r="3450" spans="1:22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8">
        <f t="shared" si="318"/>
        <v>110</v>
      </c>
      <c r="P3450" s="12">
        <f t="shared" si="319"/>
        <v>57600</v>
      </c>
      <c r="Q3450" t="s">
        <v>8317</v>
      </c>
      <c r="R3450" t="s">
        <v>8318</v>
      </c>
      <c r="S3450" s="9">
        <f t="shared" si="320"/>
        <v>41960.119085648148</v>
      </c>
      <c r="T3450" s="9">
        <f t="shared" si="321"/>
        <v>41990.119085648148</v>
      </c>
      <c r="U3450">
        <f t="shared" si="322"/>
        <v>2014</v>
      </c>
      <c r="V3450" t="str">
        <f t="shared" si="323"/>
        <v>Nov</v>
      </c>
    </row>
    <row r="3451" spans="1:22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8">
        <f t="shared" si="318"/>
        <v>171</v>
      </c>
      <c r="P3451" s="12">
        <f t="shared" si="319"/>
        <v>121453.1</v>
      </c>
      <c r="Q3451" t="s">
        <v>8317</v>
      </c>
      <c r="R3451" t="s">
        <v>8318</v>
      </c>
      <c r="S3451" s="9">
        <f t="shared" si="320"/>
        <v>42532.052523148144</v>
      </c>
      <c r="T3451" s="9">
        <f t="shared" si="321"/>
        <v>42560.166666666672</v>
      </c>
      <c r="U3451">
        <f t="shared" si="322"/>
        <v>2016</v>
      </c>
      <c r="V3451" t="str">
        <f t="shared" si="323"/>
        <v>Jun</v>
      </c>
    </row>
    <row r="3452" spans="1:22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8">
        <f t="shared" si="318"/>
        <v>152</v>
      </c>
      <c r="P3452" s="12">
        <f t="shared" si="319"/>
        <v>132830.76923076922</v>
      </c>
      <c r="Q3452" t="s">
        <v>8317</v>
      </c>
      <c r="R3452" t="s">
        <v>8318</v>
      </c>
      <c r="S3452" s="9">
        <f t="shared" si="320"/>
        <v>42036.704525462963</v>
      </c>
      <c r="T3452" s="9">
        <f t="shared" si="321"/>
        <v>42096.662858796291</v>
      </c>
      <c r="U3452">
        <f t="shared" si="322"/>
        <v>2015</v>
      </c>
      <c r="V3452" t="str">
        <f t="shared" si="323"/>
        <v>Feb</v>
      </c>
    </row>
    <row r="3453" spans="1:22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8">
        <f t="shared" si="318"/>
        <v>101</v>
      </c>
      <c r="P3453" s="12">
        <f t="shared" si="319"/>
        <v>145800</v>
      </c>
      <c r="Q3453" t="s">
        <v>8317</v>
      </c>
      <c r="R3453" t="s">
        <v>8318</v>
      </c>
      <c r="S3453" s="9">
        <f t="shared" si="320"/>
        <v>42088.723692129628</v>
      </c>
      <c r="T3453" s="9">
        <f t="shared" si="321"/>
        <v>42115.723692129628</v>
      </c>
      <c r="U3453">
        <f t="shared" si="322"/>
        <v>2015</v>
      </c>
      <c r="V3453" t="str">
        <f t="shared" si="323"/>
        <v>Mar</v>
      </c>
    </row>
    <row r="3454" spans="1:22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8">
        <f t="shared" si="318"/>
        <v>153</v>
      </c>
      <c r="P3454" s="12">
        <f t="shared" si="319"/>
        <v>52603.08108108108</v>
      </c>
      <c r="Q3454" t="s">
        <v>8317</v>
      </c>
      <c r="R3454" t="s">
        <v>8318</v>
      </c>
      <c r="S3454" s="9">
        <f t="shared" si="320"/>
        <v>41820.639189814814</v>
      </c>
      <c r="T3454" s="9">
        <f t="shared" si="321"/>
        <v>41843.165972222225</v>
      </c>
      <c r="U3454">
        <f t="shared" si="322"/>
        <v>2014</v>
      </c>
      <c r="V3454" t="str">
        <f t="shared" si="323"/>
        <v>Jun</v>
      </c>
    </row>
    <row r="3455" spans="1:22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8">
        <f t="shared" si="318"/>
        <v>128</v>
      </c>
      <c r="P3455" s="12">
        <f t="shared" si="319"/>
        <v>370285.71428571426</v>
      </c>
      <c r="Q3455" t="s">
        <v>8317</v>
      </c>
      <c r="R3455" t="s">
        <v>8318</v>
      </c>
      <c r="S3455" s="9">
        <f t="shared" si="320"/>
        <v>42535.97865740741</v>
      </c>
      <c r="T3455" s="9">
        <f t="shared" si="321"/>
        <v>42595.97865740741</v>
      </c>
      <c r="U3455">
        <f t="shared" si="322"/>
        <v>2016</v>
      </c>
      <c r="V3455" t="str">
        <f t="shared" si="323"/>
        <v>Jun</v>
      </c>
    </row>
    <row r="3456" spans="1:22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8">
        <f t="shared" si="318"/>
        <v>101</v>
      </c>
      <c r="P3456" s="12">
        <f t="shared" si="319"/>
        <v>123428.57142857143</v>
      </c>
      <c r="Q3456" t="s">
        <v>8317</v>
      </c>
      <c r="R3456" t="s">
        <v>8318</v>
      </c>
      <c r="S3456" s="9">
        <f t="shared" si="320"/>
        <v>41821.698599537034</v>
      </c>
      <c r="T3456" s="9">
        <f t="shared" si="321"/>
        <v>41851.698599537034</v>
      </c>
      <c r="U3456">
        <f t="shared" si="322"/>
        <v>2014</v>
      </c>
      <c r="V3456" t="str">
        <f t="shared" si="323"/>
        <v>Jul</v>
      </c>
    </row>
    <row r="3457" spans="1:22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8">
        <f t="shared" si="318"/>
        <v>101</v>
      </c>
      <c r="P3457" s="12">
        <f t="shared" si="319"/>
        <v>37565.217391304344</v>
      </c>
      <c r="Q3457" t="s">
        <v>8317</v>
      </c>
      <c r="R3457" t="s">
        <v>8318</v>
      </c>
      <c r="S3457" s="9">
        <f t="shared" si="320"/>
        <v>42626.7503125</v>
      </c>
      <c r="T3457" s="9">
        <f t="shared" si="321"/>
        <v>42656.7503125</v>
      </c>
      <c r="U3457">
        <f t="shared" si="322"/>
        <v>2016</v>
      </c>
      <c r="V3457" t="str">
        <f t="shared" si="323"/>
        <v>Sep</v>
      </c>
    </row>
    <row r="3458" spans="1:22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8">
        <f t="shared" si="318"/>
        <v>191</v>
      </c>
      <c r="P3458" s="12">
        <f t="shared" si="319"/>
        <v>167860.8125</v>
      </c>
      <c r="Q3458" t="s">
        <v>8317</v>
      </c>
      <c r="R3458" t="s">
        <v>8318</v>
      </c>
      <c r="S3458" s="9">
        <f t="shared" si="320"/>
        <v>41821.205636574072</v>
      </c>
      <c r="T3458" s="9">
        <f t="shared" si="321"/>
        <v>41852.290972222225</v>
      </c>
      <c r="U3458">
        <f t="shared" si="322"/>
        <v>2014</v>
      </c>
      <c r="V3458" t="str">
        <f t="shared" si="323"/>
        <v>Jul</v>
      </c>
    </row>
    <row r="3459" spans="1:22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8">
        <f t="shared" ref="O3459:O3522" si="324">ROUND((E3459/D3459)*100,0)</f>
        <v>140</v>
      </c>
      <c r="P3459" s="12">
        <f t="shared" ref="P3459:P3522" si="325">(I3459-J3459)/L3459</f>
        <v>47979.69090909091</v>
      </c>
      <c r="Q3459" t="s">
        <v>8317</v>
      </c>
      <c r="R3459" t="s">
        <v>8318</v>
      </c>
      <c r="S3459" s="9">
        <f t="shared" ref="S3459:S3522" si="326">(((J3459/60)/60)/24)+DATE(1970,1,1)</f>
        <v>42016.706678240742</v>
      </c>
      <c r="T3459" s="9">
        <f t="shared" ref="T3459:T3522" si="327">(((I3459/60)/60)/24) + DATE(1970,1,1)</f>
        <v>42047.249305555553</v>
      </c>
      <c r="U3459">
        <f t="shared" ref="U3459:U3522" si="328">YEAR(S3459)</f>
        <v>2015</v>
      </c>
      <c r="V3459" t="str">
        <f t="shared" ref="V3459:V3522" si="329">TEXT(MONTH(S3459)*29,"mmm")</f>
        <v>Jan</v>
      </c>
    </row>
    <row r="3460" spans="1:22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8">
        <f t="shared" si="324"/>
        <v>124</v>
      </c>
      <c r="P3460" s="12">
        <f t="shared" si="325"/>
        <v>86345.074074074073</v>
      </c>
      <c r="Q3460" t="s">
        <v>8317</v>
      </c>
      <c r="R3460" t="s">
        <v>8318</v>
      </c>
      <c r="S3460" s="9">
        <f t="shared" si="326"/>
        <v>42011.202581018515</v>
      </c>
      <c r="T3460" s="9">
        <f t="shared" si="327"/>
        <v>42038.185416666667</v>
      </c>
      <c r="U3460">
        <f t="shared" si="328"/>
        <v>2015</v>
      </c>
      <c r="V3460" t="str">
        <f t="shared" si="329"/>
        <v>Jan</v>
      </c>
    </row>
    <row r="3461" spans="1:22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8">
        <f t="shared" si="324"/>
        <v>126</v>
      </c>
      <c r="P3461" s="12">
        <f t="shared" si="325"/>
        <v>72000</v>
      </c>
      <c r="Q3461" t="s">
        <v>8317</v>
      </c>
      <c r="R3461" t="s">
        <v>8318</v>
      </c>
      <c r="S3461" s="9">
        <f t="shared" si="326"/>
        <v>42480.479861111111</v>
      </c>
      <c r="T3461" s="9">
        <f t="shared" si="327"/>
        <v>42510.479861111111</v>
      </c>
      <c r="U3461">
        <f t="shared" si="328"/>
        <v>2016</v>
      </c>
      <c r="V3461" t="str">
        <f t="shared" si="329"/>
        <v>Apr</v>
      </c>
    </row>
    <row r="3462" spans="1:22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8">
        <f t="shared" si="324"/>
        <v>190</v>
      </c>
      <c r="P3462" s="12">
        <f t="shared" si="325"/>
        <v>63663.15789473684</v>
      </c>
      <c r="Q3462" t="s">
        <v>8317</v>
      </c>
      <c r="R3462" t="s">
        <v>8318</v>
      </c>
      <c r="S3462" s="9">
        <f t="shared" si="326"/>
        <v>41852.527222222219</v>
      </c>
      <c r="T3462" s="9">
        <f t="shared" si="327"/>
        <v>41866.527222222219</v>
      </c>
      <c r="U3462">
        <f t="shared" si="328"/>
        <v>2014</v>
      </c>
      <c r="V3462" t="str">
        <f t="shared" si="329"/>
        <v>Aug</v>
      </c>
    </row>
    <row r="3463" spans="1:22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8">
        <f t="shared" si="324"/>
        <v>139</v>
      </c>
      <c r="P3463" s="12">
        <f t="shared" si="325"/>
        <v>205143.41666666666</v>
      </c>
      <c r="Q3463" t="s">
        <v>8317</v>
      </c>
      <c r="R3463" t="s">
        <v>8318</v>
      </c>
      <c r="S3463" s="9">
        <f t="shared" si="326"/>
        <v>42643.632858796293</v>
      </c>
      <c r="T3463" s="9">
        <f t="shared" si="327"/>
        <v>42672.125</v>
      </c>
      <c r="U3463">
        <f t="shared" si="328"/>
        <v>2016</v>
      </c>
      <c r="V3463" t="str">
        <f t="shared" si="329"/>
        <v>Sep</v>
      </c>
    </row>
    <row r="3464" spans="1:22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8">
        <f t="shared" si="324"/>
        <v>202</v>
      </c>
      <c r="P3464" s="12">
        <f t="shared" si="325"/>
        <v>80563.058823529413</v>
      </c>
      <c r="Q3464" t="s">
        <v>8317</v>
      </c>
      <c r="R3464" t="s">
        <v>8318</v>
      </c>
      <c r="S3464" s="9">
        <f t="shared" si="326"/>
        <v>42179.898472222223</v>
      </c>
      <c r="T3464" s="9">
        <f t="shared" si="327"/>
        <v>42195.75</v>
      </c>
      <c r="U3464">
        <f t="shared" si="328"/>
        <v>2015</v>
      </c>
      <c r="V3464" t="str">
        <f t="shared" si="329"/>
        <v>Jun</v>
      </c>
    </row>
    <row r="3465" spans="1:22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8">
        <f t="shared" si="324"/>
        <v>103</v>
      </c>
      <c r="P3465" s="12">
        <f t="shared" si="325"/>
        <v>31261.008771929824</v>
      </c>
      <c r="Q3465" t="s">
        <v>8317</v>
      </c>
      <c r="R3465" t="s">
        <v>8318</v>
      </c>
      <c r="S3465" s="9">
        <f t="shared" si="326"/>
        <v>42612.918807870374</v>
      </c>
      <c r="T3465" s="9">
        <f t="shared" si="327"/>
        <v>42654.165972222225</v>
      </c>
      <c r="U3465">
        <f t="shared" si="328"/>
        <v>2016</v>
      </c>
      <c r="V3465" t="str">
        <f t="shared" si="329"/>
        <v>Aug</v>
      </c>
    </row>
    <row r="3466" spans="1:22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8">
        <f t="shared" si="324"/>
        <v>102</v>
      </c>
      <c r="P3466" s="12">
        <f t="shared" si="325"/>
        <v>27870.967741935485</v>
      </c>
      <c r="Q3466" t="s">
        <v>8317</v>
      </c>
      <c r="R3466" t="s">
        <v>8318</v>
      </c>
      <c r="S3466" s="9">
        <f t="shared" si="326"/>
        <v>42575.130057870367</v>
      </c>
      <c r="T3466" s="9">
        <f t="shared" si="327"/>
        <v>42605.130057870367</v>
      </c>
      <c r="U3466">
        <f t="shared" si="328"/>
        <v>2016</v>
      </c>
      <c r="V3466" t="str">
        <f t="shared" si="329"/>
        <v>Jul</v>
      </c>
    </row>
    <row r="3467" spans="1:22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8">
        <f t="shared" si="324"/>
        <v>103</v>
      </c>
      <c r="P3467" s="12">
        <f t="shared" si="325"/>
        <v>60098</v>
      </c>
      <c r="Q3467" t="s">
        <v>8317</v>
      </c>
      <c r="R3467" t="s">
        <v>8318</v>
      </c>
      <c r="S3467" s="9">
        <f t="shared" si="326"/>
        <v>42200.625833333332</v>
      </c>
      <c r="T3467" s="9">
        <f t="shared" si="327"/>
        <v>42225.666666666672</v>
      </c>
      <c r="U3467">
        <f t="shared" si="328"/>
        <v>2015</v>
      </c>
      <c r="V3467" t="str">
        <f t="shared" si="329"/>
        <v>Jul</v>
      </c>
    </row>
    <row r="3468" spans="1:22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8">
        <f t="shared" si="324"/>
        <v>127</v>
      </c>
      <c r="P3468" s="12">
        <f t="shared" si="325"/>
        <v>84924.590163934423</v>
      </c>
      <c r="Q3468" t="s">
        <v>8317</v>
      </c>
      <c r="R3468" t="s">
        <v>8318</v>
      </c>
      <c r="S3468" s="9">
        <f t="shared" si="326"/>
        <v>42420.019097222219</v>
      </c>
      <c r="T3468" s="9">
        <f t="shared" si="327"/>
        <v>42479.977430555555</v>
      </c>
      <c r="U3468">
        <f t="shared" si="328"/>
        <v>2016</v>
      </c>
      <c r="V3468" t="str">
        <f t="shared" si="329"/>
        <v>Feb</v>
      </c>
    </row>
    <row r="3469" spans="1:22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8">
        <f t="shared" si="324"/>
        <v>101</v>
      </c>
      <c r="P3469" s="12">
        <f t="shared" si="325"/>
        <v>55072.340425531918</v>
      </c>
      <c r="Q3469" t="s">
        <v>8317</v>
      </c>
      <c r="R3469" t="s">
        <v>8318</v>
      </c>
      <c r="S3469" s="9">
        <f t="shared" si="326"/>
        <v>42053.671666666662</v>
      </c>
      <c r="T3469" s="9">
        <f t="shared" si="327"/>
        <v>42083.630000000005</v>
      </c>
      <c r="U3469">
        <f t="shared" si="328"/>
        <v>2015</v>
      </c>
      <c r="V3469" t="str">
        <f t="shared" si="329"/>
        <v>Feb</v>
      </c>
    </row>
    <row r="3470" spans="1:22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8">
        <f t="shared" si="324"/>
        <v>122</v>
      </c>
      <c r="P3470" s="12">
        <f t="shared" si="325"/>
        <v>144133.58823529413</v>
      </c>
      <c r="Q3470" t="s">
        <v>8317</v>
      </c>
      <c r="R3470" t="s">
        <v>8318</v>
      </c>
      <c r="S3470" s="9">
        <f t="shared" si="326"/>
        <v>42605.765381944439</v>
      </c>
      <c r="T3470" s="9">
        <f t="shared" si="327"/>
        <v>42634.125</v>
      </c>
      <c r="U3470">
        <f t="shared" si="328"/>
        <v>2016</v>
      </c>
      <c r="V3470" t="str">
        <f t="shared" si="329"/>
        <v>Aug</v>
      </c>
    </row>
    <row r="3471" spans="1:22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8">
        <f t="shared" si="324"/>
        <v>113</v>
      </c>
      <c r="P3471" s="12">
        <f t="shared" si="325"/>
        <v>41142.857142857145</v>
      </c>
      <c r="Q3471" t="s">
        <v>8317</v>
      </c>
      <c r="R3471" t="s">
        <v>8318</v>
      </c>
      <c r="S3471" s="9">
        <f t="shared" si="326"/>
        <v>42458.641724537039</v>
      </c>
      <c r="T3471" s="9">
        <f t="shared" si="327"/>
        <v>42488.641724537039</v>
      </c>
      <c r="U3471">
        <f t="shared" si="328"/>
        <v>2016</v>
      </c>
      <c r="V3471" t="str">
        <f t="shared" si="329"/>
        <v>Mar</v>
      </c>
    </row>
    <row r="3472" spans="1:22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8">
        <f t="shared" si="324"/>
        <v>150</v>
      </c>
      <c r="P3472" s="12">
        <f t="shared" si="325"/>
        <v>363642</v>
      </c>
      <c r="Q3472" t="s">
        <v>8317</v>
      </c>
      <c r="R3472" t="s">
        <v>8318</v>
      </c>
      <c r="S3472" s="9">
        <f t="shared" si="326"/>
        <v>42529.022013888884</v>
      </c>
      <c r="T3472" s="9">
        <f t="shared" si="327"/>
        <v>42566.901388888888</v>
      </c>
      <c r="U3472">
        <f t="shared" si="328"/>
        <v>2016</v>
      </c>
      <c r="V3472" t="str">
        <f t="shared" si="329"/>
        <v>Jun</v>
      </c>
    </row>
    <row r="3473" spans="1:22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8">
        <f t="shared" si="324"/>
        <v>215</v>
      </c>
      <c r="P3473" s="12">
        <f t="shared" si="325"/>
        <v>118117</v>
      </c>
      <c r="Q3473" t="s">
        <v>8317</v>
      </c>
      <c r="R3473" t="s">
        <v>8318</v>
      </c>
      <c r="S3473" s="9">
        <f t="shared" si="326"/>
        <v>41841.820486111108</v>
      </c>
      <c r="T3473" s="9">
        <f t="shared" si="327"/>
        <v>41882.833333333336</v>
      </c>
      <c r="U3473">
        <f t="shared" si="328"/>
        <v>2014</v>
      </c>
      <c r="V3473" t="str">
        <f t="shared" si="329"/>
        <v>Jul</v>
      </c>
    </row>
    <row r="3474" spans="1:22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8">
        <f t="shared" si="324"/>
        <v>102</v>
      </c>
      <c r="P3474" s="12">
        <f t="shared" si="325"/>
        <v>79183</v>
      </c>
      <c r="Q3474" t="s">
        <v>8317</v>
      </c>
      <c r="R3474" t="s">
        <v>8318</v>
      </c>
      <c r="S3474" s="9">
        <f t="shared" si="326"/>
        <v>41928.170497685183</v>
      </c>
      <c r="T3474" s="9">
        <f t="shared" si="327"/>
        <v>41949.249305555553</v>
      </c>
      <c r="U3474">
        <f t="shared" si="328"/>
        <v>2014</v>
      </c>
      <c r="V3474" t="str">
        <f t="shared" si="329"/>
        <v>Oct</v>
      </c>
    </row>
    <row r="3475" spans="1:22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8">
        <f t="shared" si="324"/>
        <v>100</v>
      </c>
      <c r="P3475" s="12">
        <f t="shared" si="325"/>
        <v>55028</v>
      </c>
      <c r="Q3475" t="s">
        <v>8317</v>
      </c>
      <c r="R3475" t="s">
        <v>8318</v>
      </c>
      <c r="S3475" s="9">
        <f t="shared" si="326"/>
        <v>42062.834444444445</v>
      </c>
      <c r="T3475" s="9">
        <f t="shared" si="327"/>
        <v>42083.852083333331</v>
      </c>
      <c r="U3475">
        <f t="shared" si="328"/>
        <v>2015</v>
      </c>
      <c r="V3475" t="str">
        <f t="shared" si="329"/>
        <v>Feb</v>
      </c>
    </row>
    <row r="3476" spans="1:22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8">
        <f t="shared" si="324"/>
        <v>101</v>
      </c>
      <c r="P3476" s="12">
        <f t="shared" si="325"/>
        <v>66461.538461538468</v>
      </c>
      <c r="Q3476" t="s">
        <v>8317</v>
      </c>
      <c r="R3476" t="s">
        <v>8318</v>
      </c>
      <c r="S3476" s="9">
        <f t="shared" si="326"/>
        <v>42541.501516203702</v>
      </c>
      <c r="T3476" s="9">
        <f t="shared" si="327"/>
        <v>42571.501516203702</v>
      </c>
      <c r="U3476">
        <f t="shared" si="328"/>
        <v>2016</v>
      </c>
      <c r="V3476" t="str">
        <f t="shared" si="329"/>
        <v>Jun</v>
      </c>
    </row>
    <row r="3477" spans="1:22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8">
        <f t="shared" si="324"/>
        <v>113</v>
      </c>
      <c r="P3477" s="12">
        <f t="shared" si="325"/>
        <v>137829.17647058822</v>
      </c>
      <c r="Q3477" t="s">
        <v>8317</v>
      </c>
      <c r="R3477" t="s">
        <v>8318</v>
      </c>
      <c r="S3477" s="9">
        <f t="shared" si="326"/>
        <v>41918.880833333329</v>
      </c>
      <c r="T3477" s="9">
        <f t="shared" si="327"/>
        <v>41946</v>
      </c>
      <c r="U3477">
        <f t="shared" si="328"/>
        <v>2014</v>
      </c>
      <c r="V3477" t="str">
        <f t="shared" si="329"/>
        <v>Oct</v>
      </c>
    </row>
    <row r="3478" spans="1:22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8">
        <f t="shared" si="324"/>
        <v>104</v>
      </c>
      <c r="P3478" s="12">
        <f t="shared" si="325"/>
        <v>256968.33333333334</v>
      </c>
      <c r="Q3478" t="s">
        <v>8317</v>
      </c>
      <c r="R3478" t="s">
        <v>8318</v>
      </c>
      <c r="S3478" s="9">
        <f t="shared" si="326"/>
        <v>41921.279976851853</v>
      </c>
      <c r="T3478" s="9">
        <f t="shared" si="327"/>
        <v>41939.125</v>
      </c>
      <c r="U3478">
        <f t="shared" si="328"/>
        <v>2014</v>
      </c>
      <c r="V3478" t="str">
        <f t="shared" si="329"/>
        <v>Oct</v>
      </c>
    </row>
    <row r="3479" spans="1:22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8">
        <f t="shared" si="324"/>
        <v>115</v>
      </c>
      <c r="P3479" s="12">
        <f t="shared" si="325"/>
        <v>27445.051282051281</v>
      </c>
      <c r="Q3479" t="s">
        <v>8317</v>
      </c>
      <c r="R3479" t="s">
        <v>8318</v>
      </c>
      <c r="S3479" s="9">
        <f t="shared" si="326"/>
        <v>42128.736608796295</v>
      </c>
      <c r="T3479" s="9">
        <f t="shared" si="327"/>
        <v>42141.125</v>
      </c>
      <c r="U3479">
        <f t="shared" si="328"/>
        <v>2015</v>
      </c>
      <c r="V3479" t="str">
        <f t="shared" si="329"/>
        <v>May</v>
      </c>
    </row>
    <row r="3480" spans="1:22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8">
        <f t="shared" si="324"/>
        <v>113</v>
      </c>
      <c r="P3480" s="12">
        <f t="shared" si="325"/>
        <v>39346.982456140351</v>
      </c>
      <c r="Q3480" t="s">
        <v>8317</v>
      </c>
      <c r="R3480" t="s">
        <v>8318</v>
      </c>
      <c r="S3480" s="9">
        <f t="shared" si="326"/>
        <v>42053.916921296302</v>
      </c>
      <c r="T3480" s="9">
        <f t="shared" si="327"/>
        <v>42079.875</v>
      </c>
      <c r="U3480">
        <f t="shared" si="328"/>
        <v>2015</v>
      </c>
      <c r="V3480" t="str">
        <f t="shared" si="329"/>
        <v>Feb</v>
      </c>
    </row>
    <row r="3481" spans="1:22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8">
        <f t="shared" si="324"/>
        <v>128</v>
      </c>
      <c r="P3481" s="12">
        <f t="shared" si="325"/>
        <v>46285.714285714283</v>
      </c>
      <c r="Q3481" t="s">
        <v>8317</v>
      </c>
      <c r="R3481" t="s">
        <v>8318</v>
      </c>
      <c r="S3481" s="9">
        <f t="shared" si="326"/>
        <v>41781.855092592588</v>
      </c>
      <c r="T3481" s="9">
        <f t="shared" si="327"/>
        <v>41811.855092592588</v>
      </c>
      <c r="U3481">
        <f t="shared" si="328"/>
        <v>2014</v>
      </c>
      <c r="V3481" t="str">
        <f t="shared" si="329"/>
        <v>May</v>
      </c>
    </row>
    <row r="3482" spans="1:22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8">
        <f t="shared" si="324"/>
        <v>143</v>
      </c>
      <c r="P3482" s="12">
        <f t="shared" si="325"/>
        <v>163213.30769230769</v>
      </c>
      <c r="Q3482" t="s">
        <v>8317</v>
      </c>
      <c r="R3482" t="s">
        <v>8318</v>
      </c>
      <c r="S3482" s="9">
        <f t="shared" si="326"/>
        <v>42171.317442129628</v>
      </c>
      <c r="T3482" s="9">
        <f t="shared" si="327"/>
        <v>42195.875</v>
      </c>
      <c r="U3482">
        <f t="shared" si="328"/>
        <v>2015</v>
      </c>
      <c r="V3482" t="str">
        <f t="shared" si="329"/>
        <v>Jun</v>
      </c>
    </row>
    <row r="3483" spans="1:22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8">
        <f t="shared" si="324"/>
        <v>119</v>
      </c>
      <c r="P3483" s="12">
        <f t="shared" si="325"/>
        <v>15461.052631578947</v>
      </c>
      <c r="Q3483" t="s">
        <v>8317</v>
      </c>
      <c r="R3483" t="s">
        <v>8318</v>
      </c>
      <c r="S3483" s="9">
        <f t="shared" si="326"/>
        <v>41989.24754629629</v>
      </c>
      <c r="T3483" s="9">
        <f t="shared" si="327"/>
        <v>42006.24754629629</v>
      </c>
      <c r="U3483">
        <f t="shared" si="328"/>
        <v>2014</v>
      </c>
      <c r="V3483" t="str">
        <f t="shared" si="329"/>
        <v>Dec</v>
      </c>
    </row>
    <row r="3484" spans="1:22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8">
        <f t="shared" si="324"/>
        <v>138</v>
      </c>
      <c r="P3484" s="12">
        <f t="shared" si="325"/>
        <v>32400</v>
      </c>
      <c r="Q3484" t="s">
        <v>8317</v>
      </c>
      <c r="R3484" t="s">
        <v>8318</v>
      </c>
      <c r="S3484" s="9">
        <f t="shared" si="326"/>
        <v>41796.771597222221</v>
      </c>
      <c r="T3484" s="9">
        <f t="shared" si="327"/>
        <v>41826.771597222221</v>
      </c>
      <c r="U3484">
        <f t="shared" si="328"/>
        <v>2014</v>
      </c>
      <c r="V3484" t="str">
        <f t="shared" si="329"/>
        <v>Jun</v>
      </c>
    </row>
    <row r="3485" spans="1:22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8">
        <f t="shared" si="324"/>
        <v>160</v>
      </c>
      <c r="P3485" s="12">
        <f t="shared" si="325"/>
        <v>19488.721804511279</v>
      </c>
      <c r="Q3485" t="s">
        <v>8317</v>
      </c>
      <c r="R3485" t="s">
        <v>8318</v>
      </c>
      <c r="S3485" s="9">
        <f t="shared" si="326"/>
        <v>41793.668761574074</v>
      </c>
      <c r="T3485" s="9">
        <f t="shared" si="327"/>
        <v>41823.668761574074</v>
      </c>
      <c r="U3485">
        <f t="shared" si="328"/>
        <v>2014</v>
      </c>
      <c r="V3485" t="str">
        <f t="shared" si="329"/>
        <v>Jun</v>
      </c>
    </row>
    <row r="3486" spans="1:22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8">
        <f t="shared" si="324"/>
        <v>114</v>
      </c>
      <c r="P3486" s="12">
        <f t="shared" si="325"/>
        <v>58909.090909090912</v>
      </c>
      <c r="Q3486" t="s">
        <v>8317</v>
      </c>
      <c r="R3486" t="s">
        <v>8318</v>
      </c>
      <c r="S3486" s="9">
        <f t="shared" si="326"/>
        <v>42506.760405092587</v>
      </c>
      <c r="T3486" s="9">
        <f t="shared" si="327"/>
        <v>42536.760405092587</v>
      </c>
      <c r="U3486">
        <f t="shared" si="328"/>
        <v>2016</v>
      </c>
      <c r="V3486" t="str">
        <f t="shared" si="329"/>
        <v>May</v>
      </c>
    </row>
    <row r="3487" spans="1:22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8">
        <f t="shared" si="324"/>
        <v>101</v>
      </c>
      <c r="P3487" s="12">
        <f t="shared" si="325"/>
        <v>86400</v>
      </c>
      <c r="Q3487" t="s">
        <v>8317</v>
      </c>
      <c r="R3487" t="s">
        <v>8318</v>
      </c>
      <c r="S3487" s="9">
        <f t="shared" si="326"/>
        <v>42372.693055555559</v>
      </c>
      <c r="T3487" s="9">
        <f t="shared" si="327"/>
        <v>42402.693055555559</v>
      </c>
      <c r="U3487">
        <f t="shared" si="328"/>
        <v>2016</v>
      </c>
      <c r="V3487" t="str">
        <f t="shared" si="329"/>
        <v>Jan</v>
      </c>
    </row>
    <row r="3488" spans="1:22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8">
        <f t="shared" si="324"/>
        <v>155</v>
      </c>
      <c r="P3488" s="12">
        <f t="shared" si="325"/>
        <v>48470.339285714283</v>
      </c>
      <c r="Q3488" t="s">
        <v>8317</v>
      </c>
      <c r="R3488" t="s">
        <v>8318</v>
      </c>
      <c r="S3488" s="9">
        <f t="shared" si="326"/>
        <v>42126.87501157407</v>
      </c>
      <c r="T3488" s="9">
        <f t="shared" si="327"/>
        <v>42158.290972222225</v>
      </c>
      <c r="U3488">
        <f t="shared" si="328"/>
        <v>2015</v>
      </c>
      <c r="V3488" t="str">
        <f t="shared" si="329"/>
        <v>May</v>
      </c>
    </row>
    <row r="3489" spans="1:22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8">
        <f t="shared" si="324"/>
        <v>128</v>
      </c>
      <c r="P3489" s="12">
        <f t="shared" si="325"/>
        <v>39272.727272727272</v>
      </c>
      <c r="Q3489" t="s">
        <v>8317</v>
      </c>
      <c r="R3489" t="s">
        <v>8318</v>
      </c>
      <c r="S3489" s="9">
        <f t="shared" si="326"/>
        <v>42149.940416666665</v>
      </c>
      <c r="T3489" s="9">
        <f t="shared" si="327"/>
        <v>42179.940416666665</v>
      </c>
      <c r="U3489">
        <f t="shared" si="328"/>
        <v>2015</v>
      </c>
      <c r="V3489" t="str">
        <f t="shared" si="329"/>
        <v>May</v>
      </c>
    </row>
    <row r="3490" spans="1:22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8">
        <f t="shared" si="324"/>
        <v>121</v>
      </c>
      <c r="P3490" s="12">
        <f t="shared" si="325"/>
        <v>71201.379310344826</v>
      </c>
      <c r="Q3490" t="s">
        <v>8317</v>
      </c>
      <c r="R3490" t="s">
        <v>8318</v>
      </c>
      <c r="S3490" s="9">
        <f t="shared" si="326"/>
        <v>42087.768055555556</v>
      </c>
      <c r="T3490" s="9">
        <f t="shared" si="327"/>
        <v>42111.666666666672</v>
      </c>
      <c r="U3490">
        <f t="shared" si="328"/>
        <v>2015</v>
      </c>
      <c r="V3490" t="str">
        <f t="shared" si="329"/>
        <v>Mar</v>
      </c>
    </row>
    <row r="3491" spans="1:22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8">
        <f t="shared" si="324"/>
        <v>113</v>
      </c>
      <c r="P3491" s="12">
        <f t="shared" si="325"/>
        <v>36287.069444444445</v>
      </c>
      <c r="Q3491" t="s">
        <v>8317</v>
      </c>
      <c r="R3491" t="s">
        <v>8318</v>
      </c>
      <c r="S3491" s="9">
        <f t="shared" si="326"/>
        <v>41753.635775462964</v>
      </c>
      <c r="T3491" s="9">
        <f t="shared" si="327"/>
        <v>41783.875</v>
      </c>
      <c r="U3491">
        <f t="shared" si="328"/>
        <v>2014</v>
      </c>
      <c r="V3491" t="str">
        <f t="shared" si="329"/>
        <v>Apr</v>
      </c>
    </row>
    <row r="3492" spans="1:22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8">
        <f t="shared" si="324"/>
        <v>128</v>
      </c>
      <c r="P3492" s="12">
        <f t="shared" si="325"/>
        <v>96000</v>
      </c>
      <c r="Q3492" t="s">
        <v>8317</v>
      </c>
      <c r="R3492" t="s">
        <v>8318</v>
      </c>
      <c r="S3492" s="9">
        <f t="shared" si="326"/>
        <v>42443.802361111113</v>
      </c>
      <c r="T3492" s="9">
        <f t="shared" si="327"/>
        <v>42473.802361111113</v>
      </c>
      <c r="U3492">
        <f t="shared" si="328"/>
        <v>2016</v>
      </c>
      <c r="V3492" t="str">
        <f t="shared" si="329"/>
        <v>Mar</v>
      </c>
    </row>
    <row r="3493" spans="1:22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8">
        <f t="shared" si="324"/>
        <v>158</v>
      </c>
      <c r="P3493" s="12">
        <f t="shared" si="325"/>
        <v>181440</v>
      </c>
      <c r="Q3493" t="s">
        <v>8317</v>
      </c>
      <c r="R3493" t="s">
        <v>8318</v>
      </c>
      <c r="S3493" s="9">
        <f t="shared" si="326"/>
        <v>42121.249814814815</v>
      </c>
      <c r="T3493" s="9">
        <f t="shared" si="327"/>
        <v>42142.249814814815</v>
      </c>
      <c r="U3493">
        <f t="shared" si="328"/>
        <v>2015</v>
      </c>
      <c r="V3493" t="str">
        <f t="shared" si="329"/>
        <v>Apr</v>
      </c>
    </row>
    <row r="3494" spans="1:22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8">
        <f t="shared" si="324"/>
        <v>105</v>
      </c>
      <c r="P3494" s="12">
        <f t="shared" si="325"/>
        <v>86400</v>
      </c>
      <c r="Q3494" t="s">
        <v>8317</v>
      </c>
      <c r="R3494" t="s">
        <v>8318</v>
      </c>
      <c r="S3494" s="9">
        <f t="shared" si="326"/>
        <v>42268.009224537032</v>
      </c>
      <c r="T3494" s="9">
        <f t="shared" si="327"/>
        <v>42303.009224537032</v>
      </c>
      <c r="U3494">
        <f t="shared" si="328"/>
        <v>2015</v>
      </c>
      <c r="V3494" t="str">
        <f t="shared" si="329"/>
        <v>Sep</v>
      </c>
    </row>
    <row r="3495" spans="1:22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8">
        <f t="shared" si="324"/>
        <v>100</v>
      </c>
      <c r="P3495" s="12">
        <f t="shared" si="325"/>
        <v>57649.103448275862</v>
      </c>
      <c r="Q3495" t="s">
        <v>8317</v>
      </c>
      <c r="R3495" t="s">
        <v>8318</v>
      </c>
      <c r="S3495" s="9">
        <f t="shared" si="326"/>
        <v>41848.866157407407</v>
      </c>
      <c r="T3495" s="9">
        <f t="shared" si="327"/>
        <v>41868.21597222222</v>
      </c>
      <c r="U3495">
        <f t="shared" si="328"/>
        <v>2014</v>
      </c>
      <c r="V3495" t="str">
        <f t="shared" si="329"/>
        <v>Jul</v>
      </c>
    </row>
    <row r="3496" spans="1:22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8">
        <f t="shared" si="324"/>
        <v>100</v>
      </c>
      <c r="P3496" s="12">
        <f t="shared" si="325"/>
        <v>73340.38461538461</v>
      </c>
      <c r="Q3496" t="s">
        <v>8317</v>
      </c>
      <c r="R3496" t="s">
        <v>8318</v>
      </c>
      <c r="S3496" s="9">
        <f t="shared" si="326"/>
        <v>42689.214988425927</v>
      </c>
      <c r="T3496" s="9">
        <f t="shared" si="327"/>
        <v>42700.25</v>
      </c>
      <c r="U3496">
        <f t="shared" si="328"/>
        <v>2016</v>
      </c>
      <c r="V3496" t="str">
        <f t="shared" si="329"/>
        <v>Nov</v>
      </c>
    </row>
    <row r="3497" spans="1:22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8">
        <f t="shared" si="324"/>
        <v>107</v>
      </c>
      <c r="P3497" s="12">
        <f t="shared" si="325"/>
        <v>34749.597222222219</v>
      </c>
      <c r="Q3497" t="s">
        <v>8317</v>
      </c>
      <c r="R3497" t="s">
        <v>8318</v>
      </c>
      <c r="S3497" s="9">
        <f t="shared" si="326"/>
        <v>41915.762835648151</v>
      </c>
      <c r="T3497" s="9">
        <f t="shared" si="327"/>
        <v>41944.720833333333</v>
      </c>
      <c r="U3497">
        <f t="shared" si="328"/>
        <v>2014</v>
      </c>
      <c r="V3497" t="str">
        <f t="shared" si="329"/>
        <v>Oct</v>
      </c>
    </row>
    <row r="3498" spans="1:22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8">
        <f t="shared" si="324"/>
        <v>124</v>
      </c>
      <c r="P3498" s="12">
        <f t="shared" si="325"/>
        <v>44307.692307692305</v>
      </c>
      <c r="Q3498" t="s">
        <v>8317</v>
      </c>
      <c r="R3498" t="s">
        <v>8318</v>
      </c>
      <c r="S3498" s="9">
        <f t="shared" si="326"/>
        <v>42584.846828703703</v>
      </c>
      <c r="T3498" s="9">
        <f t="shared" si="327"/>
        <v>42624.846828703703</v>
      </c>
      <c r="U3498">
        <f t="shared" si="328"/>
        <v>2016</v>
      </c>
      <c r="V3498" t="str">
        <f t="shared" si="329"/>
        <v>Aug</v>
      </c>
    </row>
    <row r="3499" spans="1:22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8">
        <f t="shared" si="324"/>
        <v>109</v>
      </c>
      <c r="P3499" s="12">
        <f t="shared" si="325"/>
        <v>21467.265306122448</v>
      </c>
      <c r="Q3499" t="s">
        <v>8317</v>
      </c>
      <c r="R3499" t="s">
        <v>8318</v>
      </c>
      <c r="S3499" s="9">
        <f t="shared" si="326"/>
        <v>42511.741944444439</v>
      </c>
      <c r="T3499" s="9">
        <f t="shared" si="327"/>
        <v>42523.916666666672</v>
      </c>
      <c r="U3499">
        <f t="shared" si="328"/>
        <v>2016</v>
      </c>
      <c r="V3499" t="str">
        <f t="shared" si="329"/>
        <v>May</v>
      </c>
    </row>
    <row r="3500" spans="1:22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8">
        <f t="shared" si="324"/>
        <v>102</v>
      </c>
      <c r="P3500" s="12">
        <f t="shared" si="325"/>
        <v>122908</v>
      </c>
      <c r="Q3500" t="s">
        <v>8317</v>
      </c>
      <c r="R3500" t="s">
        <v>8318</v>
      </c>
      <c r="S3500" s="9">
        <f t="shared" si="326"/>
        <v>42459.15861111111</v>
      </c>
      <c r="T3500" s="9">
        <f t="shared" si="327"/>
        <v>42518.905555555553</v>
      </c>
      <c r="U3500">
        <f t="shared" si="328"/>
        <v>2016</v>
      </c>
      <c r="V3500" t="str">
        <f t="shared" si="329"/>
        <v>Mar</v>
      </c>
    </row>
    <row r="3501" spans="1:22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8">
        <f t="shared" si="324"/>
        <v>106</v>
      </c>
      <c r="P3501" s="12">
        <f t="shared" si="325"/>
        <v>133931.85714285713</v>
      </c>
      <c r="Q3501" t="s">
        <v>8317</v>
      </c>
      <c r="R3501" t="s">
        <v>8318</v>
      </c>
      <c r="S3501" s="9">
        <f t="shared" si="326"/>
        <v>42132.036168981482</v>
      </c>
      <c r="T3501" s="9">
        <f t="shared" si="327"/>
        <v>42186.290972222225</v>
      </c>
      <c r="U3501">
        <f t="shared" si="328"/>
        <v>2015</v>
      </c>
      <c r="V3501" t="str">
        <f t="shared" si="329"/>
        <v>May</v>
      </c>
    </row>
    <row r="3502" spans="1:22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8">
        <f t="shared" si="324"/>
        <v>106</v>
      </c>
      <c r="P3502" s="12">
        <f t="shared" si="325"/>
        <v>33507.190476190473</v>
      </c>
      <c r="Q3502" t="s">
        <v>8317</v>
      </c>
      <c r="R3502" t="s">
        <v>8318</v>
      </c>
      <c r="S3502" s="9">
        <f t="shared" si="326"/>
        <v>42419.91942129629</v>
      </c>
      <c r="T3502" s="9">
        <f t="shared" si="327"/>
        <v>42436.207638888889</v>
      </c>
      <c r="U3502">
        <f t="shared" si="328"/>
        <v>2016</v>
      </c>
      <c r="V3502" t="str">
        <f t="shared" si="329"/>
        <v>Feb</v>
      </c>
    </row>
    <row r="3503" spans="1:22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8">
        <f t="shared" si="324"/>
        <v>101</v>
      </c>
      <c r="P3503" s="12">
        <f t="shared" si="325"/>
        <v>51428.571428571428</v>
      </c>
      <c r="Q3503" t="s">
        <v>8317</v>
      </c>
      <c r="R3503" t="s">
        <v>8318</v>
      </c>
      <c r="S3503" s="9">
        <f t="shared" si="326"/>
        <v>42233.763831018514</v>
      </c>
      <c r="T3503" s="9">
        <f t="shared" si="327"/>
        <v>42258.763831018514</v>
      </c>
      <c r="U3503">
        <f t="shared" si="328"/>
        <v>2015</v>
      </c>
      <c r="V3503" t="str">
        <f t="shared" si="329"/>
        <v>Aug</v>
      </c>
    </row>
    <row r="3504" spans="1:22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8">
        <f t="shared" si="324"/>
        <v>105</v>
      </c>
      <c r="P3504" s="12">
        <f t="shared" si="325"/>
        <v>39929.548387096773</v>
      </c>
      <c r="Q3504" t="s">
        <v>8317</v>
      </c>
      <c r="R3504" t="s">
        <v>8318</v>
      </c>
      <c r="S3504" s="9">
        <f t="shared" si="326"/>
        <v>42430.839398148149</v>
      </c>
      <c r="T3504" s="9">
        <f t="shared" si="327"/>
        <v>42445.165972222225</v>
      </c>
      <c r="U3504">
        <f t="shared" si="328"/>
        <v>2016</v>
      </c>
      <c r="V3504" t="str">
        <f t="shared" si="329"/>
        <v>Mar</v>
      </c>
    </row>
    <row r="3505" spans="1:22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8">
        <f t="shared" si="324"/>
        <v>108</v>
      </c>
      <c r="P3505" s="12">
        <f t="shared" si="325"/>
        <v>68210.526315789481</v>
      </c>
      <c r="Q3505" t="s">
        <v>8317</v>
      </c>
      <c r="R3505" t="s">
        <v>8318</v>
      </c>
      <c r="S3505" s="9">
        <f t="shared" si="326"/>
        <v>42545.478333333333</v>
      </c>
      <c r="T3505" s="9">
        <f t="shared" si="327"/>
        <v>42575.478333333333</v>
      </c>
      <c r="U3505">
        <f t="shared" si="328"/>
        <v>2016</v>
      </c>
      <c r="V3505" t="str">
        <f t="shared" si="329"/>
        <v>Jun</v>
      </c>
    </row>
    <row r="3506" spans="1:22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8">
        <f t="shared" si="324"/>
        <v>100</v>
      </c>
      <c r="P3506" s="12">
        <f t="shared" si="325"/>
        <v>324450</v>
      </c>
      <c r="Q3506" t="s">
        <v>8317</v>
      </c>
      <c r="R3506" t="s">
        <v>8318</v>
      </c>
      <c r="S3506" s="9">
        <f t="shared" si="326"/>
        <v>42297.748738425929</v>
      </c>
      <c r="T3506" s="9">
        <f t="shared" si="327"/>
        <v>42327.790405092594</v>
      </c>
      <c r="U3506">
        <f t="shared" si="328"/>
        <v>2015</v>
      </c>
      <c r="V3506" t="str">
        <f t="shared" si="329"/>
        <v>Oct</v>
      </c>
    </row>
    <row r="3507" spans="1:22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8">
        <f t="shared" si="324"/>
        <v>104</v>
      </c>
      <c r="P3507" s="12">
        <f t="shared" si="325"/>
        <v>24880.897435897437</v>
      </c>
      <c r="Q3507" t="s">
        <v>8317</v>
      </c>
      <c r="R3507" t="s">
        <v>8318</v>
      </c>
      <c r="S3507" s="9">
        <f t="shared" si="326"/>
        <v>41760.935706018521</v>
      </c>
      <c r="T3507" s="9">
        <f t="shared" si="327"/>
        <v>41772.166666666664</v>
      </c>
      <c r="U3507">
        <f t="shared" si="328"/>
        <v>2014</v>
      </c>
      <c r="V3507" t="str">
        <f t="shared" si="329"/>
        <v>May</v>
      </c>
    </row>
    <row r="3508" spans="1:22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8">
        <f t="shared" si="324"/>
        <v>102</v>
      </c>
      <c r="P3508" s="12">
        <f t="shared" si="325"/>
        <v>134068.96551724139</v>
      </c>
      <c r="Q3508" t="s">
        <v>8317</v>
      </c>
      <c r="R3508" t="s">
        <v>8318</v>
      </c>
      <c r="S3508" s="9">
        <f t="shared" si="326"/>
        <v>41829.734259259261</v>
      </c>
      <c r="T3508" s="9">
        <f t="shared" si="327"/>
        <v>41874.734259259261</v>
      </c>
      <c r="U3508">
        <f t="shared" si="328"/>
        <v>2014</v>
      </c>
      <c r="V3508" t="str">
        <f t="shared" si="329"/>
        <v>Jul</v>
      </c>
    </row>
    <row r="3509" spans="1:22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8">
        <f t="shared" si="324"/>
        <v>104</v>
      </c>
      <c r="P3509" s="12">
        <f t="shared" si="325"/>
        <v>36000</v>
      </c>
      <c r="Q3509" t="s">
        <v>8317</v>
      </c>
      <c r="R3509" t="s">
        <v>8318</v>
      </c>
      <c r="S3509" s="9">
        <f t="shared" si="326"/>
        <v>42491.92288194444</v>
      </c>
      <c r="T3509" s="9">
        <f t="shared" si="327"/>
        <v>42521.92288194444</v>
      </c>
      <c r="U3509">
        <f t="shared" si="328"/>
        <v>2016</v>
      </c>
      <c r="V3509" t="str">
        <f t="shared" si="329"/>
        <v>May</v>
      </c>
    </row>
    <row r="3510" spans="1:22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8">
        <f t="shared" si="324"/>
        <v>180</v>
      </c>
      <c r="P3510" s="12">
        <f t="shared" si="325"/>
        <v>133316.46666666667</v>
      </c>
      <c r="Q3510" t="s">
        <v>8317</v>
      </c>
      <c r="R3510" t="s">
        <v>8318</v>
      </c>
      <c r="S3510" s="9">
        <f t="shared" si="326"/>
        <v>42477.729780092588</v>
      </c>
      <c r="T3510" s="9">
        <f t="shared" si="327"/>
        <v>42500.875</v>
      </c>
      <c r="U3510">
        <f t="shared" si="328"/>
        <v>2016</v>
      </c>
      <c r="V3510" t="str">
        <f t="shared" si="329"/>
        <v>Apr</v>
      </c>
    </row>
    <row r="3511" spans="1:22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8">
        <f t="shared" si="324"/>
        <v>106</v>
      </c>
      <c r="P3511" s="12">
        <f t="shared" si="325"/>
        <v>34940.42424242424</v>
      </c>
      <c r="Q3511" t="s">
        <v>8317</v>
      </c>
      <c r="R3511" t="s">
        <v>8318</v>
      </c>
      <c r="S3511" s="9">
        <f t="shared" si="326"/>
        <v>41950.859560185185</v>
      </c>
      <c r="T3511" s="9">
        <f t="shared" si="327"/>
        <v>41964.204861111109</v>
      </c>
      <c r="U3511">
        <f t="shared" si="328"/>
        <v>2014</v>
      </c>
      <c r="V3511" t="str">
        <f t="shared" si="329"/>
        <v>Nov</v>
      </c>
    </row>
    <row r="3512" spans="1:22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8">
        <f t="shared" si="324"/>
        <v>101</v>
      </c>
      <c r="P3512" s="12">
        <f t="shared" si="325"/>
        <v>115200</v>
      </c>
      <c r="Q3512" t="s">
        <v>8317</v>
      </c>
      <c r="R3512" t="s">
        <v>8318</v>
      </c>
      <c r="S3512" s="9">
        <f t="shared" si="326"/>
        <v>41802.62090277778</v>
      </c>
      <c r="T3512" s="9">
        <f t="shared" si="327"/>
        <v>41822.62090277778</v>
      </c>
      <c r="U3512">
        <f t="shared" si="328"/>
        <v>2014</v>
      </c>
      <c r="V3512" t="str">
        <f t="shared" si="329"/>
        <v>Jun</v>
      </c>
    </row>
    <row r="3513" spans="1:22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8">
        <f t="shared" si="324"/>
        <v>101</v>
      </c>
      <c r="P3513" s="12">
        <f t="shared" si="325"/>
        <v>104121.31578947368</v>
      </c>
      <c r="Q3513" t="s">
        <v>8317</v>
      </c>
      <c r="R3513" t="s">
        <v>8318</v>
      </c>
      <c r="S3513" s="9">
        <f t="shared" si="326"/>
        <v>41927.873784722222</v>
      </c>
      <c r="T3513" s="9">
        <f t="shared" si="327"/>
        <v>41950.770833333336</v>
      </c>
      <c r="U3513">
        <f t="shared" si="328"/>
        <v>2014</v>
      </c>
      <c r="V3513" t="str">
        <f t="shared" si="329"/>
        <v>Oct</v>
      </c>
    </row>
    <row r="3514" spans="1:22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8">
        <f t="shared" si="324"/>
        <v>100</v>
      </c>
      <c r="P3514" s="12">
        <f t="shared" si="325"/>
        <v>304729.4117647059</v>
      </c>
      <c r="Q3514" t="s">
        <v>8317</v>
      </c>
      <c r="R3514" t="s">
        <v>8318</v>
      </c>
      <c r="S3514" s="9">
        <f t="shared" si="326"/>
        <v>42057.536944444444</v>
      </c>
      <c r="T3514" s="9">
        <f t="shared" si="327"/>
        <v>42117.49527777778</v>
      </c>
      <c r="U3514">
        <f t="shared" si="328"/>
        <v>2015</v>
      </c>
      <c r="V3514" t="str">
        <f t="shared" si="329"/>
        <v>Feb</v>
      </c>
    </row>
    <row r="3515" spans="1:22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8">
        <f t="shared" si="324"/>
        <v>118</v>
      </c>
      <c r="P3515" s="12">
        <f t="shared" si="325"/>
        <v>25746.090909090908</v>
      </c>
      <c r="Q3515" t="s">
        <v>8317</v>
      </c>
      <c r="R3515" t="s">
        <v>8318</v>
      </c>
      <c r="S3515" s="9">
        <f t="shared" si="326"/>
        <v>41781.096203703702</v>
      </c>
      <c r="T3515" s="9">
        <f t="shared" si="327"/>
        <v>41794.207638888889</v>
      </c>
      <c r="U3515">
        <f t="shared" si="328"/>
        <v>2014</v>
      </c>
      <c r="V3515" t="str">
        <f t="shared" si="329"/>
        <v>May</v>
      </c>
    </row>
    <row r="3516" spans="1:22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8">
        <f t="shared" si="324"/>
        <v>110</v>
      </c>
      <c r="P3516" s="12">
        <f t="shared" si="325"/>
        <v>141358.79999999999</v>
      </c>
      <c r="Q3516" t="s">
        <v>8317</v>
      </c>
      <c r="R3516" t="s">
        <v>8318</v>
      </c>
      <c r="S3516" s="9">
        <f t="shared" si="326"/>
        <v>42020.846666666665</v>
      </c>
      <c r="T3516" s="9">
        <f t="shared" si="327"/>
        <v>42037.207638888889</v>
      </c>
      <c r="U3516">
        <f t="shared" si="328"/>
        <v>2015</v>
      </c>
      <c r="V3516" t="str">
        <f t="shared" si="329"/>
        <v>Jan</v>
      </c>
    </row>
    <row r="3517" spans="1:22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8">
        <f t="shared" si="324"/>
        <v>103</v>
      </c>
      <c r="P3517" s="12">
        <f t="shared" si="325"/>
        <v>56347.82608695652</v>
      </c>
      <c r="Q3517" t="s">
        <v>8317</v>
      </c>
      <c r="R3517" t="s">
        <v>8318</v>
      </c>
      <c r="S3517" s="9">
        <f t="shared" si="326"/>
        <v>42125.772812499999</v>
      </c>
      <c r="T3517" s="9">
        <f t="shared" si="327"/>
        <v>42155.772812499999</v>
      </c>
      <c r="U3517">
        <f t="shared" si="328"/>
        <v>2015</v>
      </c>
      <c r="V3517" t="str">
        <f t="shared" si="329"/>
        <v>May</v>
      </c>
    </row>
    <row r="3518" spans="1:22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8">
        <f t="shared" si="324"/>
        <v>100</v>
      </c>
      <c r="P3518" s="12">
        <f t="shared" si="325"/>
        <v>267957.27272727271</v>
      </c>
      <c r="Q3518" t="s">
        <v>8317</v>
      </c>
      <c r="R3518" t="s">
        <v>8318</v>
      </c>
      <c r="S3518" s="9">
        <f t="shared" si="326"/>
        <v>41856.010069444441</v>
      </c>
      <c r="T3518" s="9">
        <f t="shared" si="327"/>
        <v>41890.125</v>
      </c>
      <c r="U3518">
        <f t="shared" si="328"/>
        <v>2014</v>
      </c>
      <c r="V3518" t="str">
        <f t="shared" si="329"/>
        <v>Aug</v>
      </c>
    </row>
    <row r="3519" spans="1:22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8">
        <f t="shared" si="324"/>
        <v>100</v>
      </c>
      <c r="P3519" s="12">
        <f t="shared" si="325"/>
        <v>196997.38461538462</v>
      </c>
      <c r="Q3519" t="s">
        <v>8317</v>
      </c>
      <c r="R3519" t="s">
        <v>8318</v>
      </c>
      <c r="S3519" s="9">
        <f t="shared" si="326"/>
        <v>41794.817523148151</v>
      </c>
      <c r="T3519" s="9">
        <f t="shared" si="327"/>
        <v>41824.458333333336</v>
      </c>
      <c r="U3519">
        <f t="shared" si="328"/>
        <v>2014</v>
      </c>
      <c r="V3519" t="str">
        <f t="shared" si="329"/>
        <v>Jun</v>
      </c>
    </row>
    <row r="3520" spans="1:22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8">
        <f t="shared" si="324"/>
        <v>110</v>
      </c>
      <c r="P3520" s="12">
        <f t="shared" si="325"/>
        <v>54495.78787878788</v>
      </c>
      <c r="Q3520" t="s">
        <v>8317</v>
      </c>
      <c r="R3520" t="s">
        <v>8318</v>
      </c>
      <c r="S3520" s="9">
        <f t="shared" si="326"/>
        <v>41893.783553240741</v>
      </c>
      <c r="T3520" s="9">
        <f t="shared" si="327"/>
        <v>41914.597916666666</v>
      </c>
      <c r="U3520">
        <f t="shared" si="328"/>
        <v>2014</v>
      </c>
      <c r="V3520" t="str">
        <f t="shared" si="329"/>
        <v>Sep</v>
      </c>
    </row>
    <row r="3521" spans="1:22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8">
        <f t="shared" si="324"/>
        <v>101</v>
      </c>
      <c r="P3521" s="12">
        <f t="shared" si="325"/>
        <v>92571.428571428565</v>
      </c>
      <c r="Q3521" t="s">
        <v>8317</v>
      </c>
      <c r="R3521" t="s">
        <v>8318</v>
      </c>
      <c r="S3521" s="9">
        <f t="shared" si="326"/>
        <v>42037.598958333328</v>
      </c>
      <c r="T3521" s="9">
        <f t="shared" si="327"/>
        <v>42067.598958333328</v>
      </c>
      <c r="U3521">
        <f t="shared" si="328"/>
        <v>2015</v>
      </c>
      <c r="V3521" t="str">
        <f t="shared" si="329"/>
        <v>Feb</v>
      </c>
    </row>
    <row r="3522" spans="1:22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8">
        <f t="shared" si="324"/>
        <v>101</v>
      </c>
      <c r="P3522" s="12">
        <f t="shared" si="325"/>
        <v>105943.23809523809</v>
      </c>
      <c r="Q3522" t="s">
        <v>8317</v>
      </c>
      <c r="R3522" t="s">
        <v>8318</v>
      </c>
      <c r="S3522" s="9">
        <f t="shared" si="326"/>
        <v>42227.824212962965</v>
      </c>
      <c r="T3522" s="9">
        <f t="shared" si="327"/>
        <v>42253.57430555555</v>
      </c>
      <c r="U3522">
        <f t="shared" si="328"/>
        <v>2015</v>
      </c>
      <c r="V3522" t="str">
        <f t="shared" si="329"/>
        <v>Aug</v>
      </c>
    </row>
    <row r="3523" spans="1:22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8">
        <f t="shared" ref="O3523:O3586" si="330">ROUND((E3523/D3523)*100,0)</f>
        <v>169</v>
      </c>
      <c r="P3523" s="12">
        <f t="shared" ref="P3523:P3586" si="331">(I3523-J3523)/L3523</f>
        <v>199384.61538461538</v>
      </c>
      <c r="Q3523" t="s">
        <v>8317</v>
      </c>
      <c r="R3523" t="s">
        <v>8318</v>
      </c>
      <c r="S3523" s="9">
        <f t="shared" ref="S3523:S3586" si="332">(((J3523/60)/60)/24)+DATE(1970,1,1)</f>
        <v>41881.361342592594</v>
      </c>
      <c r="T3523" s="9">
        <f t="shared" ref="T3523:T3586" si="333">(((I3523/60)/60)/24) + DATE(1970,1,1)</f>
        <v>41911.361342592594</v>
      </c>
      <c r="U3523">
        <f t="shared" ref="U3523:U3586" si="334">YEAR(S3523)</f>
        <v>2014</v>
      </c>
      <c r="V3523" t="str">
        <f t="shared" ref="V3523:V3586" si="335">TEXT(MONTH(S3523)*29,"mmm")</f>
        <v>Aug</v>
      </c>
    </row>
    <row r="3524" spans="1:22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8">
        <f t="shared" si="330"/>
        <v>100</v>
      </c>
      <c r="P3524" s="12">
        <f t="shared" si="331"/>
        <v>70215.117647058825</v>
      </c>
      <c r="Q3524" t="s">
        <v>8317</v>
      </c>
      <c r="R3524" t="s">
        <v>8318</v>
      </c>
      <c r="S3524" s="9">
        <f t="shared" si="332"/>
        <v>42234.789884259255</v>
      </c>
      <c r="T3524" s="9">
        <f t="shared" si="333"/>
        <v>42262.420833333337</v>
      </c>
      <c r="U3524">
        <f t="shared" si="334"/>
        <v>2015</v>
      </c>
      <c r="V3524" t="str">
        <f t="shared" si="335"/>
        <v>Aug</v>
      </c>
    </row>
    <row r="3525" spans="1:22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8">
        <f t="shared" si="330"/>
        <v>114</v>
      </c>
      <c r="P3525" s="12">
        <f t="shared" si="331"/>
        <v>62165.65</v>
      </c>
      <c r="Q3525" t="s">
        <v>8317</v>
      </c>
      <c r="R3525" t="s">
        <v>8318</v>
      </c>
      <c r="S3525" s="9">
        <f t="shared" si="332"/>
        <v>42581.397546296299</v>
      </c>
      <c r="T3525" s="9">
        <f t="shared" si="333"/>
        <v>42638.958333333328</v>
      </c>
      <c r="U3525">
        <f t="shared" si="334"/>
        <v>2016</v>
      </c>
      <c r="V3525" t="str">
        <f t="shared" si="335"/>
        <v>Jul</v>
      </c>
    </row>
    <row r="3526" spans="1:22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8">
        <f t="shared" si="330"/>
        <v>102</v>
      </c>
      <c r="P3526" s="12">
        <f t="shared" si="331"/>
        <v>16816.58108108108</v>
      </c>
      <c r="Q3526" t="s">
        <v>8317</v>
      </c>
      <c r="R3526" t="s">
        <v>8318</v>
      </c>
      <c r="S3526" s="9">
        <f t="shared" si="332"/>
        <v>41880.76357638889</v>
      </c>
      <c r="T3526" s="9">
        <f t="shared" si="333"/>
        <v>41895.166666666664</v>
      </c>
      <c r="U3526">
        <f t="shared" si="334"/>
        <v>2014</v>
      </c>
      <c r="V3526" t="str">
        <f t="shared" si="335"/>
        <v>Aug</v>
      </c>
    </row>
    <row r="3527" spans="1:22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8">
        <f t="shared" si="330"/>
        <v>106</v>
      </c>
      <c r="P3527" s="12">
        <f t="shared" si="331"/>
        <v>135413.42857142858</v>
      </c>
      <c r="Q3527" t="s">
        <v>8317</v>
      </c>
      <c r="R3527" t="s">
        <v>8318</v>
      </c>
      <c r="S3527" s="9">
        <f t="shared" si="332"/>
        <v>42214.6956712963</v>
      </c>
      <c r="T3527" s="9">
        <f t="shared" si="333"/>
        <v>42225.666666666672</v>
      </c>
      <c r="U3527">
        <f t="shared" si="334"/>
        <v>2015</v>
      </c>
      <c r="V3527" t="str">
        <f t="shared" si="335"/>
        <v>Jul</v>
      </c>
    </row>
    <row r="3528" spans="1:22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8">
        <f t="shared" si="330"/>
        <v>102</v>
      </c>
      <c r="P3528" s="12">
        <f t="shared" si="331"/>
        <v>70934.382352941175</v>
      </c>
      <c r="Q3528" t="s">
        <v>8317</v>
      </c>
      <c r="R3528" t="s">
        <v>8318</v>
      </c>
      <c r="S3528" s="9">
        <f t="shared" si="332"/>
        <v>42460.335312499999</v>
      </c>
      <c r="T3528" s="9">
        <f t="shared" si="333"/>
        <v>42488.249305555553</v>
      </c>
      <c r="U3528">
        <f t="shared" si="334"/>
        <v>2016</v>
      </c>
      <c r="V3528" t="str">
        <f t="shared" si="335"/>
        <v>Mar</v>
      </c>
    </row>
    <row r="3529" spans="1:22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8">
        <f t="shared" si="330"/>
        <v>117</v>
      </c>
      <c r="P3529" s="12">
        <f t="shared" si="331"/>
        <v>29278.31395348837</v>
      </c>
      <c r="Q3529" t="s">
        <v>8317</v>
      </c>
      <c r="R3529" t="s">
        <v>8318</v>
      </c>
      <c r="S3529" s="9">
        <f t="shared" si="332"/>
        <v>42167.023206018523</v>
      </c>
      <c r="T3529" s="9">
        <f t="shared" si="333"/>
        <v>42196.165972222225</v>
      </c>
      <c r="U3529">
        <f t="shared" si="334"/>
        <v>2015</v>
      </c>
      <c r="V3529" t="str">
        <f t="shared" si="335"/>
        <v>Jun</v>
      </c>
    </row>
    <row r="3530" spans="1:22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8">
        <f t="shared" si="330"/>
        <v>101</v>
      </c>
      <c r="P3530" s="12">
        <f t="shared" si="331"/>
        <v>46702.7027027027</v>
      </c>
      <c r="Q3530" t="s">
        <v>8317</v>
      </c>
      <c r="R3530" t="s">
        <v>8318</v>
      </c>
      <c r="S3530" s="9">
        <f t="shared" si="332"/>
        <v>42733.50136574074</v>
      </c>
      <c r="T3530" s="9">
        <f t="shared" si="333"/>
        <v>42753.50136574074</v>
      </c>
      <c r="U3530">
        <f t="shared" si="334"/>
        <v>2016</v>
      </c>
      <c r="V3530" t="str">
        <f t="shared" si="335"/>
        <v>Dec</v>
      </c>
    </row>
    <row r="3531" spans="1:22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8">
        <f t="shared" si="330"/>
        <v>132</v>
      </c>
      <c r="P3531" s="12">
        <f t="shared" si="331"/>
        <v>97343.444444444438</v>
      </c>
      <c r="Q3531" t="s">
        <v>8317</v>
      </c>
      <c r="R3531" t="s">
        <v>8318</v>
      </c>
      <c r="S3531" s="9">
        <f t="shared" si="332"/>
        <v>42177.761782407411</v>
      </c>
      <c r="T3531" s="9">
        <f t="shared" si="333"/>
        <v>42198.041666666672</v>
      </c>
      <c r="U3531">
        <f t="shared" si="334"/>
        <v>2015</v>
      </c>
      <c r="V3531" t="str">
        <f t="shared" si="335"/>
        <v>Jun</v>
      </c>
    </row>
    <row r="3532" spans="1:22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8">
        <f t="shared" si="330"/>
        <v>100</v>
      </c>
      <c r="P3532" s="12">
        <f t="shared" si="331"/>
        <v>110788.31818181818</v>
      </c>
      <c r="Q3532" t="s">
        <v>8317</v>
      </c>
      <c r="R3532" t="s">
        <v>8318</v>
      </c>
      <c r="S3532" s="9">
        <f t="shared" si="332"/>
        <v>42442.623344907406</v>
      </c>
      <c r="T3532" s="9">
        <f t="shared" si="333"/>
        <v>42470.833333333328</v>
      </c>
      <c r="U3532">
        <f t="shared" si="334"/>
        <v>2016</v>
      </c>
      <c r="V3532" t="str">
        <f t="shared" si="335"/>
        <v>Mar</v>
      </c>
    </row>
    <row r="3533" spans="1:22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8">
        <f t="shared" si="330"/>
        <v>128</v>
      </c>
      <c r="P3533" s="12">
        <f t="shared" si="331"/>
        <v>99692.307692307688</v>
      </c>
      <c r="Q3533" t="s">
        <v>8317</v>
      </c>
      <c r="R3533" t="s">
        <v>8318</v>
      </c>
      <c r="S3533" s="9">
        <f t="shared" si="332"/>
        <v>42521.654328703706</v>
      </c>
      <c r="T3533" s="9">
        <f t="shared" si="333"/>
        <v>42551.654328703706</v>
      </c>
      <c r="U3533">
        <f t="shared" si="334"/>
        <v>2016</v>
      </c>
      <c r="V3533" t="str">
        <f t="shared" si="335"/>
        <v>May</v>
      </c>
    </row>
    <row r="3534" spans="1:22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8">
        <f t="shared" si="330"/>
        <v>119</v>
      </c>
      <c r="P3534" s="12">
        <f t="shared" si="331"/>
        <v>49811.592592592591</v>
      </c>
      <c r="Q3534" t="s">
        <v>8317</v>
      </c>
      <c r="R3534" t="s">
        <v>8318</v>
      </c>
      <c r="S3534" s="9">
        <f t="shared" si="332"/>
        <v>41884.599849537037</v>
      </c>
      <c r="T3534" s="9">
        <f t="shared" si="333"/>
        <v>41900.165972222225</v>
      </c>
      <c r="U3534">
        <f t="shared" si="334"/>
        <v>2014</v>
      </c>
      <c r="V3534" t="str">
        <f t="shared" si="335"/>
        <v>Sep</v>
      </c>
    </row>
    <row r="3535" spans="1:22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8">
        <f t="shared" si="330"/>
        <v>126</v>
      </c>
      <c r="P3535" s="12">
        <f t="shared" si="331"/>
        <v>324450</v>
      </c>
      <c r="Q3535" t="s">
        <v>8317</v>
      </c>
      <c r="R3535" t="s">
        <v>8318</v>
      </c>
      <c r="S3535" s="9">
        <f t="shared" si="332"/>
        <v>42289.761192129634</v>
      </c>
      <c r="T3535" s="9">
        <f t="shared" si="333"/>
        <v>42319.802858796291</v>
      </c>
      <c r="U3535">
        <f t="shared" si="334"/>
        <v>2015</v>
      </c>
      <c r="V3535" t="str">
        <f t="shared" si="335"/>
        <v>Oct</v>
      </c>
    </row>
    <row r="3536" spans="1:22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8">
        <f t="shared" si="330"/>
        <v>156</v>
      </c>
      <c r="P3536" s="12">
        <f t="shared" si="331"/>
        <v>14823.529411764706</v>
      </c>
      <c r="Q3536" t="s">
        <v>8317</v>
      </c>
      <c r="R3536" t="s">
        <v>8318</v>
      </c>
      <c r="S3536" s="9">
        <f t="shared" si="332"/>
        <v>42243.6252662037</v>
      </c>
      <c r="T3536" s="9">
        <f t="shared" si="333"/>
        <v>42278.6252662037</v>
      </c>
      <c r="U3536">
        <f t="shared" si="334"/>
        <v>2015</v>
      </c>
      <c r="V3536" t="str">
        <f t="shared" si="335"/>
        <v>Aug</v>
      </c>
    </row>
    <row r="3537" spans="1:22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8">
        <f t="shared" si="330"/>
        <v>103</v>
      </c>
      <c r="P3537" s="12">
        <f t="shared" si="331"/>
        <v>58432.391304347824</v>
      </c>
      <c r="Q3537" t="s">
        <v>8317</v>
      </c>
      <c r="R3537" t="s">
        <v>8318</v>
      </c>
      <c r="S3537" s="9">
        <f t="shared" si="332"/>
        <v>42248.640162037031</v>
      </c>
      <c r="T3537" s="9">
        <f t="shared" si="333"/>
        <v>42279.75</v>
      </c>
      <c r="U3537">
        <f t="shared" si="334"/>
        <v>2015</v>
      </c>
      <c r="V3537" t="str">
        <f t="shared" si="335"/>
        <v>Sep</v>
      </c>
    </row>
    <row r="3538" spans="1:22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8">
        <f t="shared" si="330"/>
        <v>153</v>
      </c>
      <c r="P3538" s="12">
        <f t="shared" si="331"/>
        <v>151312.64705882352</v>
      </c>
      <c r="Q3538" t="s">
        <v>8317</v>
      </c>
      <c r="R3538" t="s">
        <v>8318</v>
      </c>
      <c r="S3538" s="9">
        <f t="shared" si="332"/>
        <v>42328.727141203708</v>
      </c>
      <c r="T3538" s="9">
        <f t="shared" si="333"/>
        <v>42358.499305555553</v>
      </c>
      <c r="U3538">
        <f t="shared" si="334"/>
        <v>2015</v>
      </c>
      <c r="V3538" t="str">
        <f t="shared" si="335"/>
        <v>Nov</v>
      </c>
    </row>
    <row r="3539" spans="1:22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8">
        <f t="shared" si="330"/>
        <v>180</v>
      </c>
      <c r="P3539" s="12">
        <f t="shared" si="331"/>
        <v>114104.42857142857</v>
      </c>
      <c r="Q3539" t="s">
        <v>8317</v>
      </c>
      <c r="R3539" t="s">
        <v>8318</v>
      </c>
      <c r="S3539" s="9">
        <f t="shared" si="332"/>
        <v>41923.354351851849</v>
      </c>
      <c r="T3539" s="9">
        <f t="shared" si="333"/>
        <v>41960.332638888889</v>
      </c>
      <c r="U3539">
        <f t="shared" si="334"/>
        <v>2014</v>
      </c>
      <c r="V3539" t="str">
        <f t="shared" si="335"/>
        <v>Oct</v>
      </c>
    </row>
    <row r="3540" spans="1:22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8">
        <f t="shared" si="330"/>
        <v>128</v>
      </c>
      <c r="P3540" s="12">
        <f t="shared" si="331"/>
        <v>29146.98795180723</v>
      </c>
      <c r="Q3540" t="s">
        <v>8317</v>
      </c>
      <c r="R3540" t="s">
        <v>8318</v>
      </c>
      <c r="S3540" s="9">
        <f t="shared" si="332"/>
        <v>42571.420601851853</v>
      </c>
      <c r="T3540" s="9">
        <f t="shared" si="333"/>
        <v>42599.420601851853</v>
      </c>
      <c r="U3540">
        <f t="shared" si="334"/>
        <v>2016</v>
      </c>
      <c r="V3540" t="str">
        <f t="shared" si="335"/>
        <v>Jul</v>
      </c>
    </row>
    <row r="3541" spans="1:22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8">
        <f t="shared" si="330"/>
        <v>120</v>
      </c>
      <c r="P3541" s="12">
        <f t="shared" si="331"/>
        <v>139569.23076923078</v>
      </c>
      <c r="Q3541" t="s">
        <v>8317</v>
      </c>
      <c r="R3541" t="s">
        <v>8318</v>
      </c>
      <c r="S3541" s="9">
        <f t="shared" si="332"/>
        <v>42600.756041666667</v>
      </c>
      <c r="T3541" s="9">
        <f t="shared" si="333"/>
        <v>42621.756041666667</v>
      </c>
      <c r="U3541">
        <f t="shared" si="334"/>
        <v>2016</v>
      </c>
      <c r="V3541" t="str">
        <f t="shared" si="335"/>
        <v>Aug</v>
      </c>
    </row>
    <row r="3542" spans="1:22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8">
        <f t="shared" si="330"/>
        <v>123</v>
      </c>
      <c r="P3542" s="12">
        <f t="shared" si="331"/>
        <v>324000</v>
      </c>
      <c r="Q3542" t="s">
        <v>8317</v>
      </c>
      <c r="R3542" t="s">
        <v>8318</v>
      </c>
      <c r="S3542" s="9">
        <f t="shared" si="332"/>
        <v>42517.003368055557</v>
      </c>
      <c r="T3542" s="9">
        <f t="shared" si="333"/>
        <v>42547.003368055557</v>
      </c>
      <c r="U3542">
        <f t="shared" si="334"/>
        <v>2016</v>
      </c>
      <c r="V3542" t="str">
        <f t="shared" si="335"/>
        <v>May</v>
      </c>
    </row>
    <row r="3543" spans="1:22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8">
        <f t="shared" si="330"/>
        <v>105</v>
      </c>
      <c r="P3543" s="12">
        <f t="shared" si="331"/>
        <v>67500</v>
      </c>
      <c r="Q3543" t="s">
        <v>8317</v>
      </c>
      <c r="R3543" t="s">
        <v>8318</v>
      </c>
      <c r="S3543" s="9">
        <f t="shared" si="332"/>
        <v>42222.730034722219</v>
      </c>
      <c r="T3543" s="9">
        <f t="shared" si="333"/>
        <v>42247.730034722219</v>
      </c>
      <c r="U3543">
        <f t="shared" si="334"/>
        <v>2015</v>
      </c>
      <c r="V3543" t="str">
        <f t="shared" si="335"/>
        <v>Aug</v>
      </c>
    </row>
    <row r="3544" spans="1:22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8">
        <f t="shared" si="330"/>
        <v>102</v>
      </c>
      <c r="P3544" s="12">
        <f t="shared" si="331"/>
        <v>60988.23529411765</v>
      </c>
      <c r="Q3544" t="s">
        <v>8317</v>
      </c>
      <c r="R3544" t="s">
        <v>8318</v>
      </c>
      <c r="S3544" s="9">
        <f t="shared" si="332"/>
        <v>41829.599791666667</v>
      </c>
      <c r="T3544" s="9">
        <f t="shared" si="333"/>
        <v>41889.599791666667</v>
      </c>
      <c r="U3544">
        <f t="shared" si="334"/>
        <v>2014</v>
      </c>
      <c r="V3544" t="str">
        <f t="shared" si="335"/>
        <v>Jul</v>
      </c>
    </row>
    <row r="3545" spans="1:22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8">
        <f t="shared" si="330"/>
        <v>105</v>
      </c>
      <c r="P3545" s="12">
        <f t="shared" si="331"/>
        <v>89379.31034482758</v>
      </c>
      <c r="Q3545" t="s">
        <v>8317</v>
      </c>
      <c r="R3545" t="s">
        <v>8318</v>
      </c>
      <c r="S3545" s="9">
        <f t="shared" si="332"/>
        <v>42150.755312499998</v>
      </c>
      <c r="T3545" s="9">
        <f t="shared" si="333"/>
        <v>42180.755312499998</v>
      </c>
      <c r="U3545">
        <f t="shared" si="334"/>
        <v>2015</v>
      </c>
      <c r="V3545" t="str">
        <f t="shared" si="335"/>
        <v>May</v>
      </c>
    </row>
    <row r="3546" spans="1:22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8">
        <f t="shared" si="330"/>
        <v>100</v>
      </c>
      <c r="P3546" s="12">
        <f t="shared" si="331"/>
        <v>108000</v>
      </c>
      <c r="Q3546" t="s">
        <v>8317</v>
      </c>
      <c r="R3546" t="s">
        <v>8318</v>
      </c>
      <c r="S3546" s="9">
        <f t="shared" si="332"/>
        <v>42040.831678240742</v>
      </c>
      <c r="T3546" s="9">
        <f t="shared" si="333"/>
        <v>42070.831678240742</v>
      </c>
      <c r="U3546">
        <f t="shared" si="334"/>
        <v>2015</v>
      </c>
      <c r="V3546" t="str">
        <f t="shared" si="335"/>
        <v>Feb</v>
      </c>
    </row>
    <row r="3547" spans="1:22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8">
        <f t="shared" si="330"/>
        <v>100</v>
      </c>
      <c r="P3547" s="12">
        <f t="shared" si="331"/>
        <v>324000</v>
      </c>
      <c r="Q3547" t="s">
        <v>8317</v>
      </c>
      <c r="R3547" t="s">
        <v>8318</v>
      </c>
      <c r="S3547" s="9">
        <f t="shared" si="332"/>
        <v>42075.807395833333</v>
      </c>
      <c r="T3547" s="9">
        <f t="shared" si="333"/>
        <v>42105.807395833333</v>
      </c>
      <c r="U3547">
        <f t="shared" si="334"/>
        <v>2015</v>
      </c>
      <c r="V3547" t="str">
        <f t="shared" si="335"/>
        <v>Mar</v>
      </c>
    </row>
    <row r="3548" spans="1:22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8">
        <f t="shared" si="330"/>
        <v>102</v>
      </c>
      <c r="P3548" s="12">
        <f t="shared" si="331"/>
        <v>97792.421052631573</v>
      </c>
      <c r="Q3548" t="s">
        <v>8317</v>
      </c>
      <c r="R3548" t="s">
        <v>8318</v>
      </c>
      <c r="S3548" s="9">
        <f t="shared" si="332"/>
        <v>42073.660694444443</v>
      </c>
      <c r="T3548" s="9">
        <f t="shared" si="333"/>
        <v>42095.165972222225</v>
      </c>
      <c r="U3548">
        <f t="shared" si="334"/>
        <v>2015</v>
      </c>
      <c r="V3548" t="str">
        <f t="shared" si="335"/>
        <v>Mar</v>
      </c>
    </row>
    <row r="3549" spans="1:22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8">
        <f t="shared" si="330"/>
        <v>114</v>
      </c>
      <c r="P3549" s="12">
        <f t="shared" si="331"/>
        <v>6193.8660714285716</v>
      </c>
      <c r="Q3549" t="s">
        <v>8317</v>
      </c>
      <c r="R3549" t="s">
        <v>8318</v>
      </c>
      <c r="S3549" s="9">
        <f t="shared" si="332"/>
        <v>42480.078715277778</v>
      </c>
      <c r="T3549" s="9">
        <f t="shared" si="333"/>
        <v>42504.165972222225</v>
      </c>
      <c r="U3549">
        <f t="shared" si="334"/>
        <v>2016</v>
      </c>
      <c r="V3549" t="str">
        <f t="shared" si="335"/>
        <v>Apr</v>
      </c>
    </row>
    <row r="3550" spans="1:22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8">
        <f t="shared" si="330"/>
        <v>102</v>
      </c>
      <c r="P3550" s="12">
        <f t="shared" si="331"/>
        <v>146875.84615384616</v>
      </c>
      <c r="Q3550" t="s">
        <v>8317</v>
      </c>
      <c r="R3550" t="s">
        <v>8318</v>
      </c>
      <c r="S3550" s="9">
        <f t="shared" si="332"/>
        <v>42411.942291666666</v>
      </c>
      <c r="T3550" s="9">
        <f t="shared" si="333"/>
        <v>42434.041666666672</v>
      </c>
      <c r="U3550">
        <f t="shared" si="334"/>
        <v>2016</v>
      </c>
      <c r="V3550" t="str">
        <f t="shared" si="335"/>
        <v>Feb</v>
      </c>
    </row>
    <row r="3551" spans="1:22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8">
        <f t="shared" si="330"/>
        <v>102</v>
      </c>
      <c r="P3551" s="12">
        <f t="shared" si="331"/>
        <v>57600</v>
      </c>
      <c r="Q3551" t="s">
        <v>8317</v>
      </c>
      <c r="R3551" t="s">
        <v>8318</v>
      </c>
      <c r="S3551" s="9">
        <f t="shared" si="332"/>
        <v>42223.394363425927</v>
      </c>
      <c r="T3551" s="9">
        <f t="shared" si="333"/>
        <v>42251.394363425927</v>
      </c>
      <c r="U3551">
        <f t="shared" si="334"/>
        <v>2015</v>
      </c>
      <c r="V3551" t="str">
        <f t="shared" si="335"/>
        <v>Aug</v>
      </c>
    </row>
    <row r="3552" spans="1:22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8">
        <f t="shared" si="330"/>
        <v>105</v>
      </c>
      <c r="P3552" s="12">
        <f t="shared" si="331"/>
        <v>40500</v>
      </c>
      <c r="Q3552" t="s">
        <v>8317</v>
      </c>
      <c r="R3552" t="s">
        <v>8318</v>
      </c>
      <c r="S3552" s="9">
        <f t="shared" si="332"/>
        <v>42462.893495370372</v>
      </c>
      <c r="T3552" s="9">
        <f t="shared" si="333"/>
        <v>42492.893495370372</v>
      </c>
      <c r="U3552">
        <f t="shared" si="334"/>
        <v>2016</v>
      </c>
      <c r="V3552" t="str">
        <f t="shared" si="335"/>
        <v>Apr</v>
      </c>
    </row>
    <row r="3553" spans="1:22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8">
        <f t="shared" si="330"/>
        <v>102</v>
      </c>
      <c r="P3553" s="12">
        <f t="shared" si="331"/>
        <v>98170</v>
      </c>
      <c r="Q3553" t="s">
        <v>8317</v>
      </c>
      <c r="R3553" t="s">
        <v>8318</v>
      </c>
      <c r="S3553" s="9">
        <f t="shared" si="332"/>
        <v>41753.515856481477</v>
      </c>
      <c r="T3553" s="9">
        <f t="shared" si="333"/>
        <v>41781.921527777777</v>
      </c>
      <c r="U3553">
        <f t="shared" si="334"/>
        <v>2014</v>
      </c>
      <c r="V3553" t="str">
        <f t="shared" si="335"/>
        <v>Apr</v>
      </c>
    </row>
    <row r="3554" spans="1:22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8">
        <f t="shared" si="330"/>
        <v>100</v>
      </c>
      <c r="P3554" s="12">
        <f t="shared" si="331"/>
        <v>129600</v>
      </c>
      <c r="Q3554" t="s">
        <v>8317</v>
      </c>
      <c r="R3554" t="s">
        <v>8318</v>
      </c>
      <c r="S3554" s="9">
        <f t="shared" si="332"/>
        <v>41788.587083333332</v>
      </c>
      <c r="T3554" s="9">
        <f t="shared" si="333"/>
        <v>41818.587083333332</v>
      </c>
      <c r="U3554">
        <f t="shared" si="334"/>
        <v>2014</v>
      </c>
      <c r="V3554" t="str">
        <f t="shared" si="335"/>
        <v>May</v>
      </c>
    </row>
    <row r="3555" spans="1:22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8">
        <f t="shared" si="330"/>
        <v>106</v>
      </c>
      <c r="P3555" s="12">
        <f t="shared" si="331"/>
        <v>26560.76923076923</v>
      </c>
      <c r="Q3555" t="s">
        <v>8317</v>
      </c>
      <c r="R3555" t="s">
        <v>8318</v>
      </c>
      <c r="S3555" s="9">
        <f t="shared" si="332"/>
        <v>42196.028703703705</v>
      </c>
      <c r="T3555" s="9">
        <f t="shared" si="333"/>
        <v>42228</v>
      </c>
      <c r="U3555">
        <f t="shared" si="334"/>
        <v>2015</v>
      </c>
      <c r="V3555" t="str">
        <f t="shared" si="335"/>
        <v>Jul</v>
      </c>
    </row>
    <row r="3556" spans="1:22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8">
        <f t="shared" si="330"/>
        <v>113</v>
      </c>
      <c r="P3556" s="12">
        <f t="shared" si="331"/>
        <v>49978.132075471702</v>
      </c>
      <c r="Q3556" t="s">
        <v>8317</v>
      </c>
      <c r="R3556" t="s">
        <v>8318</v>
      </c>
      <c r="S3556" s="9">
        <f t="shared" si="332"/>
        <v>42016.050451388888</v>
      </c>
      <c r="T3556" s="9">
        <f t="shared" si="333"/>
        <v>42046.708333333328</v>
      </c>
      <c r="U3556">
        <f t="shared" si="334"/>
        <v>2015</v>
      </c>
      <c r="V3556" t="str">
        <f t="shared" si="335"/>
        <v>Jan</v>
      </c>
    </row>
    <row r="3557" spans="1:22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8">
        <f t="shared" si="330"/>
        <v>100</v>
      </c>
      <c r="P3557" s="12">
        <f t="shared" si="331"/>
        <v>185400</v>
      </c>
      <c r="Q3557" t="s">
        <v>8317</v>
      </c>
      <c r="R3557" t="s">
        <v>8318</v>
      </c>
      <c r="S3557" s="9">
        <f t="shared" si="332"/>
        <v>42661.442060185189</v>
      </c>
      <c r="T3557" s="9">
        <f t="shared" si="333"/>
        <v>42691.483726851846</v>
      </c>
      <c r="U3557">
        <f t="shared" si="334"/>
        <v>2016</v>
      </c>
      <c r="V3557" t="str">
        <f t="shared" si="335"/>
        <v>Oct</v>
      </c>
    </row>
    <row r="3558" spans="1:22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8">
        <f t="shared" si="330"/>
        <v>100</v>
      </c>
      <c r="P3558" s="12">
        <f t="shared" si="331"/>
        <v>259200</v>
      </c>
      <c r="Q3558" t="s">
        <v>8317</v>
      </c>
      <c r="R3558" t="s">
        <v>8318</v>
      </c>
      <c r="S3558" s="9">
        <f t="shared" si="332"/>
        <v>41808.649583333332</v>
      </c>
      <c r="T3558" s="9">
        <f t="shared" si="333"/>
        <v>41868.649583333332</v>
      </c>
      <c r="U3558">
        <f t="shared" si="334"/>
        <v>2014</v>
      </c>
      <c r="V3558" t="str">
        <f t="shared" si="335"/>
        <v>Jun</v>
      </c>
    </row>
    <row r="3559" spans="1:22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8">
        <f t="shared" si="330"/>
        <v>100</v>
      </c>
      <c r="P3559" s="12">
        <f t="shared" si="331"/>
        <v>5264.5161290322585</v>
      </c>
      <c r="Q3559" t="s">
        <v>8317</v>
      </c>
      <c r="R3559" t="s">
        <v>8318</v>
      </c>
      <c r="S3559" s="9">
        <f t="shared" si="332"/>
        <v>41730.276747685188</v>
      </c>
      <c r="T3559" s="9">
        <f t="shared" si="333"/>
        <v>41764.276747685188</v>
      </c>
      <c r="U3559">
        <f t="shared" si="334"/>
        <v>2014</v>
      </c>
      <c r="V3559" t="str">
        <f t="shared" si="335"/>
        <v>Apr</v>
      </c>
    </row>
    <row r="3560" spans="1:22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8">
        <f t="shared" si="330"/>
        <v>144</v>
      </c>
      <c r="P3560" s="12">
        <f t="shared" si="331"/>
        <v>165173.86363636365</v>
      </c>
      <c r="Q3560" t="s">
        <v>8317</v>
      </c>
      <c r="R3560" t="s">
        <v>8318</v>
      </c>
      <c r="S3560" s="9">
        <f t="shared" si="332"/>
        <v>42139.816840277781</v>
      </c>
      <c r="T3560" s="9">
        <f t="shared" si="333"/>
        <v>42181.875</v>
      </c>
      <c r="U3560">
        <f t="shared" si="334"/>
        <v>2015</v>
      </c>
      <c r="V3560" t="str">
        <f t="shared" si="335"/>
        <v>May</v>
      </c>
    </row>
    <row r="3561" spans="1:22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8">
        <f t="shared" si="330"/>
        <v>104</v>
      </c>
      <c r="P3561" s="12">
        <f t="shared" si="331"/>
        <v>80198.833333333328</v>
      </c>
      <c r="Q3561" t="s">
        <v>8317</v>
      </c>
      <c r="R3561" t="s">
        <v>8318</v>
      </c>
      <c r="S3561" s="9">
        <f t="shared" si="332"/>
        <v>42194.096157407403</v>
      </c>
      <c r="T3561" s="9">
        <f t="shared" si="333"/>
        <v>42216.373611111107</v>
      </c>
      <c r="U3561">
        <f t="shared" si="334"/>
        <v>2015</v>
      </c>
      <c r="V3561" t="str">
        <f t="shared" si="335"/>
        <v>Jul</v>
      </c>
    </row>
    <row r="3562" spans="1:22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8">
        <f t="shared" si="330"/>
        <v>108</v>
      </c>
      <c r="P3562" s="12">
        <f t="shared" si="331"/>
        <v>41127.486486486487</v>
      </c>
      <c r="Q3562" t="s">
        <v>8317</v>
      </c>
      <c r="R3562" t="s">
        <v>8318</v>
      </c>
      <c r="S3562" s="9">
        <f t="shared" si="332"/>
        <v>42115.889652777783</v>
      </c>
      <c r="T3562" s="9">
        <f t="shared" si="333"/>
        <v>42151.114583333328</v>
      </c>
      <c r="U3562">
        <f t="shared" si="334"/>
        <v>2015</v>
      </c>
      <c r="V3562" t="str">
        <f t="shared" si="335"/>
        <v>Apr</v>
      </c>
    </row>
    <row r="3563" spans="1:22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8">
        <f t="shared" si="330"/>
        <v>102</v>
      </c>
      <c r="P3563" s="12">
        <f t="shared" si="331"/>
        <v>28951.518518518518</v>
      </c>
      <c r="Q3563" t="s">
        <v>8317</v>
      </c>
      <c r="R3563" t="s">
        <v>8318</v>
      </c>
      <c r="S3563" s="9">
        <f t="shared" si="332"/>
        <v>42203.680300925931</v>
      </c>
      <c r="T3563" s="9">
        <f t="shared" si="333"/>
        <v>42221.774999999994</v>
      </c>
      <c r="U3563">
        <f t="shared" si="334"/>
        <v>2015</v>
      </c>
      <c r="V3563" t="str">
        <f t="shared" si="335"/>
        <v>Jul</v>
      </c>
    </row>
    <row r="3564" spans="1:22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8">
        <f t="shared" si="330"/>
        <v>149</v>
      </c>
      <c r="P3564" s="12">
        <f t="shared" si="331"/>
        <v>25515.258064516129</v>
      </c>
      <c r="Q3564" t="s">
        <v>8317</v>
      </c>
      <c r="R3564" t="s">
        <v>8318</v>
      </c>
      <c r="S3564" s="9">
        <f t="shared" si="332"/>
        <v>42433.761886574073</v>
      </c>
      <c r="T3564" s="9">
        <f t="shared" si="333"/>
        <v>42442.916666666672</v>
      </c>
      <c r="U3564">
        <f t="shared" si="334"/>
        <v>2016</v>
      </c>
      <c r="V3564" t="str">
        <f t="shared" si="335"/>
        <v>Mar</v>
      </c>
    </row>
    <row r="3565" spans="1:22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8">
        <f t="shared" si="330"/>
        <v>105</v>
      </c>
      <c r="P3565" s="12">
        <f t="shared" si="331"/>
        <v>97181.759999999995</v>
      </c>
      <c r="Q3565" t="s">
        <v>8317</v>
      </c>
      <c r="R3565" t="s">
        <v>8318</v>
      </c>
      <c r="S3565" s="9">
        <f t="shared" si="332"/>
        <v>42555.671944444446</v>
      </c>
      <c r="T3565" s="9">
        <f t="shared" si="333"/>
        <v>42583.791666666672</v>
      </c>
      <c r="U3565">
        <f t="shared" si="334"/>
        <v>2016</v>
      </c>
      <c r="V3565" t="str">
        <f t="shared" si="335"/>
        <v>Jul</v>
      </c>
    </row>
    <row r="3566" spans="1:22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8">
        <f t="shared" si="330"/>
        <v>101</v>
      </c>
      <c r="P3566" s="12">
        <f t="shared" si="331"/>
        <v>234008.88235294117</v>
      </c>
      <c r="Q3566" t="s">
        <v>8317</v>
      </c>
      <c r="R3566" t="s">
        <v>8318</v>
      </c>
      <c r="S3566" s="9">
        <f t="shared" si="332"/>
        <v>42236.623252314821</v>
      </c>
      <c r="T3566" s="9">
        <f t="shared" si="333"/>
        <v>42282.666666666672</v>
      </c>
      <c r="U3566">
        <f t="shared" si="334"/>
        <v>2015</v>
      </c>
      <c r="V3566" t="str">
        <f t="shared" si="335"/>
        <v>Aug</v>
      </c>
    </row>
    <row r="3567" spans="1:22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8">
        <f t="shared" si="330"/>
        <v>131</v>
      </c>
      <c r="P3567" s="12">
        <f t="shared" si="331"/>
        <v>216000</v>
      </c>
      <c r="Q3567" t="s">
        <v>8317</v>
      </c>
      <c r="R3567" t="s">
        <v>8318</v>
      </c>
      <c r="S3567" s="9">
        <f t="shared" si="332"/>
        <v>41974.743148148147</v>
      </c>
      <c r="T3567" s="9">
        <f t="shared" si="333"/>
        <v>42004.743148148147</v>
      </c>
      <c r="U3567">
        <f t="shared" si="334"/>
        <v>2014</v>
      </c>
      <c r="V3567" t="str">
        <f t="shared" si="335"/>
        <v>Dec</v>
      </c>
    </row>
    <row r="3568" spans="1:22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8">
        <f t="shared" si="330"/>
        <v>105</v>
      </c>
      <c r="P3568" s="12">
        <f t="shared" si="331"/>
        <v>68210.526315789481</v>
      </c>
      <c r="Q3568" t="s">
        <v>8317</v>
      </c>
      <c r="R3568" t="s">
        <v>8318</v>
      </c>
      <c r="S3568" s="9">
        <f t="shared" si="332"/>
        <v>41997.507905092592</v>
      </c>
      <c r="T3568" s="9">
        <f t="shared" si="333"/>
        <v>42027.507905092592</v>
      </c>
      <c r="U3568">
        <f t="shared" si="334"/>
        <v>2014</v>
      </c>
      <c r="V3568" t="str">
        <f t="shared" si="335"/>
        <v>Dec</v>
      </c>
    </row>
    <row r="3569" spans="1:22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8">
        <f t="shared" si="330"/>
        <v>109</v>
      </c>
      <c r="P3569" s="12">
        <f t="shared" si="331"/>
        <v>63219.512195121948</v>
      </c>
      <c r="Q3569" t="s">
        <v>8317</v>
      </c>
      <c r="R3569" t="s">
        <v>8318</v>
      </c>
      <c r="S3569" s="9">
        <f t="shared" si="332"/>
        <v>42135.810694444444</v>
      </c>
      <c r="T3569" s="9">
        <f t="shared" si="333"/>
        <v>42165.810694444444</v>
      </c>
      <c r="U3569">
        <f t="shared" si="334"/>
        <v>2015</v>
      </c>
      <c r="V3569" t="str">
        <f t="shared" si="335"/>
        <v>May</v>
      </c>
    </row>
    <row r="3570" spans="1:22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8">
        <f t="shared" si="330"/>
        <v>111</v>
      </c>
      <c r="P3570" s="12">
        <f t="shared" si="331"/>
        <v>136421.05263157896</v>
      </c>
      <c r="Q3570" t="s">
        <v>8317</v>
      </c>
      <c r="R3570" t="s">
        <v>8318</v>
      </c>
      <c r="S3570" s="9">
        <f t="shared" si="332"/>
        <v>41869.740671296298</v>
      </c>
      <c r="T3570" s="9">
        <f t="shared" si="333"/>
        <v>41899.740671296298</v>
      </c>
      <c r="U3570">
        <f t="shared" si="334"/>
        <v>2014</v>
      </c>
      <c r="V3570" t="str">
        <f t="shared" si="335"/>
        <v>Aug</v>
      </c>
    </row>
    <row r="3571" spans="1:22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8">
        <f t="shared" si="330"/>
        <v>100</v>
      </c>
      <c r="P3571" s="12">
        <f t="shared" si="331"/>
        <v>63219.512195121948</v>
      </c>
      <c r="Q3571" t="s">
        <v>8317</v>
      </c>
      <c r="R3571" t="s">
        <v>8318</v>
      </c>
      <c r="S3571" s="9">
        <f t="shared" si="332"/>
        <v>41982.688611111109</v>
      </c>
      <c r="T3571" s="9">
        <f t="shared" si="333"/>
        <v>42012.688611111109</v>
      </c>
      <c r="U3571">
        <f t="shared" si="334"/>
        <v>2014</v>
      </c>
      <c r="V3571" t="str">
        <f t="shared" si="335"/>
        <v>Dec</v>
      </c>
    </row>
    <row r="3572" spans="1:22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8">
        <f t="shared" si="330"/>
        <v>114</v>
      </c>
      <c r="P3572" s="12">
        <f t="shared" si="331"/>
        <v>92912.192307692312</v>
      </c>
      <c r="Q3572" t="s">
        <v>8317</v>
      </c>
      <c r="R3572" t="s">
        <v>8318</v>
      </c>
      <c r="S3572" s="9">
        <f t="shared" si="332"/>
        <v>41976.331979166673</v>
      </c>
      <c r="T3572" s="9">
        <f t="shared" si="333"/>
        <v>42004.291666666672</v>
      </c>
      <c r="U3572">
        <f t="shared" si="334"/>
        <v>2014</v>
      </c>
      <c r="V3572" t="str">
        <f t="shared" si="335"/>
        <v>Dec</v>
      </c>
    </row>
    <row r="3573" spans="1:22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8">
        <f t="shared" si="330"/>
        <v>122</v>
      </c>
      <c r="P3573" s="12">
        <f t="shared" si="331"/>
        <v>103680</v>
      </c>
      <c r="Q3573" t="s">
        <v>8317</v>
      </c>
      <c r="R3573" t="s">
        <v>8318</v>
      </c>
      <c r="S3573" s="9">
        <f t="shared" si="332"/>
        <v>41912.858946759261</v>
      </c>
      <c r="T3573" s="9">
        <f t="shared" si="333"/>
        <v>41942.858946759261</v>
      </c>
      <c r="U3573">
        <f t="shared" si="334"/>
        <v>2014</v>
      </c>
      <c r="V3573" t="str">
        <f t="shared" si="335"/>
        <v>Sep</v>
      </c>
    </row>
    <row r="3574" spans="1:22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8">
        <f t="shared" si="330"/>
        <v>100</v>
      </c>
      <c r="P3574" s="12">
        <f t="shared" si="331"/>
        <v>288000</v>
      </c>
      <c r="Q3574" t="s">
        <v>8317</v>
      </c>
      <c r="R3574" t="s">
        <v>8318</v>
      </c>
      <c r="S3574" s="9">
        <f t="shared" si="332"/>
        <v>42146.570393518516</v>
      </c>
      <c r="T3574" s="9">
        <f t="shared" si="333"/>
        <v>42176.570393518516</v>
      </c>
      <c r="U3574">
        <f t="shared" si="334"/>
        <v>2015</v>
      </c>
      <c r="V3574" t="str">
        <f t="shared" si="335"/>
        <v>May</v>
      </c>
    </row>
    <row r="3575" spans="1:22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8">
        <f t="shared" si="330"/>
        <v>103</v>
      </c>
      <c r="P3575" s="12">
        <f t="shared" si="331"/>
        <v>33276.923076923078</v>
      </c>
      <c r="Q3575" t="s">
        <v>8317</v>
      </c>
      <c r="R3575" t="s">
        <v>8318</v>
      </c>
      <c r="S3575" s="9">
        <f t="shared" si="332"/>
        <v>41921.375532407408</v>
      </c>
      <c r="T3575" s="9">
        <f t="shared" si="333"/>
        <v>41951.417199074072</v>
      </c>
      <c r="U3575">
        <f t="shared" si="334"/>
        <v>2014</v>
      </c>
      <c r="V3575" t="str">
        <f t="shared" si="335"/>
        <v>Oct</v>
      </c>
    </row>
    <row r="3576" spans="1:22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8">
        <f t="shared" si="330"/>
        <v>106</v>
      </c>
      <c r="P3576" s="12">
        <f t="shared" si="331"/>
        <v>57680</v>
      </c>
      <c r="Q3576" t="s">
        <v>8317</v>
      </c>
      <c r="R3576" t="s">
        <v>8318</v>
      </c>
      <c r="S3576" s="9">
        <f t="shared" si="332"/>
        <v>41926.942685185182</v>
      </c>
      <c r="T3576" s="9">
        <f t="shared" si="333"/>
        <v>41956.984351851846</v>
      </c>
      <c r="U3576">
        <f t="shared" si="334"/>
        <v>2014</v>
      </c>
      <c r="V3576" t="str">
        <f t="shared" si="335"/>
        <v>Oct</v>
      </c>
    </row>
    <row r="3577" spans="1:22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8">
        <f t="shared" si="330"/>
        <v>101</v>
      </c>
      <c r="P3577" s="12">
        <f t="shared" si="331"/>
        <v>26582.480392156864</v>
      </c>
      <c r="Q3577" t="s">
        <v>8317</v>
      </c>
      <c r="R3577" t="s">
        <v>8318</v>
      </c>
      <c r="S3577" s="9">
        <f t="shared" si="332"/>
        <v>42561.783877314811</v>
      </c>
      <c r="T3577" s="9">
        <f t="shared" si="333"/>
        <v>42593.165972222225</v>
      </c>
      <c r="U3577">
        <f t="shared" si="334"/>
        <v>2016</v>
      </c>
      <c r="V3577" t="str">
        <f t="shared" si="335"/>
        <v>Jul</v>
      </c>
    </row>
    <row r="3578" spans="1:22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8">
        <f t="shared" si="330"/>
        <v>100</v>
      </c>
      <c r="P3578" s="12">
        <f t="shared" si="331"/>
        <v>1037520</v>
      </c>
      <c r="Q3578" t="s">
        <v>8317</v>
      </c>
      <c r="R3578" t="s">
        <v>8318</v>
      </c>
      <c r="S3578" s="9">
        <f t="shared" si="332"/>
        <v>42649.54923611111</v>
      </c>
      <c r="T3578" s="9">
        <f t="shared" si="333"/>
        <v>42709.590902777782</v>
      </c>
      <c r="U3578">
        <f t="shared" si="334"/>
        <v>2016</v>
      </c>
      <c r="V3578" t="str">
        <f t="shared" si="335"/>
        <v>Oct</v>
      </c>
    </row>
    <row r="3579" spans="1:22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8">
        <f t="shared" si="330"/>
        <v>130</v>
      </c>
      <c r="P3579" s="12">
        <f t="shared" si="331"/>
        <v>84744.333333333328</v>
      </c>
      <c r="Q3579" t="s">
        <v>8317</v>
      </c>
      <c r="R3579" t="s">
        <v>8318</v>
      </c>
      <c r="S3579" s="9">
        <f t="shared" si="332"/>
        <v>42093.786840277782</v>
      </c>
      <c r="T3579" s="9">
        <f t="shared" si="333"/>
        <v>42120.26944444445</v>
      </c>
      <c r="U3579">
        <f t="shared" si="334"/>
        <v>2015</v>
      </c>
      <c r="V3579" t="str">
        <f t="shared" si="335"/>
        <v>Mar</v>
      </c>
    </row>
    <row r="3580" spans="1:22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8">
        <f t="shared" si="330"/>
        <v>100</v>
      </c>
      <c r="P3580" s="12">
        <f t="shared" si="331"/>
        <v>70054.054054054053</v>
      </c>
      <c r="Q3580" t="s">
        <v>8317</v>
      </c>
      <c r="R3580" t="s">
        <v>8318</v>
      </c>
      <c r="S3580" s="9">
        <f t="shared" si="332"/>
        <v>42460.733530092592</v>
      </c>
      <c r="T3580" s="9">
        <f t="shared" si="333"/>
        <v>42490.733530092592</v>
      </c>
      <c r="U3580">
        <f t="shared" si="334"/>
        <v>2016</v>
      </c>
      <c r="V3580" t="str">
        <f t="shared" si="335"/>
        <v>Mar</v>
      </c>
    </row>
    <row r="3581" spans="1:22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8">
        <f t="shared" si="330"/>
        <v>100</v>
      </c>
      <c r="P3581" s="12">
        <f t="shared" si="331"/>
        <v>184885.71428571429</v>
      </c>
      <c r="Q3581" t="s">
        <v>8317</v>
      </c>
      <c r="R3581" t="s">
        <v>8318</v>
      </c>
      <c r="S3581" s="9">
        <f t="shared" si="332"/>
        <v>42430.762222222227</v>
      </c>
      <c r="T3581" s="9">
        <f t="shared" si="333"/>
        <v>42460.720555555556</v>
      </c>
      <c r="U3581">
        <f t="shared" si="334"/>
        <v>2016</v>
      </c>
      <c r="V3581" t="str">
        <f t="shared" si="335"/>
        <v>Mar</v>
      </c>
    </row>
    <row r="3582" spans="1:22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8">
        <f t="shared" si="330"/>
        <v>114</v>
      </c>
      <c r="P3582" s="12">
        <f t="shared" si="331"/>
        <v>121700.66666666667</v>
      </c>
      <c r="Q3582" t="s">
        <v>8317</v>
      </c>
      <c r="R3582" t="s">
        <v>8318</v>
      </c>
      <c r="S3582" s="9">
        <f t="shared" si="332"/>
        <v>42026.176180555558</v>
      </c>
      <c r="T3582" s="9">
        <f t="shared" si="333"/>
        <v>42064.207638888889</v>
      </c>
      <c r="U3582">
        <f t="shared" si="334"/>
        <v>2015</v>
      </c>
      <c r="V3582" t="str">
        <f t="shared" si="335"/>
        <v>Jan</v>
      </c>
    </row>
    <row r="3583" spans="1:22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8">
        <f t="shared" si="330"/>
        <v>100</v>
      </c>
      <c r="P3583" s="12">
        <f t="shared" si="331"/>
        <v>26880</v>
      </c>
      <c r="Q3583" t="s">
        <v>8317</v>
      </c>
      <c r="R3583" t="s">
        <v>8318</v>
      </c>
      <c r="S3583" s="9">
        <f t="shared" si="332"/>
        <v>41836.471180555556</v>
      </c>
      <c r="T3583" s="9">
        <f t="shared" si="333"/>
        <v>41850.471180555556</v>
      </c>
      <c r="U3583">
        <f t="shared" si="334"/>
        <v>2014</v>
      </c>
      <c r="V3583" t="str">
        <f t="shared" si="335"/>
        <v>Jul</v>
      </c>
    </row>
    <row r="3584" spans="1:22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8">
        <f t="shared" si="330"/>
        <v>287</v>
      </c>
      <c r="P3584" s="12">
        <f t="shared" si="331"/>
        <v>24685.714285714286</v>
      </c>
      <c r="Q3584" t="s">
        <v>8317</v>
      </c>
      <c r="R3584" t="s">
        <v>8318</v>
      </c>
      <c r="S3584" s="9">
        <f t="shared" si="332"/>
        <v>42451.095856481479</v>
      </c>
      <c r="T3584" s="9">
        <f t="shared" si="333"/>
        <v>42465.095856481479</v>
      </c>
      <c r="U3584">
        <f t="shared" si="334"/>
        <v>2016</v>
      </c>
      <c r="V3584" t="str">
        <f t="shared" si="335"/>
        <v>Mar</v>
      </c>
    </row>
    <row r="3585" spans="1:22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8">
        <f t="shared" si="330"/>
        <v>109</v>
      </c>
      <c r="P3585" s="12">
        <f t="shared" si="331"/>
        <v>215850</v>
      </c>
      <c r="Q3585" t="s">
        <v>8317</v>
      </c>
      <c r="R3585" t="s">
        <v>8318</v>
      </c>
      <c r="S3585" s="9">
        <f t="shared" si="332"/>
        <v>42418.425983796296</v>
      </c>
      <c r="T3585" s="9">
        <f t="shared" si="333"/>
        <v>42478.384317129632</v>
      </c>
      <c r="U3585">
        <f t="shared" si="334"/>
        <v>2016</v>
      </c>
      <c r="V3585" t="str">
        <f t="shared" si="335"/>
        <v>Feb</v>
      </c>
    </row>
    <row r="3586" spans="1:22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8">
        <f t="shared" si="330"/>
        <v>116</v>
      </c>
      <c r="P3586" s="12">
        <f t="shared" si="331"/>
        <v>23142.857142857141</v>
      </c>
      <c r="Q3586" t="s">
        <v>8317</v>
      </c>
      <c r="R3586" t="s">
        <v>8318</v>
      </c>
      <c r="S3586" s="9">
        <f t="shared" si="332"/>
        <v>42168.316481481481</v>
      </c>
      <c r="T3586" s="9">
        <f t="shared" si="333"/>
        <v>42198.316481481481</v>
      </c>
      <c r="U3586">
        <f t="shared" si="334"/>
        <v>2015</v>
      </c>
      <c r="V3586" t="str">
        <f t="shared" si="335"/>
        <v>Jun</v>
      </c>
    </row>
    <row r="3587" spans="1:22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8">
        <f t="shared" ref="O3587:O3650" si="336">ROUND((E3587/D3587)*100,0)</f>
        <v>119</v>
      </c>
      <c r="P3587" s="12">
        <f t="shared" ref="P3587:P3650" si="337">(I3587-J3587)/L3587</f>
        <v>112695.65217391304</v>
      </c>
      <c r="Q3587" t="s">
        <v>8317</v>
      </c>
      <c r="R3587" t="s">
        <v>8318</v>
      </c>
      <c r="S3587" s="9">
        <f t="shared" ref="S3587:S3650" si="338">(((J3587/60)/60)/24)+DATE(1970,1,1)</f>
        <v>41964.716319444444</v>
      </c>
      <c r="T3587" s="9">
        <f t="shared" ref="T3587:T3650" si="339">(((I3587/60)/60)/24) + DATE(1970,1,1)</f>
        <v>41994.716319444444</v>
      </c>
      <c r="U3587">
        <f t="shared" ref="U3587:U3650" si="340">YEAR(S3587)</f>
        <v>2014</v>
      </c>
      <c r="V3587" t="str">
        <f t="shared" ref="V3587:V3650" si="341">TEXT(MONTH(S3587)*29,"mmm")</f>
        <v>Nov</v>
      </c>
    </row>
    <row r="3588" spans="1:22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8">
        <f t="shared" si="336"/>
        <v>109</v>
      </c>
      <c r="P3588" s="12">
        <f t="shared" si="337"/>
        <v>96000</v>
      </c>
      <c r="Q3588" t="s">
        <v>8317</v>
      </c>
      <c r="R3588" t="s">
        <v>8318</v>
      </c>
      <c r="S3588" s="9">
        <f t="shared" si="338"/>
        <v>42576.697569444441</v>
      </c>
      <c r="T3588" s="9">
        <f t="shared" si="339"/>
        <v>42636.697569444441</v>
      </c>
      <c r="U3588">
        <f t="shared" si="340"/>
        <v>2016</v>
      </c>
      <c r="V3588" t="str">
        <f t="shared" si="341"/>
        <v>Jul</v>
      </c>
    </row>
    <row r="3589" spans="1:22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8">
        <f t="shared" si="336"/>
        <v>127</v>
      </c>
      <c r="P3589" s="12">
        <f t="shared" si="337"/>
        <v>139633.78571428571</v>
      </c>
      <c r="Q3589" t="s">
        <v>8317</v>
      </c>
      <c r="R3589" t="s">
        <v>8318</v>
      </c>
      <c r="S3589" s="9">
        <f t="shared" si="338"/>
        <v>42503.539976851855</v>
      </c>
      <c r="T3589" s="9">
        <f t="shared" si="339"/>
        <v>42548.791666666672</v>
      </c>
      <c r="U3589">
        <f t="shared" si="340"/>
        <v>2016</v>
      </c>
      <c r="V3589" t="str">
        <f t="shared" si="341"/>
        <v>May</v>
      </c>
    </row>
    <row r="3590" spans="1:22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8">
        <f t="shared" si="336"/>
        <v>101</v>
      </c>
      <c r="P3590" s="12">
        <f t="shared" si="337"/>
        <v>173817.27272727274</v>
      </c>
      <c r="Q3590" t="s">
        <v>8317</v>
      </c>
      <c r="R3590" t="s">
        <v>8318</v>
      </c>
      <c r="S3590" s="9">
        <f t="shared" si="338"/>
        <v>42101.828819444447</v>
      </c>
      <c r="T3590" s="9">
        <f t="shared" si="339"/>
        <v>42123.958333333328</v>
      </c>
      <c r="U3590">
        <f t="shared" si="340"/>
        <v>2015</v>
      </c>
      <c r="V3590" t="str">
        <f t="shared" si="341"/>
        <v>Apr</v>
      </c>
    </row>
    <row r="3591" spans="1:22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8">
        <f t="shared" si="336"/>
        <v>128</v>
      </c>
      <c r="P3591" s="12">
        <f t="shared" si="337"/>
        <v>34838.709677419356</v>
      </c>
      <c r="Q3591" t="s">
        <v>8317</v>
      </c>
      <c r="R3591" t="s">
        <v>8318</v>
      </c>
      <c r="S3591" s="9">
        <f t="shared" si="338"/>
        <v>42125.647534722222</v>
      </c>
      <c r="T3591" s="9">
        <f t="shared" si="339"/>
        <v>42150.647534722222</v>
      </c>
      <c r="U3591">
        <f t="shared" si="340"/>
        <v>2015</v>
      </c>
      <c r="V3591" t="str">
        <f t="shared" si="341"/>
        <v>May</v>
      </c>
    </row>
    <row r="3592" spans="1:22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8">
        <f t="shared" si="336"/>
        <v>100</v>
      </c>
      <c r="P3592" s="12">
        <f t="shared" si="337"/>
        <v>35506.849315068495</v>
      </c>
      <c r="Q3592" t="s">
        <v>8317</v>
      </c>
      <c r="R3592" t="s">
        <v>8318</v>
      </c>
      <c r="S3592" s="9">
        <f t="shared" si="338"/>
        <v>41902.333726851852</v>
      </c>
      <c r="T3592" s="9">
        <f t="shared" si="339"/>
        <v>41932.333726851852</v>
      </c>
      <c r="U3592">
        <f t="shared" si="340"/>
        <v>2014</v>
      </c>
      <c r="V3592" t="str">
        <f t="shared" si="341"/>
        <v>Sep</v>
      </c>
    </row>
    <row r="3593" spans="1:22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8">
        <f t="shared" si="336"/>
        <v>175</v>
      </c>
      <c r="P3593" s="12">
        <f t="shared" si="337"/>
        <v>116444.22222222222</v>
      </c>
      <c r="Q3593" t="s">
        <v>8317</v>
      </c>
      <c r="R3593" t="s">
        <v>8318</v>
      </c>
      <c r="S3593" s="9">
        <f t="shared" si="338"/>
        <v>42003.948425925926</v>
      </c>
      <c r="T3593" s="9">
        <f t="shared" si="339"/>
        <v>42028.207638888889</v>
      </c>
      <c r="U3593">
        <f t="shared" si="340"/>
        <v>2014</v>
      </c>
      <c r="V3593" t="str">
        <f t="shared" si="341"/>
        <v>Dec</v>
      </c>
    </row>
    <row r="3594" spans="1:22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8">
        <f t="shared" si="336"/>
        <v>127</v>
      </c>
      <c r="P3594" s="12">
        <f t="shared" si="337"/>
        <v>141640.94285714286</v>
      </c>
      <c r="Q3594" t="s">
        <v>8317</v>
      </c>
      <c r="R3594" t="s">
        <v>8318</v>
      </c>
      <c r="S3594" s="9">
        <f t="shared" si="338"/>
        <v>41988.829942129625</v>
      </c>
      <c r="T3594" s="9">
        <f t="shared" si="339"/>
        <v>42046.207638888889</v>
      </c>
      <c r="U3594">
        <f t="shared" si="340"/>
        <v>2014</v>
      </c>
      <c r="V3594" t="str">
        <f t="shared" si="341"/>
        <v>Dec</v>
      </c>
    </row>
    <row r="3595" spans="1:22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8">
        <f t="shared" si="336"/>
        <v>111</v>
      </c>
      <c r="P3595" s="12">
        <f t="shared" si="337"/>
        <v>70230.720930232565</v>
      </c>
      <c r="Q3595" t="s">
        <v>8317</v>
      </c>
      <c r="R3595" t="s">
        <v>8318</v>
      </c>
      <c r="S3595" s="9">
        <f t="shared" si="338"/>
        <v>41974.898599537039</v>
      </c>
      <c r="T3595" s="9">
        <f t="shared" si="339"/>
        <v>42009.851388888885</v>
      </c>
      <c r="U3595">
        <f t="shared" si="340"/>
        <v>2014</v>
      </c>
      <c r="V3595" t="str">
        <f t="shared" si="341"/>
        <v>Dec</v>
      </c>
    </row>
    <row r="3596" spans="1:22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8">
        <f t="shared" si="336"/>
        <v>126</v>
      </c>
      <c r="P3596" s="12">
        <f t="shared" si="337"/>
        <v>60000</v>
      </c>
      <c r="Q3596" t="s">
        <v>8317</v>
      </c>
      <c r="R3596" t="s">
        <v>8318</v>
      </c>
      <c r="S3596" s="9">
        <f t="shared" si="338"/>
        <v>42592.066921296297</v>
      </c>
      <c r="T3596" s="9">
        <f t="shared" si="339"/>
        <v>42617.066921296297</v>
      </c>
      <c r="U3596">
        <f t="shared" si="340"/>
        <v>2016</v>
      </c>
      <c r="V3596" t="str">
        <f t="shared" si="341"/>
        <v>Aug</v>
      </c>
    </row>
    <row r="3597" spans="1:22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8">
        <f t="shared" si="336"/>
        <v>119</v>
      </c>
      <c r="P3597" s="12">
        <f t="shared" si="337"/>
        <v>36626.080645161288</v>
      </c>
      <c r="Q3597" t="s">
        <v>8317</v>
      </c>
      <c r="R3597" t="s">
        <v>8318</v>
      </c>
      <c r="S3597" s="9">
        <f t="shared" si="338"/>
        <v>42050.008368055554</v>
      </c>
      <c r="T3597" s="9">
        <f t="shared" si="339"/>
        <v>42076.290972222225</v>
      </c>
      <c r="U3597">
        <f t="shared" si="340"/>
        <v>2015</v>
      </c>
      <c r="V3597" t="str">
        <f t="shared" si="341"/>
        <v>Feb</v>
      </c>
    </row>
    <row r="3598" spans="1:22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8">
        <f t="shared" si="336"/>
        <v>108</v>
      </c>
      <c r="P3598" s="12">
        <f t="shared" si="337"/>
        <v>120960</v>
      </c>
      <c r="Q3598" t="s">
        <v>8317</v>
      </c>
      <c r="R3598" t="s">
        <v>8318</v>
      </c>
      <c r="S3598" s="9">
        <f t="shared" si="338"/>
        <v>41856.715069444443</v>
      </c>
      <c r="T3598" s="9">
        <f t="shared" si="339"/>
        <v>41877.715069444443</v>
      </c>
      <c r="U3598">
        <f t="shared" si="340"/>
        <v>2014</v>
      </c>
      <c r="V3598" t="str">
        <f t="shared" si="341"/>
        <v>Aug</v>
      </c>
    </row>
    <row r="3599" spans="1:22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8">
        <f t="shared" si="336"/>
        <v>103</v>
      </c>
      <c r="P3599" s="12">
        <f t="shared" si="337"/>
        <v>38392.42424242424</v>
      </c>
      <c r="Q3599" t="s">
        <v>8317</v>
      </c>
      <c r="R3599" t="s">
        <v>8318</v>
      </c>
      <c r="S3599" s="9">
        <f t="shared" si="338"/>
        <v>42417.585532407407</v>
      </c>
      <c r="T3599" s="9">
        <f t="shared" si="339"/>
        <v>42432.249305555553</v>
      </c>
      <c r="U3599">
        <f t="shared" si="340"/>
        <v>2016</v>
      </c>
      <c r="V3599" t="str">
        <f t="shared" si="341"/>
        <v>Feb</v>
      </c>
    </row>
    <row r="3600" spans="1:22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8">
        <f t="shared" si="336"/>
        <v>110</v>
      </c>
      <c r="P3600" s="12">
        <f t="shared" si="337"/>
        <v>58908.074074074073</v>
      </c>
      <c r="Q3600" t="s">
        <v>8317</v>
      </c>
      <c r="R3600" t="s">
        <v>8318</v>
      </c>
      <c r="S3600" s="9">
        <f t="shared" si="338"/>
        <v>41866.79886574074</v>
      </c>
      <c r="T3600" s="9">
        <f t="shared" si="339"/>
        <v>41885.207638888889</v>
      </c>
      <c r="U3600">
        <f t="shared" si="340"/>
        <v>2014</v>
      </c>
      <c r="V3600" t="str">
        <f t="shared" si="341"/>
        <v>Aug</v>
      </c>
    </row>
    <row r="3601" spans="1:22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8">
        <f t="shared" si="336"/>
        <v>202</v>
      </c>
      <c r="P3601" s="12">
        <f t="shared" si="337"/>
        <v>128101.35294117648</v>
      </c>
      <c r="Q3601" t="s">
        <v>8317</v>
      </c>
      <c r="R3601" t="s">
        <v>8318</v>
      </c>
      <c r="S3601" s="9">
        <f t="shared" si="338"/>
        <v>42220.79487268519</v>
      </c>
      <c r="T3601" s="9">
        <f t="shared" si="339"/>
        <v>42246</v>
      </c>
      <c r="U3601">
        <f t="shared" si="340"/>
        <v>2015</v>
      </c>
      <c r="V3601" t="str">
        <f t="shared" si="341"/>
        <v>Aug</v>
      </c>
    </row>
    <row r="3602" spans="1:22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8">
        <f t="shared" si="336"/>
        <v>130</v>
      </c>
      <c r="P3602" s="12">
        <f t="shared" si="337"/>
        <v>604800</v>
      </c>
      <c r="Q3602" t="s">
        <v>8317</v>
      </c>
      <c r="R3602" t="s">
        <v>8318</v>
      </c>
      <c r="S3602" s="9">
        <f t="shared" si="338"/>
        <v>42628.849120370374</v>
      </c>
      <c r="T3602" s="9">
        <f t="shared" si="339"/>
        <v>42656.849120370374</v>
      </c>
      <c r="U3602">
        <f t="shared" si="340"/>
        <v>2016</v>
      </c>
      <c r="V3602" t="str">
        <f t="shared" si="341"/>
        <v>Sep</v>
      </c>
    </row>
    <row r="3603" spans="1:22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8">
        <f t="shared" si="336"/>
        <v>104</v>
      </c>
      <c r="P3603" s="12">
        <f t="shared" si="337"/>
        <v>48905.660377358494</v>
      </c>
      <c r="Q3603" t="s">
        <v>8317</v>
      </c>
      <c r="R3603" t="s">
        <v>8318</v>
      </c>
      <c r="S3603" s="9">
        <f t="shared" si="338"/>
        <v>41990.99863425926</v>
      </c>
      <c r="T3603" s="9">
        <f t="shared" si="339"/>
        <v>42020.99863425926</v>
      </c>
      <c r="U3603">
        <f t="shared" si="340"/>
        <v>2014</v>
      </c>
      <c r="V3603" t="str">
        <f t="shared" si="341"/>
        <v>Dec</v>
      </c>
    </row>
    <row r="3604" spans="1:22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8">
        <f t="shared" si="336"/>
        <v>100</v>
      </c>
      <c r="P3604" s="12">
        <f t="shared" si="337"/>
        <v>105795.91836734694</v>
      </c>
      <c r="Q3604" t="s">
        <v>8317</v>
      </c>
      <c r="R3604" t="s">
        <v>8318</v>
      </c>
      <c r="S3604" s="9">
        <f t="shared" si="338"/>
        <v>42447.894432870366</v>
      </c>
      <c r="T3604" s="9">
        <f t="shared" si="339"/>
        <v>42507.894432870366</v>
      </c>
      <c r="U3604">
        <f t="shared" si="340"/>
        <v>2016</v>
      </c>
      <c r="V3604" t="str">
        <f t="shared" si="341"/>
        <v>Mar</v>
      </c>
    </row>
    <row r="3605" spans="1:22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8">
        <f t="shared" si="336"/>
        <v>171</v>
      </c>
      <c r="P3605" s="12">
        <f t="shared" si="337"/>
        <v>45536.84210526316</v>
      </c>
      <c r="Q3605" t="s">
        <v>8317</v>
      </c>
      <c r="R3605" t="s">
        <v>8318</v>
      </c>
      <c r="S3605" s="9">
        <f t="shared" si="338"/>
        <v>42283.864351851851</v>
      </c>
      <c r="T3605" s="9">
        <f t="shared" si="339"/>
        <v>42313.906018518523</v>
      </c>
      <c r="U3605">
        <f t="shared" si="340"/>
        <v>2015</v>
      </c>
      <c r="V3605" t="str">
        <f t="shared" si="341"/>
        <v>Oct</v>
      </c>
    </row>
    <row r="3606" spans="1:22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8">
        <f t="shared" si="336"/>
        <v>113</v>
      </c>
      <c r="P3606" s="12">
        <f t="shared" si="337"/>
        <v>7857.739130434783</v>
      </c>
      <c r="Q3606" t="s">
        <v>8317</v>
      </c>
      <c r="R3606" t="s">
        <v>8318</v>
      </c>
      <c r="S3606" s="9">
        <f t="shared" si="338"/>
        <v>42483.015694444446</v>
      </c>
      <c r="T3606" s="9">
        <f t="shared" si="339"/>
        <v>42489.290972222225</v>
      </c>
      <c r="U3606">
        <f t="shared" si="340"/>
        <v>2016</v>
      </c>
      <c r="V3606" t="str">
        <f t="shared" si="341"/>
        <v>Apr</v>
      </c>
    </row>
    <row r="3607" spans="1:22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8">
        <f t="shared" si="336"/>
        <v>184</v>
      </c>
      <c r="P3607" s="12">
        <f t="shared" si="337"/>
        <v>172800</v>
      </c>
      <c r="Q3607" t="s">
        <v>8317</v>
      </c>
      <c r="R3607" t="s">
        <v>8318</v>
      </c>
      <c r="S3607" s="9">
        <f t="shared" si="338"/>
        <v>42383.793124999997</v>
      </c>
      <c r="T3607" s="9">
        <f t="shared" si="339"/>
        <v>42413.793124999997</v>
      </c>
      <c r="U3607">
        <f t="shared" si="340"/>
        <v>2016</v>
      </c>
      <c r="V3607" t="str">
        <f t="shared" si="341"/>
        <v>Jan</v>
      </c>
    </row>
    <row r="3608" spans="1:22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8">
        <f t="shared" si="336"/>
        <v>130</v>
      </c>
      <c r="P3608" s="12">
        <f t="shared" si="337"/>
        <v>40500</v>
      </c>
      <c r="Q3608" t="s">
        <v>8317</v>
      </c>
      <c r="R3608" t="s">
        <v>8318</v>
      </c>
      <c r="S3608" s="9">
        <f t="shared" si="338"/>
        <v>42566.604826388888</v>
      </c>
      <c r="T3608" s="9">
        <f t="shared" si="339"/>
        <v>42596.604826388888</v>
      </c>
      <c r="U3608">
        <f t="shared" si="340"/>
        <v>2016</v>
      </c>
      <c r="V3608" t="str">
        <f t="shared" si="341"/>
        <v>Jul</v>
      </c>
    </row>
    <row r="3609" spans="1:22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8">
        <f t="shared" si="336"/>
        <v>105</v>
      </c>
      <c r="P3609" s="12">
        <f t="shared" si="337"/>
        <v>60635.9</v>
      </c>
      <c r="Q3609" t="s">
        <v>8317</v>
      </c>
      <c r="R3609" t="s">
        <v>8318</v>
      </c>
      <c r="S3609" s="9">
        <f t="shared" si="338"/>
        <v>42338.963912037041</v>
      </c>
      <c r="T3609" s="9">
        <f t="shared" si="339"/>
        <v>42353</v>
      </c>
      <c r="U3609">
        <f t="shared" si="340"/>
        <v>2015</v>
      </c>
      <c r="V3609" t="str">
        <f t="shared" si="341"/>
        <v>Nov</v>
      </c>
    </row>
    <row r="3610" spans="1:22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8">
        <f t="shared" si="336"/>
        <v>100</v>
      </c>
      <c r="P3610" s="12">
        <f t="shared" si="337"/>
        <v>101996.66666666667</v>
      </c>
      <c r="Q3610" t="s">
        <v>8317</v>
      </c>
      <c r="R3610" t="s">
        <v>8318</v>
      </c>
      <c r="S3610" s="9">
        <f t="shared" si="338"/>
        <v>42506.709375000006</v>
      </c>
      <c r="T3610" s="9">
        <f t="shared" si="339"/>
        <v>42538.583333333328</v>
      </c>
      <c r="U3610">
        <f t="shared" si="340"/>
        <v>2016</v>
      </c>
      <c r="V3610" t="str">
        <f t="shared" si="341"/>
        <v>May</v>
      </c>
    </row>
    <row r="3611" spans="1:22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8">
        <f t="shared" si="336"/>
        <v>153</v>
      </c>
      <c r="P3611" s="12">
        <f t="shared" si="337"/>
        <v>123257.14285714286</v>
      </c>
      <c r="Q3611" t="s">
        <v>8317</v>
      </c>
      <c r="R3611" t="s">
        <v>8318</v>
      </c>
      <c r="S3611" s="9">
        <f t="shared" si="338"/>
        <v>42429.991724537031</v>
      </c>
      <c r="T3611" s="9">
        <f t="shared" si="339"/>
        <v>42459.950057870374</v>
      </c>
      <c r="U3611">
        <f t="shared" si="340"/>
        <v>2016</v>
      </c>
      <c r="V3611" t="str">
        <f t="shared" si="341"/>
        <v>Feb</v>
      </c>
    </row>
    <row r="3612" spans="1:22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8">
        <f t="shared" si="336"/>
        <v>162</v>
      </c>
      <c r="P3612" s="12">
        <f t="shared" si="337"/>
        <v>83612.903225806454</v>
      </c>
      <c r="Q3612" t="s">
        <v>8317</v>
      </c>
      <c r="R3612" t="s">
        <v>8318</v>
      </c>
      <c r="S3612" s="9">
        <f t="shared" si="338"/>
        <v>42203.432129629626</v>
      </c>
      <c r="T3612" s="9">
        <f t="shared" si="339"/>
        <v>42233.432129629626</v>
      </c>
      <c r="U3612">
        <f t="shared" si="340"/>
        <v>2015</v>
      </c>
      <c r="V3612" t="str">
        <f t="shared" si="341"/>
        <v>Jul</v>
      </c>
    </row>
    <row r="3613" spans="1:22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8">
        <f t="shared" si="336"/>
        <v>136</v>
      </c>
      <c r="P3613" s="12">
        <f t="shared" si="337"/>
        <v>50823.529411764706</v>
      </c>
      <c r="Q3613" t="s">
        <v>8317</v>
      </c>
      <c r="R3613" t="s">
        <v>8318</v>
      </c>
      <c r="S3613" s="9">
        <f t="shared" si="338"/>
        <v>42072.370381944449</v>
      </c>
      <c r="T3613" s="9">
        <f t="shared" si="339"/>
        <v>42102.370381944449</v>
      </c>
      <c r="U3613">
        <f t="shared" si="340"/>
        <v>2015</v>
      </c>
      <c r="V3613" t="str">
        <f t="shared" si="341"/>
        <v>Mar</v>
      </c>
    </row>
    <row r="3614" spans="1:22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8">
        <f t="shared" si="336"/>
        <v>144</v>
      </c>
      <c r="P3614" s="12">
        <f t="shared" si="337"/>
        <v>15157.894736842105</v>
      </c>
      <c r="Q3614" t="s">
        <v>8317</v>
      </c>
      <c r="R3614" t="s">
        <v>8318</v>
      </c>
      <c r="S3614" s="9">
        <f t="shared" si="338"/>
        <v>41789.726979166669</v>
      </c>
      <c r="T3614" s="9">
        <f t="shared" si="339"/>
        <v>41799.726979166669</v>
      </c>
      <c r="U3614">
        <f t="shared" si="340"/>
        <v>2014</v>
      </c>
      <c r="V3614" t="str">
        <f t="shared" si="341"/>
        <v>May</v>
      </c>
    </row>
    <row r="3615" spans="1:22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8">
        <f t="shared" si="336"/>
        <v>100</v>
      </c>
      <c r="P3615" s="12">
        <f t="shared" si="337"/>
        <v>129600</v>
      </c>
      <c r="Q3615" t="s">
        <v>8317</v>
      </c>
      <c r="R3615" t="s">
        <v>8318</v>
      </c>
      <c r="S3615" s="9">
        <f t="shared" si="338"/>
        <v>41788.58997685185</v>
      </c>
      <c r="T3615" s="9">
        <f t="shared" si="339"/>
        <v>41818.58997685185</v>
      </c>
      <c r="U3615">
        <f t="shared" si="340"/>
        <v>2014</v>
      </c>
      <c r="V3615" t="str">
        <f t="shared" si="341"/>
        <v>May</v>
      </c>
    </row>
    <row r="3616" spans="1:22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8">
        <f t="shared" si="336"/>
        <v>101</v>
      </c>
      <c r="P3616" s="12">
        <f t="shared" si="337"/>
        <v>36507.042253521126</v>
      </c>
      <c r="Q3616" t="s">
        <v>8317</v>
      </c>
      <c r="R3616" t="s">
        <v>8318</v>
      </c>
      <c r="S3616" s="9">
        <f t="shared" si="338"/>
        <v>42144.041851851856</v>
      </c>
      <c r="T3616" s="9">
        <f t="shared" si="339"/>
        <v>42174.041851851856</v>
      </c>
      <c r="U3616">
        <f t="shared" si="340"/>
        <v>2015</v>
      </c>
      <c r="V3616" t="str">
        <f t="shared" si="341"/>
        <v>May</v>
      </c>
    </row>
    <row r="3617" spans="1:22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8">
        <f t="shared" si="336"/>
        <v>107</v>
      </c>
      <c r="P3617" s="12">
        <f t="shared" si="337"/>
        <v>36000</v>
      </c>
      <c r="Q3617" t="s">
        <v>8317</v>
      </c>
      <c r="R3617" t="s">
        <v>8318</v>
      </c>
      <c r="S3617" s="9">
        <f t="shared" si="338"/>
        <v>42318.593703703707</v>
      </c>
      <c r="T3617" s="9">
        <f t="shared" si="339"/>
        <v>42348.593703703707</v>
      </c>
      <c r="U3617">
        <f t="shared" si="340"/>
        <v>2015</v>
      </c>
      <c r="V3617" t="str">
        <f t="shared" si="341"/>
        <v>Nov</v>
      </c>
    </row>
    <row r="3618" spans="1:22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8">
        <f t="shared" si="336"/>
        <v>125</v>
      </c>
      <c r="P3618" s="12">
        <f t="shared" si="337"/>
        <v>57520</v>
      </c>
      <c r="Q3618" t="s">
        <v>8317</v>
      </c>
      <c r="R3618" t="s">
        <v>8318</v>
      </c>
      <c r="S3618" s="9">
        <f t="shared" si="338"/>
        <v>42052.949814814812</v>
      </c>
      <c r="T3618" s="9">
        <f t="shared" si="339"/>
        <v>42082.908148148148</v>
      </c>
      <c r="U3618">
        <f t="shared" si="340"/>
        <v>2015</v>
      </c>
      <c r="V3618" t="str">
        <f t="shared" si="341"/>
        <v>Feb</v>
      </c>
    </row>
    <row r="3619" spans="1:22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8">
        <f t="shared" si="336"/>
        <v>119</v>
      </c>
      <c r="P3619" s="12">
        <f t="shared" si="337"/>
        <v>24377.862745098038</v>
      </c>
      <c r="Q3619" t="s">
        <v>8317</v>
      </c>
      <c r="R3619" t="s">
        <v>8318</v>
      </c>
      <c r="S3619" s="9">
        <f t="shared" si="338"/>
        <v>42779.610289351855</v>
      </c>
      <c r="T3619" s="9">
        <f t="shared" si="339"/>
        <v>42794</v>
      </c>
      <c r="U3619">
        <f t="shared" si="340"/>
        <v>2017</v>
      </c>
      <c r="V3619" t="str">
        <f t="shared" si="341"/>
        <v>Feb</v>
      </c>
    </row>
    <row r="3620" spans="1:22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8">
        <f t="shared" si="336"/>
        <v>101</v>
      </c>
      <c r="P3620" s="12">
        <f t="shared" si="337"/>
        <v>46285.714285714283</v>
      </c>
      <c r="Q3620" t="s">
        <v>8317</v>
      </c>
      <c r="R3620" t="s">
        <v>8318</v>
      </c>
      <c r="S3620" s="9">
        <f t="shared" si="338"/>
        <v>42128.627893518518</v>
      </c>
      <c r="T3620" s="9">
        <f t="shared" si="339"/>
        <v>42158.627893518518</v>
      </c>
      <c r="U3620">
        <f t="shared" si="340"/>
        <v>2015</v>
      </c>
      <c r="V3620" t="str">
        <f t="shared" si="341"/>
        <v>May</v>
      </c>
    </row>
    <row r="3621" spans="1:22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8">
        <f t="shared" si="336"/>
        <v>113</v>
      </c>
      <c r="P3621" s="12">
        <f t="shared" si="337"/>
        <v>166622</v>
      </c>
      <c r="Q3621" t="s">
        <v>8317</v>
      </c>
      <c r="R3621" t="s">
        <v>8318</v>
      </c>
      <c r="S3621" s="9">
        <f t="shared" si="338"/>
        <v>42661.132245370376</v>
      </c>
      <c r="T3621" s="9">
        <f t="shared" si="339"/>
        <v>42693.916666666672</v>
      </c>
      <c r="U3621">
        <f t="shared" si="340"/>
        <v>2016</v>
      </c>
      <c r="V3621" t="str">
        <f t="shared" si="341"/>
        <v>Oct</v>
      </c>
    </row>
    <row r="3622" spans="1:22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8">
        <f t="shared" si="336"/>
        <v>105</v>
      </c>
      <c r="P3622" s="12">
        <f t="shared" si="337"/>
        <v>13257.558375634519</v>
      </c>
      <c r="Q3622" t="s">
        <v>8317</v>
      </c>
      <c r="R3622" t="s">
        <v>8318</v>
      </c>
      <c r="S3622" s="9">
        <f t="shared" si="338"/>
        <v>42037.938206018516</v>
      </c>
      <c r="T3622" s="9">
        <f t="shared" si="339"/>
        <v>42068.166666666672</v>
      </c>
      <c r="U3622">
        <f t="shared" si="340"/>
        <v>2015</v>
      </c>
      <c r="V3622" t="str">
        <f t="shared" si="341"/>
        <v>Feb</v>
      </c>
    </row>
    <row r="3623" spans="1:22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8">
        <f t="shared" si="336"/>
        <v>110</v>
      </c>
      <c r="P3623" s="12">
        <f t="shared" si="337"/>
        <v>29547.942857142858</v>
      </c>
      <c r="Q3623" t="s">
        <v>8317</v>
      </c>
      <c r="R3623" t="s">
        <v>8318</v>
      </c>
      <c r="S3623" s="9">
        <f t="shared" si="338"/>
        <v>42619.935694444444</v>
      </c>
      <c r="T3623" s="9">
        <f t="shared" si="339"/>
        <v>42643.875</v>
      </c>
      <c r="U3623">
        <f t="shared" si="340"/>
        <v>2016</v>
      </c>
      <c r="V3623" t="str">
        <f t="shared" si="341"/>
        <v>Sep</v>
      </c>
    </row>
    <row r="3624" spans="1:22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8">
        <f t="shared" si="336"/>
        <v>100</v>
      </c>
      <c r="P3624" s="12">
        <f t="shared" si="337"/>
        <v>135438.52380952382</v>
      </c>
      <c r="Q3624" t="s">
        <v>8317</v>
      </c>
      <c r="R3624" t="s">
        <v>8318</v>
      </c>
      <c r="S3624" s="9">
        <f t="shared" si="338"/>
        <v>41877.221886574072</v>
      </c>
      <c r="T3624" s="9">
        <f t="shared" si="339"/>
        <v>41910.140972222223</v>
      </c>
      <c r="U3624">
        <f t="shared" si="340"/>
        <v>2014</v>
      </c>
      <c r="V3624" t="str">
        <f t="shared" si="341"/>
        <v>Aug</v>
      </c>
    </row>
    <row r="3625" spans="1:22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8">
        <f t="shared" si="336"/>
        <v>120</v>
      </c>
      <c r="P3625" s="12">
        <f t="shared" si="337"/>
        <v>44609.705882352944</v>
      </c>
      <c r="Q3625" t="s">
        <v>8317</v>
      </c>
      <c r="R3625" t="s">
        <v>8318</v>
      </c>
      <c r="S3625" s="9">
        <f t="shared" si="338"/>
        <v>41828.736921296295</v>
      </c>
      <c r="T3625" s="9">
        <f t="shared" si="339"/>
        <v>41846.291666666664</v>
      </c>
      <c r="U3625">
        <f t="shared" si="340"/>
        <v>2014</v>
      </c>
      <c r="V3625" t="str">
        <f t="shared" si="341"/>
        <v>Jul</v>
      </c>
    </row>
    <row r="3626" spans="1:22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8">
        <f t="shared" si="336"/>
        <v>105</v>
      </c>
      <c r="P3626" s="12">
        <f t="shared" si="337"/>
        <v>132923.07692307694</v>
      </c>
      <c r="Q3626" t="s">
        <v>8317</v>
      </c>
      <c r="R3626" t="s">
        <v>8318</v>
      </c>
      <c r="S3626" s="9">
        <f t="shared" si="338"/>
        <v>42545.774189814809</v>
      </c>
      <c r="T3626" s="9">
        <f t="shared" si="339"/>
        <v>42605.774189814809</v>
      </c>
      <c r="U3626">
        <f t="shared" si="340"/>
        <v>2016</v>
      </c>
      <c r="V3626" t="str">
        <f t="shared" si="341"/>
        <v>Jun</v>
      </c>
    </row>
    <row r="3627" spans="1:22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8">
        <f t="shared" si="336"/>
        <v>103</v>
      </c>
      <c r="P3627" s="12">
        <f t="shared" si="337"/>
        <v>33230.769230769234</v>
      </c>
      <c r="Q3627" t="s">
        <v>8317</v>
      </c>
      <c r="R3627" t="s">
        <v>8318</v>
      </c>
      <c r="S3627" s="9">
        <f t="shared" si="338"/>
        <v>42157.652511574073</v>
      </c>
      <c r="T3627" s="9">
        <f t="shared" si="339"/>
        <v>42187.652511574073</v>
      </c>
      <c r="U3627">
        <f t="shared" si="340"/>
        <v>2015</v>
      </c>
      <c r="V3627" t="str">
        <f t="shared" si="341"/>
        <v>Jun</v>
      </c>
    </row>
    <row r="3628" spans="1:22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8">
        <f t="shared" si="336"/>
        <v>102</v>
      </c>
      <c r="P3628" s="12">
        <f t="shared" si="337"/>
        <v>37800</v>
      </c>
      <c r="Q3628" t="s">
        <v>8317</v>
      </c>
      <c r="R3628" t="s">
        <v>8318</v>
      </c>
      <c r="S3628" s="9">
        <f t="shared" si="338"/>
        <v>41846.667326388888</v>
      </c>
      <c r="T3628" s="9">
        <f t="shared" si="339"/>
        <v>41867.667326388888</v>
      </c>
      <c r="U3628">
        <f t="shared" si="340"/>
        <v>2014</v>
      </c>
      <c r="V3628" t="str">
        <f t="shared" si="341"/>
        <v>Jul</v>
      </c>
    </row>
    <row r="3629" spans="1:22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8">
        <f t="shared" si="336"/>
        <v>100</v>
      </c>
      <c r="P3629" s="12">
        <f t="shared" si="337"/>
        <v>150229.41379310345</v>
      </c>
      <c r="Q3629" t="s">
        <v>8317</v>
      </c>
      <c r="R3629" t="s">
        <v>8318</v>
      </c>
      <c r="S3629" s="9">
        <f t="shared" si="338"/>
        <v>42460.741747685184</v>
      </c>
      <c r="T3629" s="9">
        <f t="shared" si="339"/>
        <v>42511.165972222225</v>
      </c>
      <c r="U3629">
        <f t="shared" si="340"/>
        <v>2016</v>
      </c>
      <c r="V3629" t="str">
        <f t="shared" si="341"/>
        <v>Mar</v>
      </c>
    </row>
    <row r="3630" spans="1:22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8">
        <f t="shared" si="336"/>
        <v>0</v>
      </c>
      <c r="P3630" s="12" t="e">
        <f t="shared" si="337"/>
        <v>#DIV/0!</v>
      </c>
      <c r="Q3630" t="s">
        <v>8317</v>
      </c>
      <c r="R3630" t="s">
        <v>8359</v>
      </c>
      <c r="S3630" s="9">
        <f t="shared" si="338"/>
        <v>42291.833287037036</v>
      </c>
      <c r="T3630" s="9">
        <f t="shared" si="339"/>
        <v>42351.874953703707</v>
      </c>
      <c r="U3630">
        <f t="shared" si="340"/>
        <v>2015</v>
      </c>
      <c r="V3630" t="str">
        <f t="shared" si="341"/>
        <v>Oct</v>
      </c>
    </row>
    <row r="3631" spans="1:22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8">
        <f t="shared" si="336"/>
        <v>0</v>
      </c>
      <c r="P3631" s="12">
        <f t="shared" si="337"/>
        <v>2532118</v>
      </c>
      <c r="Q3631" t="s">
        <v>8317</v>
      </c>
      <c r="R3631" t="s">
        <v>8359</v>
      </c>
      <c r="S3631" s="9">
        <f t="shared" si="338"/>
        <v>42437.094490740739</v>
      </c>
      <c r="T3631" s="9">
        <f t="shared" si="339"/>
        <v>42495.708333333328</v>
      </c>
      <c r="U3631">
        <f t="shared" si="340"/>
        <v>2016</v>
      </c>
      <c r="V3631" t="str">
        <f t="shared" si="341"/>
        <v>Mar</v>
      </c>
    </row>
    <row r="3632" spans="1:22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8">
        <f t="shared" si="336"/>
        <v>0</v>
      </c>
      <c r="P3632" s="12">
        <f t="shared" si="337"/>
        <v>2595600</v>
      </c>
      <c r="Q3632" t="s">
        <v>8317</v>
      </c>
      <c r="R3632" t="s">
        <v>8359</v>
      </c>
      <c r="S3632" s="9">
        <f t="shared" si="338"/>
        <v>41942.84710648148</v>
      </c>
      <c r="T3632" s="9">
        <f t="shared" si="339"/>
        <v>41972.888773148152</v>
      </c>
      <c r="U3632">
        <f t="shared" si="340"/>
        <v>2014</v>
      </c>
      <c r="V3632" t="str">
        <f t="shared" si="341"/>
        <v>Oct</v>
      </c>
    </row>
    <row r="3633" spans="1:22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8">
        <f t="shared" si="336"/>
        <v>51</v>
      </c>
      <c r="P3633" s="12">
        <f t="shared" si="337"/>
        <v>35749.881355932201</v>
      </c>
      <c r="Q3633" t="s">
        <v>8317</v>
      </c>
      <c r="R3633" t="s">
        <v>8359</v>
      </c>
      <c r="S3633" s="9">
        <f t="shared" si="338"/>
        <v>41880.753437499996</v>
      </c>
      <c r="T3633" s="9">
        <f t="shared" si="339"/>
        <v>41905.165972222225</v>
      </c>
      <c r="U3633">
        <f t="shared" si="340"/>
        <v>2014</v>
      </c>
      <c r="V3633" t="str">
        <f t="shared" si="341"/>
        <v>Aug</v>
      </c>
    </row>
    <row r="3634" spans="1:22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8">
        <f t="shared" si="336"/>
        <v>20</v>
      </c>
      <c r="P3634" s="12">
        <f t="shared" si="337"/>
        <v>1728000</v>
      </c>
      <c r="Q3634" t="s">
        <v>8317</v>
      </c>
      <c r="R3634" t="s">
        <v>8359</v>
      </c>
      <c r="S3634" s="9">
        <f t="shared" si="338"/>
        <v>41946.936909722222</v>
      </c>
      <c r="T3634" s="9">
        <f t="shared" si="339"/>
        <v>41966.936909722222</v>
      </c>
      <c r="U3634">
        <f t="shared" si="340"/>
        <v>2014</v>
      </c>
      <c r="V3634" t="str">
        <f t="shared" si="341"/>
        <v>Nov</v>
      </c>
    </row>
    <row r="3635" spans="1:22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8">
        <f t="shared" si="336"/>
        <v>35</v>
      </c>
      <c r="P3635" s="12">
        <f t="shared" si="337"/>
        <v>121010.74193548386</v>
      </c>
      <c r="Q3635" t="s">
        <v>8317</v>
      </c>
      <c r="R3635" t="s">
        <v>8359</v>
      </c>
      <c r="S3635" s="9">
        <f t="shared" si="338"/>
        <v>42649.623460648145</v>
      </c>
      <c r="T3635" s="9">
        <f t="shared" si="339"/>
        <v>42693.041666666672</v>
      </c>
      <c r="U3635">
        <f t="shared" si="340"/>
        <v>2016</v>
      </c>
      <c r="V3635" t="str">
        <f t="shared" si="341"/>
        <v>Oct</v>
      </c>
    </row>
    <row r="3636" spans="1:22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8">
        <f t="shared" si="336"/>
        <v>4</v>
      </c>
      <c r="P3636" s="12">
        <f t="shared" si="337"/>
        <v>230398.11111111112</v>
      </c>
      <c r="Q3636" t="s">
        <v>8317</v>
      </c>
      <c r="R3636" t="s">
        <v>8359</v>
      </c>
      <c r="S3636" s="9">
        <f t="shared" si="338"/>
        <v>42701.166365740741</v>
      </c>
      <c r="T3636" s="9">
        <f t="shared" si="339"/>
        <v>42749.165972222225</v>
      </c>
      <c r="U3636">
        <f t="shared" si="340"/>
        <v>2016</v>
      </c>
      <c r="V3636" t="str">
        <f t="shared" si="341"/>
        <v>Nov</v>
      </c>
    </row>
    <row r="3637" spans="1:22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8">
        <f t="shared" si="336"/>
        <v>36</v>
      </c>
      <c r="P3637" s="12">
        <f t="shared" si="337"/>
        <v>259200</v>
      </c>
      <c r="Q3637" t="s">
        <v>8317</v>
      </c>
      <c r="R3637" t="s">
        <v>8359</v>
      </c>
      <c r="S3637" s="9">
        <f t="shared" si="338"/>
        <v>42450.88282407407</v>
      </c>
      <c r="T3637" s="9">
        <f t="shared" si="339"/>
        <v>42480.88282407407</v>
      </c>
      <c r="U3637">
        <f t="shared" si="340"/>
        <v>2016</v>
      </c>
      <c r="V3637" t="str">
        <f t="shared" si="341"/>
        <v>Mar</v>
      </c>
    </row>
    <row r="3638" spans="1:22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8">
        <f t="shared" si="336"/>
        <v>0</v>
      </c>
      <c r="P3638" s="12" t="e">
        <f t="shared" si="337"/>
        <v>#DIV/0!</v>
      </c>
      <c r="Q3638" t="s">
        <v>8317</v>
      </c>
      <c r="R3638" t="s">
        <v>8359</v>
      </c>
      <c r="S3638" s="9">
        <f t="shared" si="338"/>
        <v>42226.694780092599</v>
      </c>
      <c r="T3638" s="9">
        <f t="shared" si="339"/>
        <v>42261.694780092599</v>
      </c>
      <c r="U3638">
        <f t="shared" si="340"/>
        <v>2015</v>
      </c>
      <c r="V3638" t="str">
        <f t="shared" si="341"/>
        <v>Aug</v>
      </c>
    </row>
    <row r="3639" spans="1:22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8">
        <f t="shared" si="336"/>
        <v>31</v>
      </c>
      <c r="P3639" s="12">
        <f t="shared" si="337"/>
        <v>185142.85714285713</v>
      </c>
      <c r="Q3639" t="s">
        <v>8317</v>
      </c>
      <c r="R3639" t="s">
        <v>8359</v>
      </c>
      <c r="S3639" s="9">
        <f t="shared" si="338"/>
        <v>41975.700636574074</v>
      </c>
      <c r="T3639" s="9">
        <f t="shared" si="339"/>
        <v>42005.700636574074</v>
      </c>
      <c r="U3639">
        <f t="shared" si="340"/>
        <v>2014</v>
      </c>
      <c r="V3639" t="str">
        <f t="shared" si="341"/>
        <v>Dec</v>
      </c>
    </row>
    <row r="3640" spans="1:22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8">
        <f t="shared" si="336"/>
        <v>7</v>
      </c>
      <c r="P3640" s="12">
        <f t="shared" si="337"/>
        <v>2590200</v>
      </c>
      <c r="Q3640" t="s">
        <v>8317</v>
      </c>
      <c r="R3640" t="s">
        <v>8359</v>
      </c>
      <c r="S3640" s="9">
        <f t="shared" si="338"/>
        <v>42053.672824074078</v>
      </c>
      <c r="T3640" s="9">
        <f t="shared" si="339"/>
        <v>42113.631157407406</v>
      </c>
      <c r="U3640">
        <f t="shared" si="340"/>
        <v>2015</v>
      </c>
      <c r="V3640" t="str">
        <f t="shared" si="341"/>
        <v>Feb</v>
      </c>
    </row>
    <row r="3641" spans="1:22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8">
        <f t="shared" si="336"/>
        <v>0</v>
      </c>
      <c r="P3641" s="12">
        <f t="shared" si="337"/>
        <v>5180154</v>
      </c>
      <c r="Q3641" t="s">
        <v>8317</v>
      </c>
      <c r="R3641" t="s">
        <v>8359</v>
      </c>
      <c r="S3641" s="9">
        <f t="shared" si="338"/>
        <v>42590.677152777775</v>
      </c>
      <c r="T3641" s="9">
        <f t="shared" si="339"/>
        <v>42650.632638888885</v>
      </c>
      <c r="U3641">
        <f t="shared" si="340"/>
        <v>2016</v>
      </c>
      <c r="V3641" t="str">
        <f t="shared" si="341"/>
        <v>Aug</v>
      </c>
    </row>
    <row r="3642" spans="1:22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8">
        <f t="shared" si="336"/>
        <v>6</v>
      </c>
      <c r="P3642" s="12">
        <f t="shared" si="337"/>
        <v>864000</v>
      </c>
      <c r="Q3642" t="s">
        <v>8317</v>
      </c>
      <c r="R3642" t="s">
        <v>8359</v>
      </c>
      <c r="S3642" s="9">
        <f t="shared" si="338"/>
        <v>42104.781597222223</v>
      </c>
      <c r="T3642" s="9">
        <f t="shared" si="339"/>
        <v>42134.781597222223</v>
      </c>
      <c r="U3642">
        <f t="shared" si="340"/>
        <v>2015</v>
      </c>
      <c r="V3642" t="str">
        <f t="shared" si="341"/>
        <v>Apr</v>
      </c>
    </row>
    <row r="3643" spans="1:22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8">
        <f t="shared" si="336"/>
        <v>0</v>
      </c>
      <c r="P3643" s="12" t="e">
        <f t="shared" si="337"/>
        <v>#DIV/0!</v>
      </c>
      <c r="Q3643" t="s">
        <v>8317</v>
      </c>
      <c r="R3643" t="s">
        <v>8359</v>
      </c>
      <c r="S3643" s="9">
        <f t="shared" si="338"/>
        <v>41899.627071759263</v>
      </c>
      <c r="T3643" s="9">
        <f t="shared" si="339"/>
        <v>41917.208333333336</v>
      </c>
      <c r="U3643">
        <f t="shared" si="340"/>
        <v>2014</v>
      </c>
      <c r="V3643" t="str">
        <f t="shared" si="341"/>
        <v>Sep</v>
      </c>
    </row>
    <row r="3644" spans="1:22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8">
        <f t="shared" si="336"/>
        <v>2</v>
      </c>
      <c r="P3644" s="12">
        <f t="shared" si="337"/>
        <v>1766536.5</v>
      </c>
      <c r="Q3644" t="s">
        <v>8317</v>
      </c>
      <c r="R3644" t="s">
        <v>8359</v>
      </c>
      <c r="S3644" s="9">
        <f t="shared" si="338"/>
        <v>42297.816284722227</v>
      </c>
      <c r="T3644" s="9">
        <f t="shared" si="339"/>
        <v>42338.708333333328</v>
      </c>
      <c r="U3644">
        <f t="shared" si="340"/>
        <v>2015</v>
      </c>
      <c r="V3644" t="str">
        <f t="shared" si="341"/>
        <v>Oct</v>
      </c>
    </row>
    <row r="3645" spans="1:22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8">
        <f t="shared" si="336"/>
        <v>0</v>
      </c>
      <c r="P3645" s="12" t="e">
        <f t="shared" si="337"/>
        <v>#DIV/0!</v>
      </c>
      <c r="Q3645" t="s">
        <v>8317</v>
      </c>
      <c r="R3645" t="s">
        <v>8359</v>
      </c>
      <c r="S3645" s="9">
        <f t="shared" si="338"/>
        <v>42285.143969907411</v>
      </c>
      <c r="T3645" s="9">
        <f t="shared" si="339"/>
        <v>42325.185636574075</v>
      </c>
      <c r="U3645">
        <f t="shared" si="340"/>
        <v>2015</v>
      </c>
      <c r="V3645" t="str">
        <f t="shared" si="341"/>
        <v>Oct</v>
      </c>
    </row>
    <row r="3646" spans="1:22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8">
        <f t="shared" si="336"/>
        <v>16</v>
      </c>
      <c r="P3646" s="12">
        <f t="shared" si="337"/>
        <v>201354.41666666666</v>
      </c>
      <c r="Q3646" t="s">
        <v>8317</v>
      </c>
      <c r="R3646" t="s">
        <v>8359</v>
      </c>
      <c r="S3646" s="9">
        <f t="shared" si="338"/>
        <v>42409.241747685184</v>
      </c>
      <c r="T3646" s="9">
        <f t="shared" si="339"/>
        <v>42437.207638888889</v>
      </c>
      <c r="U3646">
        <f t="shared" si="340"/>
        <v>2016</v>
      </c>
      <c r="V3646" t="str">
        <f t="shared" si="341"/>
        <v>Feb</v>
      </c>
    </row>
    <row r="3647" spans="1:22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8">
        <f t="shared" si="336"/>
        <v>0</v>
      </c>
      <c r="P3647" s="12">
        <f t="shared" si="337"/>
        <v>2595600</v>
      </c>
      <c r="Q3647" t="s">
        <v>8317</v>
      </c>
      <c r="R3647" t="s">
        <v>8359</v>
      </c>
      <c r="S3647" s="9">
        <f t="shared" si="338"/>
        <v>42665.970347222217</v>
      </c>
      <c r="T3647" s="9">
        <f t="shared" si="339"/>
        <v>42696.012013888889</v>
      </c>
      <c r="U3647">
        <f t="shared" si="340"/>
        <v>2016</v>
      </c>
      <c r="V3647" t="str">
        <f t="shared" si="341"/>
        <v>Oct</v>
      </c>
    </row>
    <row r="3648" spans="1:22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8">
        <f t="shared" si="336"/>
        <v>5</v>
      </c>
      <c r="P3648" s="12">
        <f t="shared" si="337"/>
        <v>340824.75</v>
      </c>
      <c r="Q3648" t="s">
        <v>8317</v>
      </c>
      <c r="R3648" t="s">
        <v>8359</v>
      </c>
      <c r="S3648" s="9">
        <f t="shared" si="338"/>
        <v>42140.421319444446</v>
      </c>
      <c r="T3648" s="9">
        <f t="shared" si="339"/>
        <v>42171.979166666672</v>
      </c>
      <c r="U3648">
        <f t="shared" si="340"/>
        <v>2015</v>
      </c>
      <c r="V3648" t="str">
        <f t="shared" si="341"/>
        <v>May</v>
      </c>
    </row>
    <row r="3649" spans="1:22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8">
        <f t="shared" si="336"/>
        <v>6</v>
      </c>
      <c r="P3649" s="12">
        <f t="shared" si="337"/>
        <v>1944000</v>
      </c>
      <c r="Q3649" t="s">
        <v>8317</v>
      </c>
      <c r="R3649" t="s">
        <v>8359</v>
      </c>
      <c r="S3649" s="9">
        <f t="shared" si="338"/>
        <v>42598.749155092592</v>
      </c>
      <c r="T3649" s="9">
        <f t="shared" si="339"/>
        <v>42643.749155092592</v>
      </c>
      <c r="U3649">
        <f t="shared" si="340"/>
        <v>2016</v>
      </c>
      <c r="V3649" t="str">
        <f t="shared" si="341"/>
        <v>Aug</v>
      </c>
    </row>
    <row r="3650" spans="1:22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8">
        <f t="shared" si="336"/>
        <v>100</v>
      </c>
      <c r="P3650" s="12">
        <f t="shared" si="337"/>
        <v>35506.849315068495</v>
      </c>
      <c r="Q3650" t="s">
        <v>8317</v>
      </c>
      <c r="R3650" t="s">
        <v>8318</v>
      </c>
      <c r="S3650" s="9">
        <f t="shared" si="338"/>
        <v>41887.292187500003</v>
      </c>
      <c r="T3650" s="9">
        <f t="shared" si="339"/>
        <v>41917.292187500003</v>
      </c>
      <c r="U3650">
        <f t="shared" si="340"/>
        <v>2014</v>
      </c>
      <c r="V3650" t="str">
        <f t="shared" si="341"/>
        <v>Sep</v>
      </c>
    </row>
    <row r="3651" spans="1:22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8">
        <f t="shared" ref="O3651:O3714" si="342">ROUND((E3651/D3651)*100,0)</f>
        <v>104</v>
      </c>
      <c r="P3651" s="12">
        <f t="shared" ref="P3651:P3714" si="343">(I3651-J3651)/L3651</f>
        <v>280800</v>
      </c>
      <c r="Q3651" t="s">
        <v>8317</v>
      </c>
      <c r="R3651" t="s">
        <v>8318</v>
      </c>
      <c r="S3651" s="9">
        <f t="shared" ref="S3651:S3714" si="344">(((J3651/60)/60)/24)+DATE(1970,1,1)</f>
        <v>41780.712893518517</v>
      </c>
      <c r="T3651" s="9">
        <f t="shared" ref="T3651:T3714" si="345">(((I3651/60)/60)/24) + DATE(1970,1,1)</f>
        <v>41806.712893518517</v>
      </c>
      <c r="U3651">
        <f t="shared" ref="U3651:U3714" si="346">YEAR(S3651)</f>
        <v>2014</v>
      </c>
      <c r="V3651" t="str">
        <f t="shared" ref="V3651:V3714" si="347">TEXT(MONTH(S3651)*29,"mmm")</f>
        <v>May</v>
      </c>
    </row>
    <row r="3652" spans="1:22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8">
        <f t="shared" si="342"/>
        <v>100</v>
      </c>
      <c r="P3652" s="12">
        <f t="shared" si="343"/>
        <v>106729.41176470589</v>
      </c>
      <c r="Q3652" t="s">
        <v>8317</v>
      </c>
      <c r="R3652" t="s">
        <v>8318</v>
      </c>
      <c r="S3652" s="9">
        <f t="shared" si="344"/>
        <v>42381.478981481487</v>
      </c>
      <c r="T3652" s="9">
        <f t="shared" si="345"/>
        <v>42402.478981481487</v>
      </c>
      <c r="U3652">
        <f t="shared" si="346"/>
        <v>2016</v>
      </c>
      <c r="V3652" t="str">
        <f t="shared" si="347"/>
        <v>Jan</v>
      </c>
    </row>
    <row r="3653" spans="1:22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8">
        <f t="shared" si="342"/>
        <v>104</v>
      </c>
      <c r="P3653" s="12">
        <f t="shared" si="343"/>
        <v>316988.66666666669</v>
      </c>
      <c r="Q3653" t="s">
        <v>8317</v>
      </c>
      <c r="R3653" t="s">
        <v>8318</v>
      </c>
      <c r="S3653" s="9">
        <f t="shared" si="344"/>
        <v>41828.646319444444</v>
      </c>
      <c r="T3653" s="9">
        <f t="shared" si="345"/>
        <v>41861.665972222225</v>
      </c>
      <c r="U3653">
        <f t="shared" si="346"/>
        <v>2014</v>
      </c>
      <c r="V3653" t="str">
        <f t="shared" si="347"/>
        <v>Jul</v>
      </c>
    </row>
    <row r="3654" spans="1:22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8">
        <f t="shared" si="342"/>
        <v>251</v>
      </c>
      <c r="P3654" s="12">
        <f t="shared" si="343"/>
        <v>53472.823529411762</v>
      </c>
      <c r="Q3654" t="s">
        <v>8317</v>
      </c>
      <c r="R3654" t="s">
        <v>8318</v>
      </c>
      <c r="S3654" s="9">
        <f t="shared" si="344"/>
        <v>42596.644699074073</v>
      </c>
      <c r="T3654" s="9">
        <f t="shared" si="345"/>
        <v>42607.165972222225</v>
      </c>
      <c r="U3654">
        <f t="shared" si="346"/>
        <v>2016</v>
      </c>
      <c r="V3654" t="str">
        <f t="shared" si="347"/>
        <v>Aug</v>
      </c>
    </row>
    <row r="3655" spans="1:22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8">
        <f t="shared" si="342"/>
        <v>101</v>
      </c>
      <c r="P3655" s="12">
        <f t="shared" si="343"/>
        <v>78545.454545454544</v>
      </c>
      <c r="Q3655" t="s">
        <v>8317</v>
      </c>
      <c r="R3655" t="s">
        <v>8318</v>
      </c>
      <c r="S3655" s="9">
        <f t="shared" si="344"/>
        <v>42191.363506944443</v>
      </c>
      <c r="T3655" s="9">
        <f t="shared" si="345"/>
        <v>42221.363506944443</v>
      </c>
      <c r="U3655">
        <f t="shared" si="346"/>
        <v>2015</v>
      </c>
      <c r="V3655" t="str">
        <f t="shared" si="347"/>
        <v>Jul</v>
      </c>
    </row>
    <row r="3656" spans="1:22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8">
        <f t="shared" si="342"/>
        <v>174</v>
      </c>
      <c r="P3656" s="12">
        <f t="shared" si="343"/>
        <v>52958.26315789474</v>
      </c>
      <c r="Q3656" t="s">
        <v>8317</v>
      </c>
      <c r="R3656" t="s">
        <v>8318</v>
      </c>
      <c r="S3656" s="9">
        <f t="shared" si="344"/>
        <v>42440.416504629626</v>
      </c>
      <c r="T3656" s="9">
        <f t="shared" si="345"/>
        <v>42463.708333333328</v>
      </c>
      <c r="U3656">
        <f t="shared" si="346"/>
        <v>2016</v>
      </c>
      <c r="V3656" t="str">
        <f t="shared" si="347"/>
        <v>Mar</v>
      </c>
    </row>
    <row r="3657" spans="1:22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8">
        <f t="shared" si="342"/>
        <v>116</v>
      </c>
      <c r="P3657" s="12">
        <f t="shared" si="343"/>
        <v>32249.898734177215</v>
      </c>
      <c r="Q3657" t="s">
        <v>8317</v>
      </c>
      <c r="R3657" t="s">
        <v>8318</v>
      </c>
      <c r="S3657" s="9">
        <f t="shared" si="344"/>
        <v>42173.803217592591</v>
      </c>
      <c r="T3657" s="9">
        <f t="shared" si="345"/>
        <v>42203.290972222225</v>
      </c>
      <c r="U3657">
        <f t="shared" si="346"/>
        <v>2015</v>
      </c>
      <c r="V3657" t="str">
        <f t="shared" si="347"/>
        <v>Jun</v>
      </c>
    </row>
    <row r="3658" spans="1:22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8">
        <f t="shared" si="342"/>
        <v>106</v>
      </c>
      <c r="P3658" s="12">
        <f t="shared" si="343"/>
        <v>56437.043478260872</v>
      </c>
      <c r="Q3658" t="s">
        <v>8317</v>
      </c>
      <c r="R3658" t="s">
        <v>8318</v>
      </c>
      <c r="S3658" s="9">
        <f t="shared" si="344"/>
        <v>42737.910138888896</v>
      </c>
      <c r="T3658" s="9">
        <f t="shared" si="345"/>
        <v>42767.957638888889</v>
      </c>
      <c r="U3658">
        <f t="shared" si="346"/>
        <v>2017</v>
      </c>
      <c r="V3658" t="str">
        <f t="shared" si="347"/>
        <v>Jan</v>
      </c>
    </row>
    <row r="3659" spans="1:22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8">
        <f t="shared" si="342"/>
        <v>111</v>
      </c>
      <c r="P3659" s="12">
        <f t="shared" si="343"/>
        <v>100545.05</v>
      </c>
      <c r="Q3659" t="s">
        <v>8317</v>
      </c>
      <c r="R3659" t="s">
        <v>8318</v>
      </c>
      <c r="S3659" s="9">
        <f t="shared" si="344"/>
        <v>42499.629849537043</v>
      </c>
      <c r="T3659" s="9">
        <f t="shared" si="345"/>
        <v>42522.904166666667</v>
      </c>
      <c r="U3659">
        <f t="shared" si="346"/>
        <v>2016</v>
      </c>
      <c r="V3659" t="str">
        <f t="shared" si="347"/>
        <v>May</v>
      </c>
    </row>
    <row r="3660" spans="1:22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8">
        <f t="shared" si="342"/>
        <v>101</v>
      </c>
      <c r="P3660" s="12">
        <f t="shared" si="343"/>
        <v>200048</v>
      </c>
      <c r="Q3660" t="s">
        <v>8317</v>
      </c>
      <c r="R3660" t="s">
        <v>8318</v>
      </c>
      <c r="S3660" s="9">
        <f t="shared" si="344"/>
        <v>41775.858564814815</v>
      </c>
      <c r="T3660" s="9">
        <f t="shared" si="345"/>
        <v>41822.165972222225</v>
      </c>
      <c r="U3660">
        <f t="shared" si="346"/>
        <v>2014</v>
      </c>
      <c r="V3660" t="str">
        <f t="shared" si="347"/>
        <v>May</v>
      </c>
    </row>
    <row r="3661" spans="1:22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8">
        <f t="shared" si="342"/>
        <v>102</v>
      </c>
      <c r="P3661" s="12">
        <f t="shared" si="343"/>
        <v>181660.76923076922</v>
      </c>
      <c r="Q3661" t="s">
        <v>8317</v>
      </c>
      <c r="R3661" t="s">
        <v>8318</v>
      </c>
      <c r="S3661" s="9">
        <f t="shared" si="344"/>
        <v>42055.277199074073</v>
      </c>
      <c r="T3661" s="9">
        <f t="shared" si="345"/>
        <v>42082.610416666663</v>
      </c>
      <c r="U3661">
        <f t="shared" si="346"/>
        <v>2015</v>
      </c>
      <c r="V3661" t="str">
        <f t="shared" si="347"/>
        <v>Feb</v>
      </c>
    </row>
    <row r="3662" spans="1:22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8">
        <f t="shared" si="342"/>
        <v>100</v>
      </c>
      <c r="P3662" s="12">
        <f t="shared" si="343"/>
        <v>98181.818181818177</v>
      </c>
      <c r="Q3662" t="s">
        <v>8317</v>
      </c>
      <c r="R3662" t="s">
        <v>8318</v>
      </c>
      <c r="S3662" s="9">
        <f t="shared" si="344"/>
        <v>41971.881076388891</v>
      </c>
      <c r="T3662" s="9">
        <f t="shared" si="345"/>
        <v>41996.881076388891</v>
      </c>
      <c r="U3662">
        <f t="shared" si="346"/>
        <v>2014</v>
      </c>
      <c r="V3662" t="str">
        <f t="shared" si="347"/>
        <v>Nov</v>
      </c>
    </row>
    <row r="3663" spans="1:22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8">
        <f t="shared" si="342"/>
        <v>111</v>
      </c>
      <c r="P3663" s="12">
        <f t="shared" si="343"/>
        <v>53448</v>
      </c>
      <c r="Q3663" t="s">
        <v>8317</v>
      </c>
      <c r="R3663" t="s">
        <v>8318</v>
      </c>
      <c r="S3663" s="9">
        <f t="shared" si="344"/>
        <v>42447.896666666667</v>
      </c>
      <c r="T3663" s="9">
        <f t="shared" si="345"/>
        <v>42470.166666666672</v>
      </c>
      <c r="U3663">
        <f t="shared" si="346"/>
        <v>2016</v>
      </c>
      <c r="V3663" t="str">
        <f t="shared" si="347"/>
        <v>Mar</v>
      </c>
    </row>
    <row r="3664" spans="1:22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8">
        <f t="shared" si="342"/>
        <v>101</v>
      </c>
      <c r="P3664" s="12">
        <f t="shared" si="343"/>
        <v>64710</v>
      </c>
      <c r="Q3664" t="s">
        <v>8317</v>
      </c>
      <c r="R3664" t="s">
        <v>8318</v>
      </c>
      <c r="S3664" s="9">
        <f t="shared" si="344"/>
        <v>42064.220069444447</v>
      </c>
      <c r="T3664" s="9">
        <f t="shared" si="345"/>
        <v>42094.178402777776</v>
      </c>
      <c r="U3664">
        <f t="shared" si="346"/>
        <v>2015</v>
      </c>
      <c r="V3664" t="str">
        <f t="shared" si="347"/>
        <v>Mar</v>
      </c>
    </row>
    <row r="3665" spans="1:22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8">
        <f t="shared" si="342"/>
        <v>104</v>
      </c>
      <c r="P3665" s="12">
        <f t="shared" si="343"/>
        <v>576400</v>
      </c>
      <c r="Q3665" t="s">
        <v>8317</v>
      </c>
      <c r="R3665" t="s">
        <v>8318</v>
      </c>
      <c r="S3665" s="9">
        <f t="shared" si="344"/>
        <v>42665.451736111107</v>
      </c>
      <c r="T3665" s="9">
        <f t="shared" si="345"/>
        <v>42725.493402777778</v>
      </c>
      <c r="U3665">
        <f t="shared" si="346"/>
        <v>2016</v>
      </c>
      <c r="V3665" t="str">
        <f t="shared" si="347"/>
        <v>Oct</v>
      </c>
    </row>
    <row r="3666" spans="1:22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8">
        <f t="shared" si="342"/>
        <v>109</v>
      </c>
      <c r="P3666" s="12">
        <f t="shared" si="343"/>
        <v>63663.15789473684</v>
      </c>
      <c r="Q3666" t="s">
        <v>8317</v>
      </c>
      <c r="R3666" t="s">
        <v>8318</v>
      </c>
      <c r="S3666" s="9">
        <f t="shared" si="344"/>
        <v>42523.248715277776</v>
      </c>
      <c r="T3666" s="9">
        <f t="shared" si="345"/>
        <v>42537.248715277776</v>
      </c>
      <c r="U3666">
        <f t="shared" si="346"/>
        <v>2016</v>
      </c>
      <c r="V3666" t="str">
        <f t="shared" si="347"/>
        <v>Jun</v>
      </c>
    </row>
    <row r="3667" spans="1:22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8">
        <f t="shared" si="342"/>
        <v>115</v>
      </c>
      <c r="P3667" s="12">
        <f t="shared" si="343"/>
        <v>68015.571428571435</v>
      </c>
      <c r="Q3667" t="s">
        <v>8317</v>
      </c>
      <c r="R3667" t="s">
        <v>8318</v>
      </c>
      <c r="S3667" s="9">
        <f t="shared" si="344"/>
        <v>42294.808124999996</v>
      </c>
      <c r="T3667" s="9">
        <f t="shared" si="345"/>
        <v>42305.829166666663</v>
      </c>
      <c r="U3667">
        <f t="shared" si="346"/>
        <v>2015</v>
      </c>
      <c r="V3667" t="str">
        <f t="shared" si="347"/>
        <v>Oct</v>
      </c>
    </row>
    <row r="3668" spans="1:22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8">
        <f t="shared" si="342"/>
        <v>100</v>
      </c>
      <c r="P3668" s="12">
        <f t="shared" si="343"/>
        <v>48626.789473684214</v>
      </c>
      <c r="Q3668" t="s">
        <v>8317</v>
      </c>
      <c r="R3668" t="s">
        <v>8318</v>
      </c>
      <c r="S3668" s="9">
        <f t="shared" si="344"/>
        <v>41822.90488425926</v>
      </c>
      <c r="T3668" s="9">
        <f t="shared" si="345"/>
        <v>41844.291666666664</v>
      </c>
      <c r="U3668">
        <f t="shared" si="346"/>
        <v>2014</v>
      </c>
      <c r="V3668" t="str">
        <f t="shared" si="347"/>
        <v>Jul</v>
      </c>
    </row>
    <row r="3669" spans="1:22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8">
        <f t="shared" si="342"/>
        <v>103</v>
      </c>
      <c r="P3669" s="12">
        <f t="shared" si="343"/>
        <v>44689.65517241379</v>
      </c>
      <c r="Q3669" t="s">
        <v>8317</v>
      </c>
      <c r="R3669" t="s">
        <v>8318</v>
      </c>
      <c r="S3669" s="9">
        <f t="shared" si="344"/>
        <v>42173.970127314817</v>
      </c>
      <c r="T3669" s="9">
        <f t="shared" si="345"/>
        <v>42203.970127314817</v>
      </c>
      <c r="U3669">
        <f t="shared" si="346"/>
        <v>2015</v>
      </c>
      <c r="V3669" t="str">
        <f t="shared" si="347"/>
        <v>Jun</v>
      </c>
    </row>
    <row r="3670" spans="1:22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8">
        <f t="shared" si="342"/>
        <v>104</v>
      </c>
      <c r="P3670" s="12">
        <f t="shared" si="343"/>
        <v>71640.28571428571</v>
      </c>
      <c r="Q3670" t="s">
        <v>8317</v>
      </c>
      <c r="R3670" t="s">
        <v>8318</v>
      </c>
      <c r="S3670" s="9">
        <f t="shared" si="344"/>
        <v>42185.556157407409</v>
      </c>
      <c r="T3670" s="9">
        <f t="shared" si="345"/>
        <v>42208.772916666669</v>
      </c>
      <c r="U3670">
        <f t="shared" si="346"/>
        <v>2015</v>
      </c>
      <c r="V3670" t="str">
        <f t="shared" si="347"/>
        <v>Jun</v>
      </c>
    </row>
    <row r="3671" spans="1:22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8">
        <f t="shared" si="342"/>
        <v>138</v>
      </c>
      <c r="P3671" s="12">
        <f t="shared" si="343"/>
        <v>152470.58823529413</v>
      </c>
      <c r="Q3671" t="s">
        <v>8317</v>
      </c>
      <c r="R3671" t="s">
        <v>8318</v>
      </c>
      <c r="S3671" s="9">
        <f t="shared" si="344"/>
        <v>42136.675196759257</v>
      </c>
      <c r="T3671" s="9">
        <f t="shared" si="345"/>
        <v>42166.675196759257</v>
      </c>
      <c r="U3671">
        <f t="shared" si="346"/>
        <v>2015</v>
      </c>
      <c r="V3671" t="str">
        <f t="shared" si="347"/>
        <v>May</v>
      </c>
    </row>
    <row r="3672" spans="1:22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8">
        <f t="shared" si="342"/>
        <v>110</v>
      </c>
      <c r="P3672" s="12">
        <f t="shared" si="343"/>
        <v>96799.083333333328</v>
      </c>
      <c r="Q3672" t="s">
        <v>8317</v>
      </c>
      <c r="R3672" t="s">
        <v>8318</v>
      </c>
      <c r="S3672" s="9">
        <f t="shared" si="344"/>
        <v>42142.514016203699</v>
      </c>
      <c r="T3672" s="9">
        <f t="shared" si="345"/>
        <v>42155.958333333328</v>
      </c>
      <c r="U3672">
        <f t="shared" si="346"/>
        <v>2015</v>
      </c>
      <c r="V3672" t="str">
        <f t="shared" si="347"/>
        <v>May</v>
      </c>
    </row>
    <row r="3673" spans="1:22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8">
        <f t="shared" si="342"/>
        <v>101</v>
      </c>
      <c r="P3673" s="12">
        <f t="shared" si="343"/>
        <v>44361.824999999997</v>
      </c>
      <c r="Q3673" t="s">
        <v>8317</v>
      </c>
      <c r="R3673" t="s">
        <v>8318</v>
      </c>
      <c r="S3673" s="9">
        <f t="shared" si="344"/>
        <v>41820.62809027778</v>
      </c>
      <c r="T3673" s="9">
        <f t="shared" si="345"/>
        <v>41841.165972222225</v>
      </c>
      <c r="U3673">
        <f t="shared" si="346"/>
        <v>2014</v>
      </c>
      <c r="V3673" t="str">
        <f t="shared" si="347"/>
        <v>Jun</v>
      </c>
    </row>
    <row r="3674" spans="1:22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8">
        <f t="shared" si="342"/>
        <v>102</v>
      </c>
      <c r="P3674" s="12">
        <f t="shared" si="343"/>
        <v>45473.684210526313</v>
      </c>
      <c r="Q3674" t="s">
        <v>8317</v>
      </c>
      <c r="R3674" t="s">
        <v>8318</v>
      </c>
      <c r="S3674" s="9">
        <f t="shared" si="344"/>
        <v>41878.946574074071</v>
      </c>
      <c r="T3674" s="9">
        <f t="shared" si="345"/>
        <v>41908.946574074071</v>
      </c>
      <c r="U3674">
        <f t="shared" si="346"/>
        <v>2014</v>
      </c>
      <c r="V3674" t="str">
        <f t="shared" si="347"/>
        <v>Aug</v>
      </c>
    </row>
    <row r="3675" spans="1:22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8">
        <f t="shared" si="342"/>
        <v>114</v>
      </c>
      <c r="P3675" s="12">
        <f t="shared" si="343"/>
        <v>25951.07894736842</v>
      </c>
      <c r="Q3675" t="s">
        <v>8317</v>
      </c>
      <c r="R3675" t="s">
        <v>8318</v>
      </c>
      <c r="S3675" s="9">
        <f t="shared" si="344"/>
        <v>41914.295104166667</v>
      </c>
      <c r="T3675" s="9">
        <f t="shared" si="345"/>
        <v>41948.536111111112</v>
      </c>
      <c r="U3675">
        <f t="shared" si="346"/>
        <v>2014</v>
      </c>
      <c r="V3675" t="str">
        <f t="shared" si="347"/>
        <v>Oct</v>
      </c>
    </row>
    <row r="3676" spans="1:22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8">
        <f t="shared" si="342"/>
        <v>100</v>
      </c>
      <c r="P3676" s="12">
        <f t="shared" si="343"/>
        <v>167225.80645161291</v>
      </c>
      <c r="Q3676" t="s">
        <v>8317</v>
      </c>
      <c r="R3676" t="s">
        <v>8318</v>
      </c>
      <c r="S3676" s="9">
        <f t="shared" si="344"/>
        <v>42556.873020833329</v>
      </c>
      <c r="T3676" s="9">
        <f t="shared" si="345"/>
        <v>42616.873020833329</v>
      </c>
      <c r="U3676">
        <f t="shared" si="346"/>
        <v>2016</v>
      </c>
      <c r="V3676" t="str">
        <f t="shared" si="347"/>
        <v>Jul</v>
      </c>
    </row>
    <row r="3677" spans="1:22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8">
        <f t="shared" si="342"/>
        <v>140</v>
      </c>
      <c r="P3677" s="12">
        <f t="shared" si="343"/>
        <v>356006</v>
      </c>
      <c r="Q3677" t="s">
        <v>8317</v>
      </c>
      <c r="R3677" t="s">
        <v>8318</v>
      </c>
      <c r="S3677" s="9">
        <f t="shared" si="344"/>
        <v>42493.597013888888</v>
      </c>
      <c r="T3677" s="9">
        <f t="shared" si="345"/>
        <v>42505.958333333328</v>
      </c>
      <c r="U3677">
        <f t="shared" si="346"/>
        <v>2016</v>
      </c>
      <c r="V3677" t="str">
        <f t="shared" si="347"/>
        <v>May</v>
      </c>
    </row>
    <row r="3678" spans="1:22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8">
        <f t="shared" si="342"/>
        <v>129</v>
      </c>
      <c r="P3678" s="12">
        <f t="shared" si="343"/>
        <v>97200</v>
      </c>
      <c r="Q3678" t="s">
        <v>8317</v>
      </c>
      <c r="R3678" t="s">
        <v>8318</v>
      </c>
      <c r="S3678" s="9">
        <f t="shared" si="344"/>
        <v>41876.815787037034</v>
      </c>
      <c r="T3678" s="9">
        <f t="shared" si="345"/>
        <v>41894.815787037034</v>
      </c>
      <c r="U3678">
        <f t="shared" si="346"/>
        <v>2014</v>
      </c>
      <c r="V3678" t="str">
        <f t="shared" si="347"/>
        <v>Aug</v>
      </c>
    </row>
    <row r="3679" spans="1:22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8">
        <f t="shared" si="342"/>
        <v>103</v>
      </c>
      <c r="P3679" s="12">
        <f t="shared" si="343"/>
        <v>8940.3115577889439</v>
      </c>
      <c r="Q3679" t="s">
        <v>8317</v>
      </c>
      <c r="R3679" t="s">
        <v>8318</v>
      </c>
      <c r="S3679" s="9">
        <f t="shared" si="344"/>
        <v>41802.574282407404</v>
      </c>
      <c r="T3679" s="9">
        <f t="shared" si="345"/>
        <v>41823.165972222225</v>
      </c>
      <c r="U3679">
        <f t="shared" si="346"/>
        <v>2014</v>
      </c>
      <c r="V3679" t="str">
        <f t="shared" si="347"/>
        <v>Jun</v>
      </c>
    </row>
    <row r="3680" spans="1:22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8">
        <f t="shared" si="342"/>
        <v>103</v>
      </c>
      <c r="P3680" s="12">
        <f t="shared" si="343"/>
        <v>97548.387096774197</v>
      </c>
      <c r="Q3680" t="s">
        <v>8317</v>
      </c>
      <c r="R3680" t="s">
        <v>8318</v>
      </c>
      <c r="S3680" s="9">
        <f t="shared" si="344"/>
        <v>42120.531226851846</v>
      </c>
      <c r="T3680" s="9">
        <f t="shared" si="345"/>
        <v>42155.531226851846</v>
      </c>
      <c r="U3680">
        <f t="shared" si="346"/>
        <v>2015</v>
      </c>
      <c r="V3680" t="str">
        <f t="shared" si="347"/>
        <v>Apr</v>
      </c>
    </row>
    <row r="3681" spans="1:22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8">
        <f t="shared" si="342"/>
        <v>110</v>
      </c>
      <c r="P3681" s="12">
        <f t="shared" si="343"/>
        <v>99205.3</v>
      </c>
      <c r="Q3681" t="s">
        <v>8317</v>
      </c>
      <c r="R3681" t="s">
        <v>8318</v>
      </c>
      <c r="S3681" s="9">
        <f t="shared" si="344"/>
        <v>41786.761354166665</v>
      </c>
      <c r="T3681" s="9">
        <f t="shared" si="345"/>
        <v>41821.207638888889</v>
      </c>
      <c r="U3681">
        <f t="shared" si="346"/>
        <v>2014</v>
      </c>
      <c r="V3681" t="str">
        <f t="shared" si="347"/>
        <v>May</v>
      </c>
    </row>
    <row r="3682" spans="1:22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8">
        <f t="shared" si="342"/>
        <v>113</v>
      </c>
      <c r="P3682" s="12">
        <f t="shared" si="343"/>
        <v>53364.705882352944</v>
      </c>
      <c r="Q3682" t="s">
        <v>8317</v>
      </c>
      <c r="R3682" t="s">
        <v>8318</v>
      </c>
      <c r="S3682" s="9">
        <f t="shared" si="344"/>
        <v>42627.454097222217</v>
      </c>
      <c r="T3682" s="9">
        <f t="shared" si="345"/>
        <v>42648.454097222217</v>
      </c>
      <c r="U3682">
        <f t="shared" si="346"/>
        <v>2016</v>
      </c>
      <c r="V3682" t="str">
        <f t="shared" si="347"/>
        <v>Sep</v>
      </c>
    </row>
    <row r="3683" spans="1:22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8">
        <f t="shared" si="342"/>
        <v>112</v>
      </c>
      <c r="P3683" s="12">
        <f t="shared" si="343"/>
        <v>48000</v>
      </c>
      <c r="Q3683" t="s">
        <v>8317</v>
      </c>
      <c r="R3683" t="s">
        <v>8318</v>
      </c>
      <c r="S3683" s="9">
        <f t="shared" si="344"/>
        <v>42374.651504629626</v>
      </c>
      <c r="T3683" s="9">
        <f t="shared" si="345"/>
        <v>42384.651504629626</v>
      </c>
      <c r="U3683">
        <f t="shared" si="346"/>
        <v>2016</v>
      </c>
      <c r="V3683" t="str">
        <f t="shared" si="347"/>
        <v>Jan</v>
      </c>
    </row>
    <row r="3684" spans="1:22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8">
        <f t="shared" si="342"/>
        <v>139</v>
      </c>
      <c r="P3684" s="12">
        <f t="shared" si="343"/>
        <v>43336.149253731346</v>
      </c>
      <c r="Q3684" t="s">
        <v>8317</v>
      </c>
      <c r="R3684" t="s">
        <v>8318</v>
      </c>
      <c r="S3684" s="9">
        <f t="shared" si="344"/>
        <v>41772.685393518521</v>
      </c>
      <c r="T3684" s="9">
        <f t="shared" si="345"/>
        <v>41806.290972222225</v>
      </c>
      <c r="U3684">
        <f t="shared" si="346"/>
        <v>2014</v>
      </c>
      <c r="V3684" t="str">
        <f t="shared" si="347"/>
        <v>May</v>
      </c>
    </row>
    <row r="3685" spans="1:22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8">
        <f t="shared" si="342"/>
        <v>111</v>
      </c>
      <c r="P3685" s="12">
        <f t="shared" si="343"/>
        <v>39272.727272727272</v>
      </c>
      <c r="Q3685" t="s">
        <v>8317</v>
      </c>
      <c r="R3685" t="s">
        <v>8318</v>
      </c>
      <c r="S3685" s="9">
        <f t="shared" si="344"/>
        <v>42633.116851851853</v>
      </c>
      <c r="T3685" s="9">
        <f t="shared" si="345"/>
        <v>42663.116851851853</v>
      </c>
      <c r="U3685">
        <f t="shared" si="346"/>
        <v>2016</v>
      </c>
      <c r="V3685" t="str">
        <f t="shared" si="347"/>
        <v>Sep</v>
      </c>
    </row>
    <row r="3686" spans="1:22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8">
        <f t="shared" si="342"/>
        <v>139</v>
      </c>
      <c r="P3686" s="12">
        <f t="shared" si="343"/>
        <v>112695.65217391304</v>
      </c>
      <c r="Q3686" t="s">
        <v>8317</v>
      </c>
      <c r="R3686" t="s">
        <v>8318</v>
      </c>
      <c r="S3686" s="9">
        <f t="shared" si="344"/>
        <v>42219.180393518516</v>
      </c>
      <c r="T3686" s="9">
        <f t="shared" si="345"/>
        <v>42249.180393518516</v>
      </c>
      <c r="U3686">
        <f t="shared" si="346"/>
        <v>2015</v>
      </c>
      <c r="V3686" t="str">
        <f t="shared" si="347"/>
        <v>Aug</v>
      </c>
    </row>
    <row r="3687" spans="1:22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8">
        <f t="shared" si="342"/>
        <v>106</v>
      </c>
      <c r="P3687" s="12">
        <f t="shared" si="343"/>
        <v>17336.039682539682</v>
      </c>
      <c r="Q3687" t="s">
        <v>8317</v>
      </c>
      <c r="R3687" t="s">
        <v>8318</v>
      </c>
      <c r="S3687" s="9">
        <f t="shared" si="344"/>
        <v>41753.593275462961</v>
      </c>
      <c r="T3687" s="9">
        <f t="shared" si="345"/>
        <v>41778.875</v>
      </c>
      <c r="U3687">
        <f t="shared" si="346"/>
        <v>2014</v>
      </c>
      <c r="V3687" t="str">
        <f t="shared" si="347"/>
        <v>Apr</v>
      </c>
    </row>
    <row r="3688" spans="1:22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8">
        <f t="shared" si="342"/>
        <v>101</v>
      </c>
      <c r="P3688" s="12">
        <f t="shared" si="343"/>
        <v>208846.66666666666</v>
      </c>
      <c r="Q3688" t="s">
        <v>8317</v>
      </c>
      <c r="R3688" t="s">
        <v>8318</v>
      </c>
      <c r="S3688" s="9">
        <f t="shared" si="344"/>
        <v>42230.662731481483</v>
      </c>
      <c r="T3688" s="9">
        <f t="shared" si="345"/>
        <v>42245.165972222225</v>
      </c>
      <c r="U3688">
        <f t="shared" si="346"/>
        <v>2015</v>
      </c>
      <c r="V3688" t="str">
        <f t="shared" si="347"/>
        <v>Aug</v>
      </c>
    </row>
    <row r="3689" spans="1:22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8">
        <f t="shared" si="342"/>
        <v>100</v>
      </c>
      <c r="P3689" s="12">
        <f t="shared" si="343"/>
        <v>103680</v>
      </c>
      <c r="Q3689" t="s">
        <v>8317</v>
      </c>
      <c r="R3689" t="s">
        <v>8318</v>
      </c>
      <c r="S3689" s="9">
        <f t="shared" si="344"/>
        <v>41787.218229166669</v>
      </c>
      <c r="T3689" s="9">
        <f t="shared" si="345"/>
        <v>41817.218229166669</v>
      </c>
      <c r="U3689">
        <f t="shared" si="346"/>
        <v>2014</v>
      </c>
      <c r="V3689" t="str">
        <f t="shared" si="347"/>
        <v>May</v>
      </c>
    </row>
    <row r="3690" spans="1:22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8">
        <f t="shared" si="342"/>
        <v>109</v>
      </c>
      <c r="P3690" s="12">
        <f t="shared" si="343"/>
        <v>66461.538461538468</v>
      </c>
      <c r="Q3690" t="s">
        <v>8317</v>
      </c>
      <c r="R3690" t="s">
        <v>8318</v>
      </c>
      <c r="S3690" s="9">
        <f t="shared" si="344"/>
        <v>41829.787083333329</v>
      </c>
      <c r="T3690" s="9">
        <f t="shared" si="345"/>
        <v>41859.787083333329</v>
      </c>
      <c r="U3690">
        <f t="shared" si="346"/>
        <v>2014</v>
      </c>
      <c r="V3690" t="str">
        <f t="shared" si="347"/>
        <v>Jul</v>
      </c>
    </row>
    <row r="3691" spans="1:22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8">
        <f t="shared" si="342"/>
        <v>118</v>
      </c>
      <c r="P3691" s="12">
        <f t="shared" si="343"/>
        <v>40562.274193548386</v>
      </c>
      <c r="Q3691" t="s">
        <v>8317</v>
      </c>
      <c r="R3691" t="s">
        <v>8318</v>
      </c>
      <c r="S3691" s="9">
        <f t="shared" si="344"/>
        <v>42147.826840277776</v>
      </c>
      <c r="T3691" s="9">
        <f t="shared" si="345"/>
        <v>42176.934027777781</v>
      </c>
      <c r="U3691">
        <f t="shared" si="346"/>
        <v>2015</v>
      </c>
      <c r="V3691" t="str">
        <f t="shared" si="347"/>
        <v>May</v>
      </c>
    </row>
    <row r="3692" spans="1:22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8">
        <f t="shared" si="342"/>
        <v>120</v>
      </c>
      <c r="P3692" s="12">
        <f t="shared" si="343"/>
        <v>83729.032258064515</v>
      </c>
      <c r="Q3692" t="s">
        <v>8317</v>
      </c>
      <c r="R3692" t="s">
        <v>8318</v>
      </c>
      <c r="S3692" s="9">
        <f t="shared" si="344"/>
        <v>41940.598182870373</v>
      </c>
      <c r="T3692" s="9">
        <f t="shared" si="345"/>
        <v>41970.639849537038</v>
      </c>
      <c r="U3692">
        <f t="shared" si="346"/>
        <v>2014</v>
      </c>
      <c r="V3692" t="str">
        <f t="shared" si="347"/>
        <v>Oct</v>
      </c>
    </row>
    <row r="3693" spans="1:22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8">
        <f t="shared" si="342"/>
        <v>128</v>
      </c>
      <c r="P3693" s="12">
        <f t="shared" si="343"/>
        <v>14034.346715328467</v>
      </c>
      <c r="Q3693" t="s">
        <v>8317</v>
      </c>
      <c r="R3693" t="s">
        <v>8318</v>
      </c>
      <c r="S3693" s="9">
        <f t="shared" si="344"/>
        <v>42020.700567129628</v>
      </c>
      <c r="T3693" s="9">
        <f t="shared" si="345"/>
        <v>42065.207638888889</v>
      </c>
      <c r="U3693">
        <f t="shared" si="346"/>
        <v>2015</v>
      </c>
      <c r="V3693" t="str">
        <f t="shared" si="347"/>
        <v>Jan</v>
      </c>
    </row>
    <row r="3694" spans="1:22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8">
        <f t="shared" si="342"/>
        <v>126</v>
      </c>
      <c r="P3694" s="12">
        <f t="shared" si="343"/>
        <v>45918.882352941175</v>
      </c>
      <c r="Q3694" t="s">
        <v>8317</v>
      </c>
      <c r="R3694" t="s">
        <v>8318</v>
      </c>
      <c r="S3694" s="9">
        <f t="shared" si="344"/>
        <v>41891.96503472222</v>
      </c>
      <c r="T3694" s="9">
        <f t="shared" si="345"/>
        <v>41901</v>
      </c>
      <c r="U3694">
        <f t="shared" si="346"/>
        <v>2014</v>
      </c>
      <c r="V3694" t="str">
        <f t="shared" si="347"/>
        <v>Sep</v>
      </c>
    </row>
    <row r="3695" spans="1:22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8">
        <f t="shared" si="342"/>
        <v>129</v>
      </c>
      <c r="P3695" s="12">
        <f t="shared" si="343"/>
        <v>183576.5</v>
      </c>
      <c r="Q3695" t="s">
        <v>8317</v>
      </c>
      <c r="R3695" t="s">
        <v>8318</v>
      </c>
      <c r="S3695" s="9">
        <f t="shared" si="344"/>
        <v>42309.191307870366</v>
      </c>
      <c r="T3695" s="9">
        <f t="shared" si="345"/>
        <v>42338.9375</v>
      </c>
      <c r="U3695">
        <f t="shared" si="346"/>
        <v>2015</v>
      </c>
      <c r="V3695" t="str">
        <f t="shared" si="347"/>
        <v>Nov</v>
      </c>
    </row>
    <row r="3696" spans="1:22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8">
        <f t="shared" si="342"/>
        <v>107</v>
      </c>
      <c r="P3696" s="12">
        <f t="shared" si="343"/>
        <v>53207.216666666667</v>
      </c>
      <c r="Q3696" t="s">
        <v>8317</v>
      </c>
      <c r="R3696" t="s">
        <v>8318</v>
      </c>
      <c r="S3696" s="9">
        <f t="shared" si="344"/>
        <v>42490.133877314816</v>
      </c>
      <c r="T3696" s="9">
        <f t="shared" si="345"/>
        <v>42527.083333333328</v>
      </c>
      <c r="U3696">
        <f t="shared" si="346"/>
        <v>2016</v>
      </c>
      <c r="V3696" t="str">
        <f t="shared" si="347"/>
        <v>Apr</v>
      </c>
    </row>
    <row r="3697" spans="1:22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8">
        <f t="shared" si="342"/>
        <v>100</v>
      </c>
      <c r="P3697" s="12">
        <f t="shared" si="343"/>
        <v>52363.63636363636</v>
      </c>
      <c r="Q3697" t="s">
        <v>8317</v>
      </c>
      <c r="R3697" t="s">
        <v>8318</v>
      </c>
      <c r="S3697" s="9">
        <f t="shared" si="344"/>
        <v>41995.870486111111</v>
      </c>
      <c r="T3697" s="9">
        <f t="shared" si="345"/>
        <v>42015.870486111111</v>
      </c>
      <c r="U3697">
        <f t="shared" si="346"/>
        <v>2014</v>
      </c>
      <c r="V3697" t="str">
        <f t="shared" si="347"/>
        <v>Dec</v>
      </c>
    </row>
    <row r="3698" spans="1:22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8">
        <f t="shared" si="342"/>
        <v>155</v>
      </c>
      <c r="P3698" s="12">
        <f t="shared" si="343"/>
        <v>66461.538461538468</v>
      </c>
      <c r="Q3698" t="s">
        <v>8317</v>
      </c>
      <c r="R3698" t="s">
        <v>8318</v>
      </c>
      <c r="S3698" s="9">
        <f t="shared" si="344"/>
        <v>41988.617083333331</v>
      </c>
      <c r="T3698" s="9">
        <f t="shared" si="345"/>
        <v>42048.617083333331</v>
      </c>
      <c r="U3698">
        <f t="shared" si="346"/>
        <v>2014</v>
      </c>
      <c r="V3698" t="str">
        <f t="shared" si="347"/>
        <v>Dec</v>
      </c>
    </row>
    <row r="3699" spans="1:22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8">
        <f t="shared" si="342"/>
        <v>108</v>
      </c>
      <c r="P3699" s="12">
        <f t="shared" si="343"/>
        <v>60480</v>
      </c>
      <c r="Q3699" t="s">
        <v>8317</v>
      </c>
      <c r="R3699" t="s">
        <v>8318</v>
      </c>
      <c r="S3699" s="9">
        <f t="shared" si="344"/>
        <v>42479.465833333335</v>
      </c>
      <c r="T3699" s="9">
        <f t="shared" si="345"/>
        <v>42500.465833333335</v>
      </c>
      <c r="U3699">
        <f t="shared" si="346"/>
        <v>2016</v>
      </c>
      <c r="V3699" t="str">
        <f t="shared" si="347"/>
        <v>Apr</v>
      </c>
    </row>
    <row r="3700" spans="1:22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8">
        <f t="shared" si="342"/>
        <v>111</v>
      </c>
      <c r="P3700" s="12">
        <f t="shared" si="343"/>
        <v>19058.823529411766</v>
      </c>
      <c r="Q3700" t="s">
        <v>8317</v>
      </c>
      <c r="R3700" t="s">
        <v>8318</v>
      </c>
      <c r="S3700" s="9">
        <f t="shared" si="344"/>
        <v>42401.806562500002</v>
      </c>
      <c r="T3700" s="9">
        <f t="shared" si="345"/>
        <v>42431.806562500002</v>
      </c>
      <c r="U3700">
        <f t="shared" si="346"/>
        <v>2016</v>
      </c>
      <c r="V3700" t="str">
        <f t="shared" si="347"/>
        <v>Feb</v>
      </c>
    </row>
    <row r="3701" spans="1:22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8">
        <f t="shared" si="342"/>
        <v>101</v>
      </c>
      <c r="P3701" s="12">
        <f t="shared" si="343"/>
        <v>64800</v>
      </c>
      <c r="Q3701" t="s">
        <v>8317</v>
      </c>
      <c r="R3701" t="s">
        <v>8318</v>
      </c>
      <c r="S3701" s="9">
        <f t="shared" si="344"/>
        <v>41897.602037037039</v>
      </c>
      <c r="T3701" s="9">
        <f t="shared" si="345"/>
        <v>41927.602037037039</v>
      </c>
      <c r="U3701">
        <f t="shared" si="346"/>
        <v>2014</v>
      </c>
      <c r="V3701" t="str">
        <f t="shared" si="347"/>
        <v>Sep</v>
      </c>
    </row>
    <row r="3702" spans="1:22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8">
        <f t="shared" si="342"/>
        <v>121</v>
      </c>
      <c r="P3702" s="12">
        <f t="shared" si="343"/>
        <v>144388.88888888888</v>
      </c>
      <c r="Q3702" t="s">
        <v>8317</v>
      </c>
      <c r="R3702" t="s">
        <v>8318</v>
      </c>
      <c r="S3702" s="9">
        <f t="shared" si="344"/>
        <v>41882.585648148146</v>
      </c>
      <c r="T3702" s="9">
        <f t="shared" si="345"/>
        <v>41912.666666666664</v>
      </c>
      <c r="U3702">
        <f t="shared" si="346"/>
        <v>2014</v>
      </c>
      <c r="V3702" t="str">
        <f t="shared" si="347"/>
        <v>Aug</v>
      </c>
    </row>
    <row r="3703" spans="1:22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8">
        <f t="shared" si="342"/>
        <v>100</v>
      </c>
      <c r="P3703" s="12">
        <f t="shared" si="343"/>
        <v>66461.538461538468</v>
      </c>
      <c r="Q3703" t="s">
        <v>8317</v>
      </c>
      <c r="R3703" t="s">
        <v>8318</v>
      </c>
      <c r="S3703" s="9">
        <f t="shared" si="344"/>
        <v>42129.541585648149</v>
      </c>
      <c r="T3703" s="9">
        <f t="shared" si="345"/>
        <v>42159.541585648149</v>
      </c>
      <c r="U3703">
        <f t="shared" si="346"/>
        <v>2015</v>
      </c>
      <c r="V3703" t="str">
        <f t="shared" si="347"/>
        <v>May</v>
      </c>
    </row>
    <row r="3704" spans="1:22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8">
        <f t="shared" si="342"/>
        <v>109</v>
      </c>
      <c r="P3704" s="12">
        <f t="shared" si="343"/>
        <v>153955.04761904763</v>
      </c>
      <c r="Q3704" t="s">
        <v>8317</v>
      </c>
      <c r="R3704" t="s">
        <v>8318</v>
      </c>
      <c r="S3704" s="9">
        <f t="shared" si="344"/>
        <v>42524.53800925926</v>
      </c>
      <c r="T3704" s="9">
        <f t="shared" si="345"/>
        <v>42561.957638888889</v>
      </c>
      <c r="U3704">
        <f t="shared" si="346"/>
        <v>2016</v>
      </c>
      <c r="V3704" t="str">
        <f t="shared" si="347"/>
        <v>Jun</v>
      </c>
    </row>
    <row r="3705" spans="1:22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8">
        <f t="shared" si="342"/>
        <v>123</v>
      </c>
      <c r="P3705" s="12">
        <f t="shared" si="343"/>
        <v>111705.06666666667</v>
      </c>
      <c r="Q3705" t="s">
        <v>8317</v>
      </c>
      <c r="R3705" t="s">
        <v>8318</v>
      </c>
      <c r="S3705" s="9">
        <f t="shared" si="344"/>
        <v>42556.504490740743</v>
      </c>
      <c r="T3705" s="9">
        <f t="shared" si="345"/>
        <v>42595.290972222225</v>
      </c>
      <c r="U3705">
        <f t="shared" si="346"/>
        <v>2016</v>
      </c>
      <c r="V3705" t="str">
        <f t="shared" si="347"/>
        <v>Jul</v>
      </c>
    </row>
    <row r="3706" spans="1:22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8">
        <f t="shared" si="342"/>
        <v>136</v>
      </c>
      <c r="P3706" s="12">
        <f t="shared" si="343"/>
        <v>192000</v>
      </c>
      <c r="Q3706" t="s">
        <v>8317</v>
      </c>
      <c r="R3706" t="s">
        <v>8318</v>
      </c>
      <c r="S3706" s="9">
        <f t="shared" si="344"/>
        <v>42461.689745370371</v>
      </c>
      <c r="T3706" s="9">
        <f t="shared" si="345"/>
        <v>42521.689745370371</v>
      </c>
      <c r="U3706">
        <f t="shared" si="346"/>
        <v>2016</v>
      </c>
      <c r="V3706" t="str">
        <f t="shared" si="347"/>
        <v>Apr</v>
      </c>
    </row>
    <row r="3707" spans="1:22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8">
        <f t="shared" si="342"/>
        <v>103</v>
      </c>
      <c r="P3707" s="12">
        <f t="shared" si="343"/>
        <v>52351.028571428571</v>
      </c>
      <c r="Q3707" t="s">
        <v>8317</v>
      </c>
      <c r="R3707" t="s">
        <v>8318</v>
      </c>
      <c r="S3707" s="9">
        <f t="shared" si="344"/>
        <v>41792.542986111112</v>
      </c>
      <c r="T3707" s="9">
        <f t="shared" si="345"/>
        <v>41813.75</v>
      </c>
      <c r="U3707">
        <f t="shared" si="346"/>
        <v>2014</v>
      </c>
      <c r="V3707" t="str">
        <f t="shared" si="347"/>
        <v>Jun</v>
      </c>
    </row>
    <row r="3708" spans="1:22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8">
        <f t="shared" si="342"/>
        <v>121</v>
      </c>
      <c r="P3708" s="12">
        <f t="shared" si="343"/>
        <v>99692.307692307688</v>
      </c>
      <c r="Q3708" t="s">
        <v>8317</v>
      </c>
      <c r="R3708" t="s">
        <v>8318</v>
      </c>
      <c r="S3708" s="9">
        <f t="shared" si="344"/>
        <v>41879.913761574076</v>
      </c>
      <c r="T3708" s="9">
        <f t="shared" si="345"/>
        <v>41894.913761574076</v>
      </c>
      <c r="U3708">
        <f t="shared" si="346"/>
        <v>2014</v>
      </c>
      <c r="V3708" t="str">
        <f t="shared" si="347"/>
        <v>Aug</v>
      </c>
    </row>
    <row r="3709" spans="1:22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8">
        <f t="shared" si="342"/>
        <v>186</v>
      </c>
      <c r="P3709" s="12">
        <f t="shared" si="343"/>
        <v>79555.739130434784</v>
      </c>
      <c r="Q3709" t="s">
        <v>8317</v>
      </c>
      <c r="R3709" t="s">
        <v>8318</v>
      </c>
      <c r="S3709" s="9">
        <f t="shared" si="344"/>
        <v>42552.048356481479</v>
      </c>
      <c r="T3709" s="9">
        <f t="shared" si="345"/>
        <v>42573.226388888885</v>
      </c>
      <c r="U3709">
        <f t="shared" si="346"/>
        <v>2016</v>
      </c>
      <c r="V3709" t="str">
        <f t="shared" si="347"/>
        <v>Jul</v>
      </c>
    </row>
    <row r="3710" spans="1:22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8">
        <f t="shared" si="342"/>
        <v>300</v>
      </c>
      <c r="P3710" s="12">
        <f t="shared" si="343"/>
        <v>31015.384615384617</v>
      </c>
      <c r="Q3710" t="s">
        <v>8317</v>
      </c>
      <c r="R3710" t="s">
        <v>8318</v>
      </c>
      <c r="S3710" s="9">
        <f t="shared" si="344"/>
        <v>41810.142199074071</v>
      </c>
      <c r="T3710" s="9">
        <f t="shared" si="345"/>
        <v>41824.142199074071</v>
      </c>
      <c r="U3710">
        <f t="shared" si="346"/>
        <v>2014</v>
      </c>
      <c r="V3710" t="str">
        <f t="shared" si="347"/>
        <v>Jun</v>
      </c>
    </row>
    <row r="3711" spans="1:22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8">
        <f t="shared" si="342"/>
        <v>108</v>
      </c>
      <c r="P3711" s="12">
        <f t="shared" si="343"/>
        <v>74057.142857142855</v>
      </c>
      <c r="Q3711" t="s">
        <v>8317</v>
      </c>
      <c r="R3711" t="s">
        <v>8318</v>
      </c>
      <c r="S3711" s="9">
        <f t="shared" si="344"/>
        <v>41785.707708333335</v>
      </c>
      <c r="T3711" s="9">
        <f t="shared" si="345"/>
        <v>41815.707708333335</v>
      </c>
      <c r="U3711">
        <f t="shared" si="346"/>
        <v>2014</v>
      </c>
      <c r="V3711" t="str">
        <f t="shared" si="347"/>
        <v>May</v>
      </c>
    </row>
    <row r="3712" spans="1:22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8">
        <f t="shared" si="342"/>
        <v>141</v>
      </c>
      <c r="P3712" s="12">
        <f t="shared" si="343"/>
        <v>80000</v>
      </c>
      <c r="Q3712" t="s">
        <v>8317</v>
      </c>
      <c r="R3712" t="s">
        <v>8318</v>
      </c>
      <c r="S3712" s="9">
        <f t="shared" si="344"/>
        <v>42072.576249999998</v>
      </c>
      <c r="T3712" s="9">
        <f t="shared" si="345"/>
        <v>42097.576249999998</v>
      </c>
      <c r="U3712">
        <f t="shared" si="346"/>
        <v>2015</v>
      </c>
      <c r="V3712" t="str">
        <f t="shared" si="347"/>
        <v>Mar</v>
      </c>
    </row>
    <row r="3713" spans="1:22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8">
        <f t="shared" si="342"/>
        <v>114</v>
      </c>
      <c r="P3713" s="12">
        <f t="shared" si="343"/>
        <v>106734.61904761905</v>
      </c>
      <c r="Q3713" t="s">
        <v>8317</v>
      </c>
      <c r="R3713" t="s">
        <v>8318</v>
      </c>
      <c r="S3713" s="9">
        <f t="shared" si="344"/>
        <v>41779.724224537036</v>
      </c>
      <c r="T3713" s="9">
        <f t="shared" si="345"/>
        <v>41805.666666666664</v>
      </c>
      <c r="U3713">
        <f t="shared" si="346"/>
        <v>2014</v>
      </c>
      <c r="V3713" t="str">
        <f t="shared" si="347"/>
        <v>May</v>
      </c>
    </row>
    <row r="3714" spans="1:22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8">
        <f t="shared" si="342"/>
        <v>154</v>
      </c>
      <c r="P3714" s="12">
        <f t="shared" si="343"/>
        <v>17544.932692307691</v>
      </c>
      <c r="Q3714" t="s">
        <v>8317</v>
      </c>
      <c r="R3714" t="s">
        <v>8318</v>
      </c>
      <c r="S3714" s="9">
        <f t="shared" si="344"/>
        <v>42134.172071759262</v>
      </c>
      <c r="T3714" s="9">
        <f t="shared" si="345"/>
        <v>42155.290972222225</v>
      </c>
      <c r="U3714">
        <f t="shared" si="346"/>
        <v>2015</v>
      </c>
      <c r="V3714" t="str">
        <f t="shared" si="347"/>
        <v>May</v>
      </c>
    </row>
    <row r="3715" spans="1:22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8">
        <f t="shared" ref="O3715:O3778" si="348">ROUND((E3715/D3715)*100,0)</f>
        <v>102</v>
      </c>
      <c r="P3715" s="12">
        <f t="shared" ref="P3715:P3778" si="349">(I3715-J3715)/L3715</f>
        <v>90947.368421052626</v>
      </c>
      <c r="Q3715" t="s">
        <v>8317</v>
      </c>
      <c r="R3715" t="s">
        <v>8318</v>
      </c>
      <c r="S3715" s="9">
        <f t="shared" ref="S3715:S3778" si="350">(((J3715/60)/60)/24)+DATE(1970,1,1)</f>
        <v>42505.738032407404</v>
      </c>
      <c r="T3715" s="9">
        <f t="shared" ref="T3715:T3778" si="351">(((I3715/60)/60)/24) + DATE(1970,1,1)</f>
        <v>42525.738032407404</v>
      </c>
      <c r="U3715">
        <f t="shared" ref="U3715:U3778" si="352">YEAR(S3715)</f>
        <v>2016</v>
      </c>
      <c r="V3715" t="str">
        <f t="shared" ref="V3715:V3778" si="353">TEXT(MONTH(S3715)*29,"mmm")</f>
        <v>May</v>
      </c>
    </row>
    <row r="3716" spans="1:22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8">
        <f t="shared" si="348"/>
        <v>102</v>
      </c>
      <c r="P3716" s="12">
        <f t="shared" si="349"/>
        <v>28155.391752577321</v>
      </c>
      <c r="Q3716" t="s">
        <v>8317</v>
      </c>
      <c r="R3716" t="s">
        <v>8318</v>
      </c>
      <c r="S3716" s="9">
        <f t="shared" si="350"/>
        <v>42118.556331018524</v>
      </c>
      <c r="T3716" s="9">
        <f t="shared" si="351"/>
        <v>42150.165972222225</v>
      </c>
      <c r="U3716">
        <f t="shared" si="352"/>
        <v>2015</v>
      </c>
      <c r="V3716" t="str">
        <f t="shared" si="353"/>
        <v>Apr</v>
      </c>
    </row>
    <row r="3717" spans="1:22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8">
        <f t="shared" si="348"/>
        <v>103</v>
      </c>
      <c r="P3717" s="12">
        <f t="shared" si="349"/>
        <v>184129.66666666666</v>
      </c>
      <c r="Q3717" t="s">
        <v>8317</v>
      </c>
      <c r="R3717" t="s">
        <v>8318</v>
      </c>
      <c r="S3717" s="9">
        <f t="shared" si="350"/>
        <v>42036.995590277773</v>
      </c>
      <c r="T3717" s="9">
        <f t="shared" si="351"/>
        <v>42094.536111111112</v>
      </c>
      <c r="U3717">
        <f t="shared" si="352"/>
        <v>2015</v>
      </c>
      <c r="V3717" t="str">
        <f t="shared" si="353"/>
        <v>Feb</v>
      </c>
    </row>
    <row r="3718" spans="1:22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8">
        <f t="shared" si="348"/>
        <v>156</v>
      </c>
      <c r="P3718" s="12">
        <f t="shared" si="349"/>
        <v>108000</v>
      </c>
      <c r="Q3718" t="s">
        <v>8317</v>
      </c>
      <c r="R3718" t="s">
        <v>8318</v>
      </c>
      <c r="S3718" s="9">
        <f t="shared" si="350"/>
        <v>42360.887835648144</v>
      </c>
      <c r="T3718" s="9">
        <f t="shared" si="351"/>
        <v>42390.887835648144</v>
      </c>
      <c r="U3718">
        <f t="shared" si="352"/>
        <v>2015</v>
      </c>
      <c r="V3718" t="str">
        <f t="shared" si="353"/>
        <v>Dec</v>
      </c>
    </row>
    <row r="3719" spans="1:22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8">
        <f t="shared" si="348"/>
        <v>101</v>
      </c>
      <c r="P3719" s="12">
        <f t="shared" si="349"/>
        <v>206030.76923076922</v>
      </c>
      <c r="Q3719" t="s">
        <v>8317</v>
      </c>
      <c r="R3719" t="s">
        <v>8318</v>
      </c>
      <c r="S3719" s="9">
        <f t="shared" si="350"/>
        <v>42102.866307870368</v>
      </c>
      <c r="T3719" s="9">
        <f t="shared" si="351"/>
        <v>42133.866307870368</v>
      </c>
      <c r="U3719">
        <f t="shared" si="352"/>
        <v>2015</v>
      </c>
      <c r="V3719" t="str">
        <f t="shared" si="353"/>
        <v>Apr</v>
      </c>
    </row>
    <row r="3720" spans="1:22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8">
        <f t="shared" si="348"/>
        <v>239</v>
      </c>
      <c r="P3720" s="12">
        <f t="shared" si="349"/>
        <v>56347.82608695652</v>
      </c>
      <c r="Q3720" t="s">
        <v>8317</v>
      </c>
      <c r="R3720" t="s">
        <v>8318</v>
      </c>
      <c r="S3720" s="9">
        <f t="shared" si="350"/>
        <v>42032.716145833328</v>
      </c>
      <c r="T3720" s="9">
        <f t="shared" si="351"/>
        <v>42062.716145833328</v>
      </c>
      <c r="U3720">
        <f t="shared" si="352"/>
        <v>2015</v>
      </c>
      <c r="V3720" t="str">
        <f t="shared" si="353"/>
        <v>Jan</v>
      </c>
    </row>
    <row r="3721" spans="1:22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8">
        <f t="shared" si="348"/>
        <v>210</v>
      </c>
      <c r="P3721" s="12">
        <f t="shared" si="349"/>
        <v>648000</v>
      </c>
      <c r="Q3721" t="s">
        <v>8317</v>
      </c>
      <c r="R3721" t="s">
        <v>8318</v>
      </c>
      <c r="S3721" s="9">
        <f t="shared" si="350"/>
        <v>42147.729930555557</v>
      </c>
      <c r="T3721" s="9">
        <f t="shared" si="351"/>
        <v>42177.729930555557</v>
      </c>
      <c r="U3721">
        <f t="shared" si="352"/>
        <v>2015</v>
      </c>
      <c r="V3721" t="str">
        <f t="shared" si="353"/>
        <v>May</v>
      </c>
    </row>
    <row r="3722" spans="1:22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8">
        <f t="shared" si="348"/>
        <v>105</v>
      </c>
      <c r="P3722" s="12">
        <f t="shared" si="349"/>
        <v>47520</v>
      </c>
      <c r="Q3722" t="s">
        <v>8317</v>
      </c>
      <c r="R3722" t="s">
        <v>8318</v>
      </c>
      <c r="S3722" s="9">
        <f t="shared" si="350"/>
        <v>42165.993125000001</v>
      </c>
      <c r="T3722" s="9">
        <f t="shared" si="351"/>
        <v>42187.993125000001</v>
      </c>
      <c r="U3722">
        <f t="shared" si="352"/>
        <v>2015</v>
      </c>
      <c r="V3722" t="str">
        <f t="shared" si="353"/>
        <v>Jun</v>
      </c>
    </row>
    <row r="3723" spans="1:22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8">
        <f t="shared" si="348"/>
        <v>101</v>
      </c>
      <c r="P3723" s="12">
        <f t="shared" si="349"/>
        <v>41318.181818181816</v>
      </c>
      <c r="Q3723" t="s">
        <v>8317</v>
      </c>
      <c r="R3723" t="s">
        <v>8318</v>
      </c>
      <c r="S3723" s="9">
        <f t="shared" si="350"/>
        <v>41927.936157407406</v>
      </c>
      <c r="T3723" s="9">
        <f t="shared" si="351"/>
        <v>41948.977824074071</v>
      </c>
      <c r="U3723">
        <f t="shared" si="352"/>
        <v>2014</v>
      </c>
      <c r="V3723" t="str">
        <f t="shared" si="353"/>
        <v>Oct</v>
      </c>
    </row>
    <row r="3724" spans="1:22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8">
        <f t="shared" si="348"/>
        <v>111</v>
      </c>
      <c r="P3724" s="12">
        <f t="shared" si="349"/>
        <v>74762.657142857148</v>
      </c>
      <c r="Q3724" t="s">
        <v>8317</v>
      </c>
      <c r="R3724" t="s">
        <v>8318</v>
      </c>
      <c r="S3724" s="9">
        <f t="shared" si="350"/>
        <v>42381.671840277777</v>
      </c>
      <c r="T3724" s="9">
        <f t="shared" si="351"/>
        <v>42411.957638888889</v>
      </c>
      <c r="U3724">
        <f t="shared" si="352"/>
        <v>2016</v>
      </c>
      <c r="V3724" t="str">
        <f t="shared" si="353"/>
        <v>Jan</v>
      </c>
    </row>
    <row r="3725" spans="1:22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8">
        <f t="shared" si="348"/>
        <v>102</v>
      </c>
      <c r="P3725" s="12">
        <f t="shared" si="349"/>
        <v>41200</v>
      </c>
      <c r="Q3725" t="s">
        <v>8317</v>
      </c>
      <c r="R3725" t="s">
        <v>8318</v>
      </c>
      <c r="S3725" s="9">
        <f t="shared" si="350"/>
        <v>41943.753032407411</v>
      </c>
      <c r="T3725" s="9">
        <f t="shared" si="351"/>
        <v>41973.794699074075</v>
      </c>
      <c r="U3725">
        <f t="shared" si="352"/>
        <v>2014</v>
      </c>
      <c r="V3725" t="str">
        <f t="shared" si="353"/>
        <v>Oct</v>
      </c>
    </row>
    <row r="3726" spans="1:22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8">
        <f t="shared" si="348"/>
        <v>103</v>
      </c>
      <c r="P3726" s="12">
        <f t="shared" si="349"/>
        <v>28606.067415730337</v>
      </c>
      <c r="Q3726" t="s">
        <v>8317</v>
      </c>
      <c r="R3726" t="s">
        <v>8318</v>
      </c>
      <c r="S3726" s="9">
        <f t="shared" si="350"/>
        <v>42465.491435185191</v>
      </c>
      <c r="T3726" s="9">
        <f t="shared" si="351"/>
        <v>42494.958333333328</v>
      </c>
      <c r="U3726">
        <f t="shared" si="352"/>
        <v>2016</v>
      </c>
      <c r="V3726" t="str">
        <f t="shared" si="353"/>
        <v>Apr</v>
      </c>
    </row>
    <row r="3727" spans="1:22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8">
        <f t="shared" si="348"/>
        <v>127</v>
      </c>
      <c r="P3727" s="12">
        <f t="shared" si="349"/>
        <v>97635.53333333334</v>
      </c>
      <c r="Q3727" t="s">
        <v>8317</v>
      </c>
      <c r="R3727" t="s">
        <v>8318</v>
      </c>
      <c r="S3727" s="9">
        <f t="shared" si="350"/>
        <v>42401.945219907408</v>
      </c>
      <c r="T3727" s="9">
        <f t="shared" si="351"/>
        <v>42418.895833333328</v>
      </c>
      <c r="U3727">
        <f t="shared" si="352"/>
        <v>2016</v>
      </c>
      <c r="V3727" t="str">
        <f t="shared" si="353"/>
        <v>Feb</v>
      </c>
    </row>
    <row r="3728" spans="1:22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8">
        <f t="shared" si="348"/>
        <v>339</v>
      </c>
      <c r="P3728" s="12">
        <f t="shared" si="349"/>
        <v>52091.934782608696</v>
      </c>
      <c r="Q3728" t="s">
        <v>8317</v>
      </c>
      <c r="R3728" t="s">
        <v>8318</v>
      </c>
      <c r="S3728" s="9">
        <f t="shared" si="350"/>
        <v>42462.140868055561</v>
      </c>
      <c r="T3728" s="9">
        <f t="shared" si="351"/>
        <v>42489.875</v>
      </c>
      <c r="U3728">
        <f t="shared" si="352"/>
        <v>2016</v>
      </c>
      <c r="V3728" t="str">
        <f t="shared" si="353"/>
        <v>Apr</v>
      </c>
    </row>
    <row r="3729" spans="1:22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8">
        <f t="shared" si="348"/>
        <v>101</v>
      </c>
      <c r="P3729" s="12">
        <f t="shared" si="349"/>
        <v>80788.060606060608</v>
      </c>
      <c r="Q3729" t="s">
        <v>8317</v>
      </c>
      <c r="R3729" t="s">
        <v>8318</v>
      </c>
      <c r="S3729" s="9">
        <f t="shared" si="350"/>
        <v>42632.348310185189</v>
      </c>
      <c r="T3729" s="9">
        <f t="shared" si="351"/>
        <v>42663.204861111109</v>
      </c>
      <c r="U3729">
        <f t="shared" si="352"/>
        <v>2016</v>
      </c>
      <c r="V3729" t="str">
        <f t="shared" si="353"/>
        <v>Sep</v>
      </c>
    </row>
    <row r="3730" spans="1:22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8">
        <f t="shared" si="348"/>
        <v>9</v>
      </c>
      <c r="P3730" s="12">
        <f t="shared" si="349"/>
        <v>83612.903225806454</v>
      </c>
      <c r="Q3730" t="s">
        <v>8317</v>
      </c>
      <c r="R3730" t="s">
        <v>8318</v>
      </c>
      <c r="S3730" s="9">
        <f t="shared" si="350"/>
        <v>42205.171018518522</v>
      </c>
      <c r="T3730" s="9">
        <f t="shared" si="351"/>
        <v>42235.171018518522</v>
      </c>
      <c r="U3730">
        <f t="shared" si="352"/>
        <v>2015</v>
      </c>
      <c r="V3730" t="str">
        <f t="shared" si="353"/>
        <v>Jul</v>
      </c>
    </row>
    <row r="3731" spans="1:22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8">
        <f t="shared" si="348"/>
        <v>7</v>
      </c>
      <c r="P3731" s="12">
        <f t="shared" si="349"/>
        <v>776880</v>
      </c>
      <c r="Q3731" t="s">
        <v>8317</v>
      </c>
      <c r="R3731" t="s">
        <v>8318</v>
      </c>
      <c r="S3731" s="9">
        <f t="shared" si="350"/>
        <v>42041.205000000002</v>
      </c>
      <c r="T3731" s="9">
        <f t="shared" si="351"/>
        <v>42086.16333333333</v>
      </c>
      <c r="U3731">
        <f t="shared" si="352"/>
        <v>2015</v>
      </c>
      <c r="V3731" t="str">
        <f t="shared" si="353"/>
        <v>Feb</v>
      </c>
    </row>
    <row r="3732" spans="1:22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8">
        <f t="shared" si="348"/>
        <v>10</v>
      </c>
      <c r="P3732" s="12">
        <f t="shared" si="349"/>
        <v>2592000</v>
      </c>
      <c r="Q3732" t="s">
        <v>8317</v>
      </c>
      <c r="R3732" t="s">
        <v>8318</v>
      </c>
      <c r="S3732" s="9">
        <f t="shared" si="350"/>
        <v>42203.677766203706</v>
      </c>
      <c r="T3732" s="9">
        <f t="shared" si="351"/>
        <v>42233.677766203706</v>
      </c>
      <c r="U3732">
        <f t="shared" si="352"/>
        <v>2015</v>
      </c>
      <c r="V3732" t="str">
        <f t="shared" si="353"/>
        <v>Jul</v>
      </c>
    </row>
    <row r="3733" spans="1:22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8">
        <f t="shared" si="348"/>
        <v>11</v>
      </c>
      <c r="P3733" s="12">
        <f t="shared" si="349"/>
        <v>218794.5</v>
      </c>
      <c r="Q3733" t="s">
        <v>8317</v>
      </c>
      <c r="R3733" t="s">
        <v>8318</v>
      </c>
      <c r="S3733" s="9">
        <f t="shared" si="350"/>
        <v>41983.752847222218</v>
      </c>
      <c r="T3733" s="9">
        <f t="shared" si="351"/>
        <v>42014.140972222223</v>
      </c>
      <c r="U3733">
        <f t="shared" si="352"/>
        <v>2014</v>
      </c>
      <c r="V3733" t="str">
        <f t="shared" si="353"/>
        <v>Dec</v>
      </c>
    </row>
    <row r="3734" spans="1:22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8">
        <f t="shared" si="348"/>
        <v>15</v>
      </c>
      <c r="P3734" s="12">
        <f t="shared" si="349"/>
        <v>1292166.75</v>
      </c>
      <c r="Q3734" t="s">
        <v>8317</v>
      </c>
      <c r="R3734" t="s">
        <v>8318</v>
      </c>
      <c r="S3734" s="9">
        <f t="shared" si="350"/>
        <v>41968.677465277782</v>
      </c>
      <c r="T3734" s="9">
        <f t="shared" si="351"/>
        <v>42028.5</v>
      </c>
      <c r="U3734">
        <f t="shared" si="352"/>
        <v>2014</v>
      </c>
      <c r="V3734" t="str">
        <f t="shared" si="353"/>
        <v>Nov</v>
      </c>
    </row>
    <row r="3735" spans="1:22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8">
        <f t="shared" si="348"/>
        <v>0</v>
      </c>
      <c r="P3735" s="12" t="e">
        <f t="shared" si="349"/>
        <v>#DIV/0!</v>
      </c>
      <c r="Q3735" t="s">
        <v>8317</v>
      </c>
      <c r="R3735" t="s">
        <v>8318</v>
      </c>
      <c r="S3735" s="9">
        <f t="shared" si="350"/>
        <v>42103.024398148147</v>
      </c>
      <c r="T3735" s="9">
        <f t="shared" si="351"/>
        <v>42112.9375</v>
      </c>
      <c r="U3735">
        <f t="shared" si="352"/>
        <v>2015</v>
      </c>
      <c r="V3735" t="str">
        <f t="shared" si="353"/>
        <v>Apr</v>
      </c>
    </row>
    <row r="3736" spans="1:22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8">
        <f t="shared" si="348"/>
        <v>28</v>
      </c>
      <c r="P3736" s="12">
        <f t="shared" si="349"/>
        <v>740571.42857142852</v>
      </c>
      <c r="Q3736" t="s">
        <v>8317</v>
      </c>
      <c r="R3736" t="s">
        <v>8318</v>
      </c>
      <c r="S3736" s="9">
        <f t="shared" si="350"/>
        <v>42089.901574074072</v>
      </c>
      <c r="T3736" s="9">
        <f t="shared" si="351"/>
        <v>42149.901574074072</v>
      </c>
      <c r="U3736">
        <f t="shared" si="352"/>
        <v>2015</v>
      </c>
      <c r="V3736" t="str">
        <f t="shared" si="353"/>
        <v>Mar</v>
      </c>
    </row>
    <row r="3737" spans="1:22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8">
        <f t="shared" si="348"/>
        <v>13</v>
      </c>
      <c r="P3737" s="12">
        <f t="shared" si="349"/>
        <v>1296000</v>
      </c>
      <c r="Q3737" t="s">
        <v>8317</v>
      </c>
      <c r="R3737" t="s">
        <v>8318</v>
      </c>
      <c r="S3737" s="9">
        <f t="shared" si="350"/>
        <v>42122.693159722221</v>
      </c>
      <c r="T3737" s="9">
        <f t="shared" si="351"/>
        <v>42152.693159722221</v>
      </c>
      <c r="U3737">
        <f t="shared" si="352"/>
        <v>2015</v>
      </c>
      <c r="V3737" t="str">
        <f t="shared" si="353"/>
        <v>Apr</v>
      </c>
    </row>
    <row r="3738" spans="1:22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8">
        <f t="shared" si="348"/>
        <v>1</v>
      </c>
      <c r="P3738" s="12">
        <f t="shared" si="349"/>
        <v>3286507</v>
      </c>
      <c r="Q3738" t="s">
        <v>8317</v>
      </c>
      <c r="R3738" t="s">
        <v>8318</v>
      </c>
      <c r="S3738" s="9">
        <f t="shared" si="350"/>
        <v>42048.711724537032</v>
      </c>
      <c r="T3738" s="9">
        <f t="shared" si="351"/>
        <v>42086.75</v>
      </c>
      <c r="U3738">
        <f t="shared" si="352"/>
        <v>2015</v>
      </c>
      <c r="V3738" t="str">
        <f t="shared" si="353"/>
        <v>Feb</v>
      </c>
    </row>
    <row r="3739" spans="1:22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8">
        <f t="shared" si="348"/>
        <v>21</v>
      </c>
      <c r="P3739" s="12">
        <f t="shared" si="349"/>
        <v>488159.25</v>
      </c>
      <c r="Q3739" t="s">
        <v>8317</v>
      </c>
      <c r="R3739" t="s">
        <v>8318</v>
      </c>
      <c r="S3739" s="9">
        <f t="shared" si="350"/>
        <v>42297.691006944442</v>
      </c>
      <c r="T3739" s="9">
        <f t="shared" si="351"/>
        <v>42320.290972222225</v>
      </c>
      <c r="U3739">
        <f t="shared" si="352"/>
        <v>2015</v>
      </c>
      <c r="V3739" t="str">
        <f t="shared" si="353"/>
        <v>Oct</v>
      </c>
    </row>
    <row r="3740" spans="1:22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8">
        <f t="shared" si="348"/>
        <v>18</v>
      </c>
      <c r="P3740" s="12">
        <f t="shared" si="349"/>
        <v>316482.5</v>
      </c>
      <c r="Q3740" t="s">
        <v>8317</v>
      </c>
      <c r="R3740" t="s">
        <v>8318</v>
      </c>
      <c r="S3740" s="9">
        <f t="shared" si="350"/>
        <v>41813.938715277778</v>
      </c>
      <c r="T3740" s="9">
        <f t="shared" si="351"/>
        <v>41835.916666666664</v>
      </c>
      <c r="U3740">
        <f t="shared" si="352"/>
        <v>2014</v>
      </c>
      <c r="V3740" t="str">
        <f t="shared" si="353"/>
        <v>Jun</v>
      </c>
    </row>
    <row r="3741" spans="1:22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8">
        <f t="shared" si="348"/>
        <v>20</v>
      </c>
      <c r="P3741" s="12">
        <f t="shared" si="349"/>
        <v>216000</v>
      </c>
      <c r="Q3741" t="s">
        <v>8317</v>
      </c>
      <c r="R3741" t="s">
        <v>8318</v>
      </c>
      <c r="S3741" s="9">
        <f t="shared" si="350"/>
        <v>42548.449861111112</v>
      </c>
      <c r="T3741" s="9">
        <f t="shared" si="351"/>
        <v>42568.449861111112</v>
      </c>
      <c r="U3741">
        <f t="shared" si="352"/>
        <v>2016</v>
      </c>
      <c r="V3741" t="str">
        <f t="shared" si="353"/>
        <v>Jun</v>
      </c>
    </row>
    <row r="3742" spans="1:22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8">
        <f t="shared" si="348"/>
        <v>18</v>
      </c>
      <c r="P3742" s="12">
        <f t="shared" si="349"/>
        <v>185077.35714285713</v>
      </c>
      <c r="Q3742" t="s">
        <v>8317</v>
      </c>
      <c r="R3742" t="s">
        <v>8318</v>
      </c>
      <c r="S3742" s="9">
        <f t="shared" si="350"/>
        <v>41833.089756944442</v>
      </c>
      <c r="T3742" s="9">
        <f t="shared" si="351"/>
        <v>41863.079143518517</v>
      </c>
      <c r="U3742">
        <f t="shared" si="352"/>
        <v>2014</v>
      </c>
      <c r="V3742" t="str">
        <f t="shared" si="353"/>
        <v>Jul</v>
      </c>
    </row>
    <row r="3743" spans="1:22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8">
        <f t="shared" si="348"/>
        <v>0</v>
      </c>
      <c r="P3743" s="12" t="e">
        <f t="shared" si="349"/>
        <v>#DIV/0!</v>
      </c>
      <c r="Q3743" t="s">
        <v>8317</v>
      </c>
      <c r="R3743" t="s">
        <v>8318</v>
      </c>
      <c r="S3743" s="9">
        <f t="shared" si="350"/>
        <v>42325.920717592591</v>
      </c>
      <c r="T3743" s="9">
        <f t="shared" si="351"/>
        <v>42355.920717592591</v>
      </c>
      <c r="U3743">
        <f t="shared" si="352"/>
        <v>2015</v>
      </c>
      <c r="V3743" t="str">
        <f t="shared" si="353"/>
        <v>Nov</v>
      </c>
    </row>
    <row r="3744" spans="1:22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8">
        <f t="shared" si="348"/>
        <v>2</v>
      </c>
      <c r="P3744" s="12">
        <f t="shared" si="349"/>
        <v>648000</v>
      </c>
      <c r="Q3744" t="s">
        <v>8317</v>
      </c>
      <c r="R3744" t="s">
        <v>8318</v>
      </c>
      <c r="S3744" s="9">
        <f t="shared" si="350"/>
        <v>41858.214629629627</v>
      </c>
      <c r="T3744" s="9">
        <f t="shared" si="351"/>
        <v>41888.214629629627</v>
      </c>
      <c r="U3744">
        <f t="shared" si="352"/>
        <v>2014</v>
      </c>
      <c r="V3744" t="str">
        <f t="shared" si="353"/>
        <v>Aug</v>
      </c>
    </row>
    <row r="3745" spans="1:22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8">
        <f t="shared" si="348"/>
        <v>0</v>
      </c>
      <c r="P3745" s="12" t="e">
        <f t="shared" si="349"/>
        <v>#DIV/0!</v>
      </c>
      <c r="Q3745" t="s">
        <v>8317</v>
      </c>
      <c r="R3745" t="s">
        <v>8318</v>
      </c>
      <c r="S3745" s="9">
        <f t="shared" si="350"/>
        <v>41793.710231481484</v>
      </c>
      <c r="T3745" s="9">
        <f t="shared" si="351"/>
        <v>41823.710231481484</v>
      </c>
      <c r="U3745">
        <f t="shared" si="352"/>
        <v>2014</v>
      </c>
      <c r="V3745" t="str">
        <f t="shared" si="353"/>
        <v>Jun</v>
      </c>
    </row>
    <row r="3746" spans="1:22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8">
        <f t="shared" si="348"/>
        <v>0</v>
      </c>
      <c r="P3746" s="12" t="e">
        <f t="shared" si="349"/>
        <v>#DIV/0!</v>
      </c>
      <c r="Q3746" t="s">
        <v>8317</v>
      </c>
      <c r="R3746" t="s">
        <v>8318</v>
      </c>
      <c r="S3746" s="9">
        <f t="shared" si="350"/>
        <v>41793.814259259263</v>
      </c>
      <c r="T3746" s="9">
        <f t="shared" si="351"/>
        <v>41825.165972222225</v>
      </c>
      <c r="U3746">
        <f t="shared" si="352"/>
        <v>2014</v>
      </c>
      <c r="V3746" t="str">
        <f t="shared" si="353"/>
        <v>Jun</v>
      </c>
    </row>
    <row r="3747" spans="1:22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8">
        <f t="shared" si="348"/>
        <v>10</v>
      </c>
      <c r="P3747" s="12">
        <f t="shared" si="349"/>
        <v>2592000</v>
      </c>
      <c r="Q3747" t="s">
        <v>8317</v>
      </c>
      <c r="R3747" t="s">
        <v>8318</v>
      </c>
      <c r="S3747" s="9">
        <f t="shared" si="350"/>
        <v>41831.697939814818</v>
      </c>
      <c r="T3747" s="9">
        <f t="shared" si="351"/>
        <v>41861.697939814818</v>
      </c>
      <c r="U3747">
        <f t="shared" si="352"/>
        <v>2014</v>
      </c>
      <c r="V3747" t="str">
        <f t="shared" si="353"/>
        <v>Jul</v>
      </c>
    </row>
    <row r="3748" spans="1:22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8">
        <f t="shared" si="348"/>
        <v>2</v>
      </c>
      <c r="P3748" s="12">
        <f t="shared" si="349"/>
        <v>2592000</v>
      </c>
      <c r="Q3748" t="s">
        <v>8317</v>
      </c>
      <c r="R3748" t="s">
        <v>8318</v>
      </c>
      <c r="S3748" s="9">
        <f t="shared" si="350"/>
        <v>42621.389340277776</v>
      </c>
      <c r="T3748" s="9">
        <f t="shared" si="351"/>
        <v>42651.389340277776</v>
      </c>
      <c r="U3748">
        <f t="shared" si="352"/>
        <v>2016</v>
      </c>
      <c r="V3748" t="str">
        <f t="shared" si="353"/>
        <v>Sep</v>
      </c>
    </row>
    <row r="3749" spans="1:22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8">
        <f t="shared" si="348"/>
        <v>1</v>
      </c>
      <c r="P3749" s="12">
        <f t="shared" si="349"/>
        <v>2303244</v>
      </c>
      <c r="Q3749" t="s">
        <v>8317</v>
      </c>
      <c r="R3749" t="s">
        <v>8318</v>
      </c>
      <c r="S3749" s="9">
        <f t="shared" si="350"/>
        <v>42164.299722222218</v>
      </c>
      <c r="T3749" s="9">
        <f t="shared" si="351"/>
        <v>42190.957638888889</v>
      </c>
      <c r="U3749">
        <f t="shared" si="352"/>
        <v>2015</v>
      </c>
      <c r="V3749" t="str">
        <f t="shared" si="353"/>
        <v>Jun</v>
      </c>
    </row>
    <row r="3750" spans="1:22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8">
        <f t="shared" si="348"/>
        <v>104</v>
      </c>
      <c r="P3750" s="12">
        <f t="shared" si="349"/>
        <v>34132.769230769234</v>
      </c>
      <c r="Q3750" t="s">
        <v>8317</v>
      </c>
      <c r="R3750" t="s">
        <v>8359</v>
      </c>
      <c r="S3750" s="9">
        <f t="shared" si="350"/>
        <v>42395.706435185188</v>
      </c>
      <c r="T3750" s="9">
        <f t="shared" si="351"/>
        <v>42416.249305555553</v>
      </c>
      <c r="U3750">
        <f t="shared" si="352"/>
        <v>2016</v>
      </c>
      <c r="V3750" t="str">
        <f t="shared" si="353"/>
        <v>Jan</v>
      </c>
    </row>
    <row r="3751" spans="1:22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8">
        <f t="shared" si="348"/>
        <v>105</v>
      </c>
      <c r="P3751" s="12">
        <f t="shared" si="349"/>
        <v>383107.42857142858</v>
      </c>
      <c r="Q3751" t="s">
        <v>8317</v>
      </c>
      <c r="R3751" t="s">
        <v>8359</v>
      </c>
      <c r="S3751" s="9">
        <f t="shared" si="350"/>
        <v>42458.127175925925</v>
      </c>
      <c r="T3751" s="9">
        <f t="shared" si="351"/>
        <v>42489.165972222225</v>
      </c>
      <c r="U3751">
        <f t="shared" si="352"/>
        <v>2016</v>
      </c>
      <c r="V3751" t="str">
        <f t="shared" si="353"/>
        <v>Mar</v>
      </c>
    </row>
    <row r="3752" spans="1:22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8">
        <f t="shared" si="348"/>
        <v>100</v>
      </c>
      <c r="P3752" s="12">
        <f t="shared" si="349"/>
        <v>87483.28571428571</v>
      </c>
      <c r="Q3752" t="s">
        <v>8317</v>
      </c>
      <c r="R3752" t="s">
        <v>8359</v>
      </c>
      <c r="S3752" s="9">
        <f t="shared" si="350"/>
        <v>42016.981574074074</v>
      </c>
      <c r="T3752" s="9">
        <f t="shared" si="351"/>
        <v>42045.332638888889</v>
      </c>
      <c r="U3752">
        <f t="shared" si="352"/>
        <v>2015</v>
      </c>
      <c r="V3752" t="str">
        <f t="shared" si="353"/>
        <v>Jan</v>
      </c>
    </row>
    <row r="3753" spans="1:22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8">
        <f t="shared" si="348"/>
        <v>133</v>
      </c>
      <c r="P3753" s="12">
        <f t="shared" si="349"/>
        <v>470945.45454545453</v>
      </c>
      <c r="Q3753" t="s">
        <v>8317</v>
      </c>
      <c r="R3753" t="s">
        <v>8359</v>
      </c>
      <c r="S3753" s="9">
        <f t="shared" si="350"/>
        <v>42403.035567129627</v>
      </c>
      <c r="T3753" s="9">
        <f t="shared" si="351"/>
        <v>42462.993900462956</v>
      </c>
      <c r="U3753">
        <f t="shared" si="352"/>
        <v>2016</v>
      </c>
      <c r="V3753" t="str">
        <f t="shared" si="353"/>
        <v>Feb</v>
      </c>
    </row>
    <row r="3754" spans="1:22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8">
        <f t="shared" si="348"/>
        <v>113</v>
      </c>
      <c r="P3754" s="12">
        <f t="shared" si="349"/>
        <v>230817.66666666666</v>
      </c>
      <c r="Q3754" t="s">
        <v>8317</v>
      </c>
      <c r="R3754" t="s">
        <v>8359</v>
      </c>
      <c r="S3754" s="9">
        <f t="shared" si="350"/>
        <v>42619.802488425921</v>
      </c>
      <c r="T3754" s="9">
        <f t="shared" si="351"/>
        <v>42659.875</v>
      </c>
      <c r="U3754">
        <f t="shared" si="352"/>
        <v>2016</v>
      </c>
      <c r="V3754" t="str">
        <f t="shared" si="353"/>
        <v>Sep</v>
      </c>
    </row>
    <row r="3755" spans="1:22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8">
        <f t="shared" si="348"/>
        <v>103</v>
      </c>
      <c r="P3755" s="12">
        <f t="shared" si="349"/>
        <v>84026.666666666672</v>
      </c>
      <c r="Q3755" t="s">
        <v>8317</v>
      </c>
      <c r="R3755" t="s">
        <v>8359</v>
      </c>
      <c r="S3755" s="9">
        <f t="shared" si="350"/>
        <v>42128.824074074073</v>
      </c>
      <c r="T3755" s="9">
        <f t="shared" si="351"/>
        <v>42158</v>
      </c>
      <c r="U3755">
        <f t="shared" si="352"/>
        <v>2015</v>
      </c>
      <c r="V3755" t="str">
        <f t="shared" si="353"/>
        <v>May</v>
      </c>
    </row>
    <row r="3756" spans="1:22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8">
        <f t="shared" si="348"/>
        <v>120</v>
      </c>
      <c r="P3756" s="12">
        <f t="shared" si="349"/>
        <v>119444.55555555556</v>
      </c>
      <c r="Q3756" t="s">
        <v>8317</v>
      </c>
      <c r="R3756" t="s">
        <v>8359</v>
      </c>
      <c r="S3756" s="9">
        <f t="shared" si="350"/>
        <v>41808.881215277775</v>
      </c>
      <c r="T3756" s="9">
        <f t="shared" si="351"/>
        <v>41846.207638888889</v>
      </c>
      <c r="U3756">
        <f t="shared" si="352"/>
        <v>2014</v>
      </c>
      <c r="V3756" t="str">
        <f t="shared" si="353"/>
        <v>Jun</v>
      </c>
    </row>
    <row r="3757" spans="1:22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8">
        <f t="shared" si="348"/>
        <v>130</v>
      </c>
      <c r="P3757" s="12">
        <f t="shared" si="349"/>
        <v>92571.428571428565</v>
      </c>
      <c r="Q3757" t="s">
        <v>8317</v>
      </c>
      <c r="R3757" t="s">
        <v>8359</v>
      </c>
      <c r="S3757" s="9">
        <f t="shared" si="350"/>
        <v>42445.866979166662</v>
      </c>
      <c r="T3757" s="9">
        <f t="shared" si="351"/>
        <v>42475.866979166662</v>
      </c>
      <c r="U3757">
        <f t="shared" si="352"/>
        <v>2016</v>
      </c>
      <c r="V3757" t="str">
        <f t="shared" si="353"/>
        <v>Mar</v>
      </c>
    </row>
    <row r="3758" spans="1:22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8">
        <f t="shared" si="348"/>
        <v>101</v>
      </c>
      <c r="P3758" s="12">
        <f t="shared" si="349"/>
        <v>152470.58823529413</v>
      </c>
      <c r="Q3758" t="s">
        <v>8317</v>
      </c>
      <c r="R3758" t="s">
        <v>8359</v>
      </c>
      <c r="S3758" s="9">
        <f t="shared" si="350"/>
        <v>41771.814791666664</v>
      </c>
      <c r="T3758" s="9">
        <f t="shared" si="351"/>
        <v>41801.814791666664</v>
      </c>
      <c r="U3758">
        <f t="shared" si="352"/>
        <v>2014</v>
      </c>
      <c r="V3758" t="str">
        <f t="shared" si="353"/>
        <v>May</v>
      </c>
    </row>
    <row r="3759" spans="1:22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8">
        <f t="shared" si="348"/>
        <v>109</v>
      </c>
      <c r="P3759" s="12">
        <f t="shared" si="349"/>
        <v>34560</v>
      </c>
      <c r="Q3759" t="s">
        <v>8317</v>
      </c>
      <c r="R3759" t="s">
        <v>8359</v>
      </c>
      <c r="S3759" s="9">
        <f t="shared" si="350"/>
        <v>41954.850868055553</v>
      </c>
      <c r="T3759" s="9">
        <f t="shared" si="351"/>
        <v>41974.850868055553</v>
      </c>
      <c r="U3759">
        <f t="shared" si="352"/>
        <v>2014</v>
      </c>
      <c r="V3759" t="str">
        <f t="shared" si="353"/>
        <v>Nov</v>
      </c>
    </row>
    <row r="3760" spans="1:22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8">
        <f t="shared" si="348"/>
        <v>102</v>
      </c>
      <c r="P3760" s="12">
        <f t="shared" si="349"/>
        <v>102140.84615384616</v>
      </c>
      <c r="Q3760" t="s">
        <v>8317</v>
      </c>
      <c r="R3760" t="s">
        <v>8359</v>
      </c>
      <c r="S3760" s="9">
        <f t="shared" si="350"/>
        <v>41747.471504629626</v>
      </c>
      <c r="T3760" s="9">
        <f t="shared" si="351"/>
        <v>41778.208333333336</v>
      </c>
      <c r="U3760">
        <f t="shared" si="352"/>
        <v>2014</v>
      </c>
      <c r="V3760" t="str">
        <f t="shared" si="353"/>
        <v>Apr</v>
      </c>
    </row>
    <row r="3761" spans="1:22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8">
        <f t="shared" si="348"/>
        <v>110</v>
      </c>
      <c r="P3761" s="12">
        <f t="shared" si="349"/>
        <v>58909.090909090912</v>
      </c>
      <c r="Q3761" t="s">
        <v>8317</v>
      </c>
      <c r="R3761" t="s">
        <v>8359</v>
      </c>
      <c r="S3761" s="9">
        <f t="shared" si="350"/>
        <v>42182.108252314814</v>
      </c>
      <c r="T3761" s="9">
        <f t="shared" si="351"/>
        <v>42242.108252314814</v>
      </c>
      <c r="U3761">
        <f t="shared" si="352"/>
        <v>2015</v>
      </c>
      <c r="V3761" t="str">
        <f t="shared" si="353"/>
        <v>Jun</v>
      </c>
    </row>
    <row r="3762" spans="1:22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8">
        <f t="shared" si="348"/>
        <v>101</v>
      </c>
      <c r="P3762" s="12">
        <f t="shared" si="349"/>
        <v>23736.263736263736</v>
      </c>
      <c r="Q3762" t="s">
        <v>8317</v>
      </c>
      <c r="R3762" t="s">
        <v>8359</v>
      </c>
      <c r="S3762" s="9">
        <f t="shared" si="350"/>
        <v>41739.525300925925</v>
      </c>
      <c r="T3762" s="9">
        <f t="shared" si="351"/>
        <v>41764.525300925925</v>
      </c>
      <c r="U3762">
        <f t="shared" si="352"/>
        <v>2014</v>
      </c>
      <c r="V3762" t="str">
        <f t="shared" si="353"/>
        <v>Apr</v>
      </c>
    </row>
    <row r="3763" spans="1:22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8">
        <f t="shared" si="348"/>
        <v>100</v>
      </c>
      <c r="P3763" s="12">
        <f t="shared" si="349"/>
        <v>1540554.3333333333</v>
      </c>
      <c r="Q3763" t="s">
        <v>8317</v>
      </c>
      <c r="R3763" t="s">
        <v>8359</v>
      </c>
      <c r="S3763" s="9">
        <f t="shared" si="350"/>
        <v>42173.466863425929</v>
      </c>
      <c r="T3763" s="9">
        <f t="shared" si="351"/>
        <v>42226.958333333328</v>
      </c>
      <c r="U3763">
        <f t="shared" si="352"/>
        <v>2015</v>
      </c>
      <c r="V3763" t="str">
        <f t="shared" si="353"/>
        <v>Jun</v>
      </c>
    </row>
    <row r="3764" spans="1:22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8">
        <f t="shared" si="348"/>
        <v>106</v>
      </c>
      <c r="P3764" s="12">
        <f t="shared" si="349"/>
        <v>77142.857142857145</v>
      </c>
      <c r="Q3764" t="s">
        <v>8317</v>
      </c>
      <c r="R3764" t="s">
        <v>8359</v>
      </c>
      <c r="S3764" s="9">
        <f t="shared" si="350"/>
        <v>42193.813530092593</v>
      </c>
      <c r="T3764" s="9">
        <f t="shared" si="351"/>
        <v>42218.813530092593</v>
      </c>
      <c r="U3764">
        <f t="shared" si="352"/>
        <v>2015</v>
      </c>
      <c r="V3764" t="str">
        <f t="shared" si="353"/>
        <v>Jul</v>
      </c>
    </row>
    <row r="3765" spans="1:22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8">
        <f t="shared" si="348"/>
        <v>100</v>
      </c>
      <c r="P3765" s="12">
        <f t="shared" si="349"/>
        <v>33615.584415584417</v>
      </c>
      <c r="Q3765" t="s">
        <v>8317</v>
      </c>
      <c r="R3765" t="s">
        <v>8359</v>
      </c>
      <c r="S3765" s="9">
        <f t="shared" si="350"/>
        <v>42065.750300925924</v>
      </c>
      <c r="T3765" s="9">
        <f t="shared" si="351"/>
        <v>42095.708634259259</v>
      </c>
      <c r="U3765">
        <f t="shared" si="352"/>
        <v>2015</v>
      </c>
      <c r="V3765" t="str">
        <f t="shared" si="353"/>
        <v>Mar</v>
      </c>
    </row>
    <row r="3766" spans="1:22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8">
        <f t="shared" si="348"/>
        <v>100</v>
      </c>
      <c r="P3766" s="12">
        <f t="shared" si="349"/>
        <v>61382.518518518518</v>
      </c>
      <c r="Q3766" t="s">
        <v>8317</v>
      </c>
      <c r="R3766" t="s">
        <v>8359</v>
      </c>
      <c r="S3766" s="9">
        <f t="shared" si="350"/>
        <v>42499.842962962968</v>
      </c>
      <c r="T3766" s="9">
        <f t="shared" si="351"/>
        <v>42519.024999999994</v>
      </c>
      <c r="U3766">
        <f t="shared" si="352"/>
        <v>2016</v>
      </c>
      <c r="V3766" t="str">
        <f t="shared" si="353"/>
        <v>May</v>
      </c>
    </row>
    <row r="3767" spans="1:22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8">
        <f t="shared" si="348"/>
        <v>113</v>
      </c>
      <c r="P3767" s="12">
        <f t="shared" si="349"/>
        <v>24224.299065420561</v>
      </c>
      <c r="Q3767" t="s">
        <v>8317</v>
      </c>
      <c r="R3767" t="s">
        <v>8359</v>
      </c>
      <c r="S3767" s="9">
        <f t="shared" si="350"/>
        <v>41820.776412037041</v>
      </c>
      <c r="T3767" s="9">
        <f t="shared" si="351"/>
        <v>41850.776412037041</v>
      </c>
      <c r="U3767">
        <f t="shared" si="352"/>
        <v>2014</v>
      </c>
      <c r="V3767" t="str">
        <f t="shared" si="353"/>
        <v>Jun</v>
      </c>
    </row>
    <row r="3768" spans="1:22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8">
        <f t="shared" si="348"/>
        <v>103</v>
      </c>
      <c r="P3768" s="12">
        <f t="shared" si="349"/>
        <v>31500</v>
      </c>
      <c r="Q3768" t="s">
        <v>8317</v>
      </c>
      <c r="R3768" t="s">
        <v>8359</v>
      </c>
      <c r="S3768" s="9">
        <f t="shared" si="350"/>
        <v>41788.167187500003</v>
      </c>
      <c r="T3768" s="9">
        <f t="shared" si="351"/>
        <v>41823.167187500003</v>
      </c>
      <c r="U3768">
        <f t="shared" si="352"/>
        <v>2014</v>
      </c>
      <c r="V3768" t="str">
        <f t="shared" si="353"/>
        <v>May</v>
      </c>
    </row>
    <row r="3769" spans="1:22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8">
        <f t="shared" si="348"/>
        <v>117</v>
      </c>
      <c r="P3769" s="12">
        <f t="shared" si="349"/>
        <v>21890.053571428572</v>
      </c>
      <c r="Q3769" t="s">
        <v>8317</v>
      </c>
      <c r="R3769" t="s">
        <v>8359</v>
      </c>
      <c r="S3769" s="9">
        <f t="shared" si="350"/>
        <v>42050.019641203704</v>
      </c>
      <c r="T3769" s="9">
        <f t="shared" si="351"/>
        <v>42064.207638888889</v>
      </c>
      <c r="U3769">
        <f t="shared" si="352"/>
        <v>2015</v>
      </c>
      <c r="V3769" t="str">
        <f t="shared" si="353"/>
        <v>Feb</v>
      </c>
    </row>
    <row r="3770" spans="1:22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8">
        <f t="shared" si="348"/>
        <v>108</v>
      </c>
      <c r="P3770" s="12">
        <f t="shared" si="349"/>
        <v>44689.65517241379</v>
      </c>
      <c r="Q3770" t="s">
        <v>8317</v>
      </c>
      <c r="R3770" t="s">
        <v>8359</v>
      </c>
      <c r="S3770" s="9">
        <f t="shared" si="350"/>
        <v>41772.727893518517</v>
      </c>
      <c r="T3770" s="9">
        <f t="shared" si="351"/>
        <v>41802.727893518517</v>
      </c>
      <c r="U3770">
        <f t="shared" si="352"/>
        <v>2014</v>
      </c>
      <c r="V3770" t="str">
        <f t="shared" si="353"/>
        <v>May</v>
      </c>
    </row>
    <row r="3771" spans="1:22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8">
        <f t="shared" si="348"/>
        <v>100</v>
      </c>
      <c r="P3771" s="12">
        <f t="shared" si="349"/>
        <v>172800</v>
      </c>
      <c r="Q3771" t="s">
        <v>8317</v>
      </c>
      <c r="R3771" t="s">
        <v>8359</v>
      </c>
      <c r="S3771" s="9">
        <f t="shared" si="350"/>
        <v>42445.598136574074</v>
      </c>
      <c r="T3771" s="9">
        <f t="shared" si="351"/>
        <v>42475.598136574074</v>
      </c>
      <c r="U3771">
        <f t="shared" si="352"/>
        <v>2016</v>
      </c>
      <c r="V3771" t="str">
        <f t="shared" si="353"/>
        <v>Mar</v>
      </c>
    </row>
    <row r="3772" spans="1:22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8">
        <f t="shared" si="348"/>
        <v>100</v>
      </c>
      <c r="P3772" s="12">
        <f t="shared" si="349"/>
        <v>129600</v>
      </c>
      <c r="Q3772" t="s">
        <v>8317</v>
      </c>
      <c r="R3772" t="s">
        <v>8359</v>
      </c>
      <c r="S3772" s="9">
        <f t="shared" si="350"/>
        <v>42138.930671296301</v>
      </c>
      <c r="T3772" s="9">
        <f t="shared" si="351"/>
        <v>42168.930671296301</v>
      </c>
      <c r="U3772">
        <f t="shared" si="352"/>
        <v>2015</v>
      </c>
      <c r="V3772" t="str">
        <f t="shared" si="353"/>
        <v>May</v>
      </c>
    </row>
    <row r="3773" spans="1:22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8">
        <f t="shared" si="348"/>
        <v>146</v>
      </c>
      <c r="P3773" s="12">
        <f t="shared" si="349"/>
        <v>32156.526315789473</v>
      </c>
      <c r="Q3773" t="s">
        <v>8317</v>
      </c>
      <c r="R3773" t="s">
        <v>8359</v>
      </c>
      <c r="S3773" s="9">
        <f t="shared" si="350"/>
        <v>42493.857083333336</v>
      </c>
      <c r="T3773" s="9">
        <f t="shared" si="351"/>
        <v>42508</v>
      </c>
      <c r="U3773">
        <f t="shared" si="352"/>
        <v>2016</v>
      </c>
      <c r="V3773" t="str">
        <f t="shared" si="353"/>
        <v>May</v>
      </c>
    </row>
    <row r="3774" spans="1:22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8">
        <f t="shared" si="348"/>
        <v>110</v>
      </c>
      <c r="P3774" s="12">
        <f t="shared" si="349"/>
        <v>54021.030303030304</v>
      </c>
      <c r="Q3774" t="s">
        <v>8317</v>
      </c>
      <c r="R3774" t="s">
        <v>8359</v>
      </c>
      <c r="S3774" s="9">
        <f t="shared" si="350"/>
        <v>42682.616967592592</v>
      </c>
      <c r="T3774" s="9">
        <f t="shared" si="351"/>
        <v>42703.25</v>
      </c>
      <c r="U3774">
        <f t="shared" si="352"/>
        <v>2016</v>
      </c>
      <c r="V3774" t="str">
        <f t="shared" si="353"/>
        <v>Nov</v>
      </c>
    </row>
    <row r="3775" spans="1:22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8">
        <f t="shared" si="348"/>
        <v>108</v>
      </c>
      <c r="P3775" s="12">
        <f t="shared" si="349"/>
        <v>50147.947368421053</v>
      </c>
      <c r="Q3775" t="s">
        <v>8317</v>
      </c>
      <c r="R3775" t="s">
        <v>8359</v>
      </c>
      <c r="S3775" s="9">
        <f t="shared" si="350"/>
        <v>42656.005173611105</v>
      </c>
      <c r="T3775" s="9">
        <f t="shared" si="351"/>
        <v>42689.088888888888</v>
      </c>
      <c r="U3775">
        <f t="shared" si="352"/>
        <v>2016</v>
      </c>
      <c r="V3775" t="str">
        <f t="shared" si="353"/>
        <v>Oct</v>
      </c>
    </row>
    <row r="3776" spans="1:22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8">
        <f t="shared" si="348"/>
        <v>100</v>
      </c>
      <c r="P3776" s="12">
        <f t="shared" si="349"/>
        <v>55296</v>
      </c>
      <c r="Q3776" t="s">
        <v>8317</v>
      </c>
      <c r="R3776" t="s">
        <v>8359</v>
      </c>
      <c r="S3776" s="9">
        <f t="shared" si="350"/>
        <v>42087.792303240742</v>
      </c>
      <c r="T3776" s="9">
        <f t="shared" si="351"/>
        <v>42103.792303240742</v>
      </c>
      <c r="U3776">
        <f t="shared" si="352"/>
        <v>2015</v>
      </c>
      <c r="V3776" t="str">
        <f t="shared" si="353"/>
        <v>Mar</v>
      </c>
    </row>
    <row r="3777" spans="1:22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8">
        <f t="shared" si="348"/>
        <v>100</v>
      </c>
      <c r="P3777" s="12">
        <f t="shared" si="349"/>
        <v>168011.21428571429</v>
      </c>
      <c r="Q3777" t="s">
        <v>8317</v>
      </c>
      <c r="R3777" t="s">
        <v>8359</v>
      </c>
      <c r="S3777" s="9">
        <f t="shared" si="350"/>
        <v>42075.942627314813</v>
      </c>
      <c r="T3777" s="9">
        <f t="shared" si="351"/>
        <v>42103.166666666672</v>
      </c>
      <c r="U3777">
        <f t="shared" si="352"/>
        <v>2015</v>
      </c>
      <c r="V3777" t="str">
        <f t="shared" si="353"/>
        <v>Mar</v>
      </c>
    </row>
    <row r="3778" spans="1:22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8">
        <f t="shared" si="348"/>
        <v>107</v>
      </c>
      <c r="P3778" s="12">
        <f t="shared" si="349"/>
        <v>34627.893617021276</v>
      </c>
      <c r="Q3778" t="s">
        <v>8317</v>
      </c>
      <c r="R3778" t="s">
        <v>8359</v>
      </c>
      <c r="S3778" s="9">
        <f t="shared" si="350"/>
        <v>41814.367800925924</v>
      </c>
      <c r="T3778" s="9">
        <f t="shared" si="351"/>
        <v>41852.041666666664</v>
      </c>
      <c r="U3778">
        <f t="shared" si="352"/>
        <v>2014</v>
      </c>
      <c r="V3778" t="str">
        <f t="shared" si="353"/>
        <v>Jun</v>
      </c>
    </row>
    <row r="3779" spans="1:22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8">
        <f t="shared" ref="O3779:O3842" si="354">ROUND((E3779/D3779)*100,0)</f>
        <v>143</v>
      </c>
      <c r="P3779" s="12">
        <f t="shared" ref="P3779:P3842" si="355">(I3779-J3779)/L3779</f>
        <v>32297.949152542373</v>
      </c>
      <c r="Q3779" t="s">
        <v>8317</v>
      </c>
      <c r="R3779" t="s">
        <v>8359</v>
      </c>
      <c r="S3779" s="9">
        <f t="shared" ref="S3779:S3842" si="356">(((J3779/60)/60)/24)+DATE(1970,1,1)</f>
        <v>41887.111354166671</v>
      </c>
      <c r="T3779" s="9">
        <f t="shared" ref="T3779:T3842" si="357">(((I3779/60)/60)/24) + DATE(1970,1,1)</f>
        <v>41909.166666666664</v>
      </c>
      <c r="U3779">
        <f t="shared" ref="U3779:U3842" si="358">YEAR(S3779)</f>
        <v>2014</v>
      </c>
      <c r="V3779" t="str">
        <f t="shared" ref="V3779:V3842" si="359">TEXT(MONTH(S3779)*29,"mmm")</f>
        <v>Sep</v>
      </c>
    </row>
    <row r="3780" spans="1:22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8">
        <f t="shared" si="354"/>
        <v>105</v>
      </c>
      <c r="P3780" s="12">
        <f t="shared" si="355"/>
        <v>144000</v>
      </c>
      <c r="Q3780" t="s">
        <v>8317</v>
      </c>
      <c r="R3780" t="s">
        <v>8359</v>
      </c>
      <c r="S3780" s="9">
        <f t="shared" si="356"/>
        <v>41989.819212962961</v>
      </c>
      <c r="T3780" s="9">
        <f t="shared" si="357"/>
        <v>42049.819212962961</v>
      </c>
      <c r="U3780">
        <f t="shared" si="358"/>
        <v>2014</v>
      </c>
      <c r="V3780" t="str">
        <f t="shared" si="359"/>
        <v>Dec</v>
      </c>
    </row>
    <row r="3781" spans="1:22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8">
        <f t="shared" si="354"/>
        <v>104</v>
      </c>
      <c r="P3781" s="12">
        <f t="shared" si="355"/>
        <v>22507.82608695652</v>
      </c>
      <c r="Q3781" t="s">
        <v>8317</v>
      </c>
      <c r="R3781" t="s">
        <v>8359</v>
      </c>
      <c r="S3781" s="9">
        <f t="shared" si="356"/>
        <v>42425.735416666663</v>
      </c>
      <c r="T3781" s="9">
        <f t="shared" si="357"/>
        <v>42455.693750000006</v>
      </c>
      <c r="U3781">
        <f t="shared" si="358"/>
        <v>2016</v>
      </c>
      <c r="V3781" t="str">
        <f t="shared" si="359"/>
        <v>Feb</v>
      </c>
    </row>
    <row r="3782" spans="1:22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8">
        <f t="shared" si="354"/>
        <v>120</v>
      </c>
      <c r="P3782" s="12">
        <f t="shared" si="355"/>
        <v>93939.166666666672</v>
      </c>
      <c r="Q3782" t="s">
        <v>8317</v>
      </c>
      <c r="R3782" t="s">
        <v>8359</v>
      </c>
      <c r="S3782" s="9">
        <f t="shared" si="356"/>
        <v>42166.219733796301</v>
      </c>
      <c r="T3782" s="9">
        <f t="shared" si="357"/>
        <v>42198.837499999994</v>
      </c>
      <c r="U3782">
        <f t="shared" si="358"/>
        <v>2015</v>
      </c>
      <c r="V3782" t="str">
        <f t="shared" si="359"/>
        <v>Jun</v>
      </c>
    </row>
    <row r="3783" spans="1:22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8">
        <f t="shared" si="354"/>
        <v>110</v>
      </c>
      <c r="P3783" s="12">
        <f t="shared" si="355"/>
        <v>41538.461538461539</v>
      </c>
      <c r="Q3783" t="s">
        <v>8317</v>
      </c>
      <c r="R3783" t="s">
        <v>8359</v>
      </c>
      <c r="S3783" s="9">
        <f t="shared" si="356"/>
        <v>41865.882928240739</v>
      </c>
      <c r="T3783" s="9">
        <f t="shared" si="357"/>
        <v>41890.882928240739</v>
      </c>
      <c r="U3783">
        <f t="shared" si="358"/>
        <v>2014</v>
      </c>
      <c r="V3783" t="str">
        <f t="shared" si="359"/>
        <v>Aug</v>
      </c>
    </row>
    <row r="3784" spans="1:22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8">
        <f t="shared" si="354"/>
        <v>102</v>
      </c>
      <c r="P3784" s="12">
        <f t="shared" si="355"/>
        <v>93107.518518518526</v>
      </c>
      <c r="Q3784" t="s">
        <v>8317</v>
      </c>
      <c r="R3784" t="s">
        <v>8359</v>
      </c>
      <c r="S3784" s="9">
        <f t="shared" si="356"/>
        <v>42546.862233796302</v>
      </c>
      <c r="T3784" s="9">
        <f t="shared" si="357"/>
        <v>42575.958333333328</v>
      </c>
      <c r="U3784">
        <f t="shared" si="358"/>
        <v>2016</v>
      </c>
      <c r="V3784" t="str">
        <f t="shared" si="359"/>
        <v>Jun</v>
      </c>
    </row>
    <row r="3785" spans="1:22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8">
        <f t="shared" si="354"/>
        <v>129</v>
      </c>
      <c r="P3785" s="12">
        <f t="shared" si="355"/>
        <v>88295</v>
      </c>
      <c r="Q3785" t="s">
        <v>8317</v>
      </c>
      <c r="R3785" t="s">
        <v>8359</v>
      </c>
      <c r="S3785" s="9">
        <f t="shared" si="356"/>
        <v>42420.140277777777</v>
      </c>
      <c r="T3785" s="9">
        <f t="shared" si="357"/>
        <v>42444.666666666672</v>
      </c>
      <c r="U3785">
        <f t="shared" si="358"/>
        <v>2016</v>
      </c>
      <c r="V3785" t="str">
        <f t="shared" si="359"/>
        <v>Feb</v>
      </c>
    </row>
    <row r="3786" spans="1:22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8">
        <f t="shared" si="354"/>
        <v>115</v>
      </c>
      <c r="P3786" s="12">
        <f t="shared" si="355"/>
        <v>259200</v>
      </c>
      <c r="Q3786" t="s">
        <v>8317</v>
      </c>
      <c r="R3786" t="s">
        <v>8359</v>
      </c>
      <c r="S3786" s="9">
        <f t="shared" si="356"/>
        <v>42531.980694444443</v>
      </c>
      <c r="T3786" s="9">
        <f t="shared" si="357"/>
        <v>42561.980694444443</v>
      </c>
      <c r="U3786">
        <f t="shared" si="358"/>
        <v>2016</v>
      </c>
      <c r="V3786" t="str">
        <f t="shared" si="359"/>
        <v>Jun</v>
      </c>
    </row>
    <row r="3787" spans="1:22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8">
        <f t="shared" si="354"/>
        <v>151</v>
      </c>
      <c r="P3787" s="12">
        <f t="shared" si="355"/>
        <v>103047.03333333334</v>
      </c>
      <c r="Q3787" t="s">
        <v>8317</v>
      </c>
      <c r="R3787" t="s">
        <v>8359</v>
      </c>
      <c r="S3787" s="9">
        <f t="shared" si="356"/>
        <v>42548.63853009259</v>
      </c>
      <c r="T3787" s="9">
        <f t="shared" si="357"/>
        <v>42584.418749999997</v>
      </c>
      <c r="U3787">
        <f t="shared" si="358"/>
        <v>2016</v>
      </c>
      <c r="V3787" t="str">
        <f t="shared" si="359"/>
        <v>Jun</v>
      </c>
    </row>
    <row r="3788" spans="1:22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8">
        <f t="shared" si="354"/>
        <v>111</v>
      </c>
      <c r="P3788" s="12">
        <f t="shared" si="355"/>
        <v>36507.042253521126</v>
      </c>
      <c r="Q3788" t="s">
        <v>8317</v>
      </c>
      <c r="R3788" t="s">
        <v>8359</v>
      </c>
      <c r="S3788" s="9">
        <f t="shared" si="356"/>
        <v>42487.037905092591</v>
      </c>
      <c r="T3788" s="9">
        <f t="shared" si="357"/>
        <v>42517.037905092591</v>
      </c>
      <c r="U3788">
        <f t="shared" si="358"/>
        <v>2016</v>
      </c>
      <c r="V3788" t="str">
        <f t="shared" si="359"/>
        <v>Apr</v>
      </c>
    </row>
    <row r="3789" spans="1:22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8">
        <f t="shared" si="354"/>
        <v>100</v>
      </c>
      <c r="P3789" s="12">
        <f t="shared" si="355"/>
        <v>247373.4</v>
      </c>
      <c r="Q3789" t="s">
        <v>8317</v>
      </c>
      <c r="R3789" t="s">
        <v>8359</v>
      </c>
      <c r="S3789" s="9">
        <f t="shared" si="356"/>
        <v>42167.534791666665</v>
      </c>
      <c r="T3789" s="9">
        <f t="shared" si="357"/>
        <v>42196.165972222225</v>
      </c>
      <c r="U3789">
        <f t="shared" si="358"/>
        <v>2015</v>
      </c>
      <c r="V3789" t="str">
        <f t="shared" si="359"/>
        <v>Jun</v>
      </c>
    </row>
    <row r="3790" spans="1:22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8">
        <f t="shared" si="354"/>
        <v>1</v>
      </c>
      <c r="P3790" s="12">
        <f t="shared" si="355"/>
        <v>2417761</v>
      </c>
      <c r="Q3790" t="s">
        <v>8317</v>
      </c>
      <c r="R3790" t="s">
        <v>8359</v>
      </c>
      <c r="S3790" s="9">
        <f t="shared" si="356"/>
        <v>42333.695821759262</v>
      </c>
      <c r="T3790" s="9">
        <f t="shared" si="357"/>
        <v>42361.679166666669</v>
      </c>
      <c r="U3790">
        <f t="shared" si="358"/>
        <v>2015</v>
      </c>
      <c r="V3790" t="str">
        <f t="shared" si="359"/>
        <v>Nov</v>
      </c>
    </row>
    <row r="3791" spans="1:22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8">
        <f t="shared" si="354"/>
        <v>3</v>
      </c>
      <c r="P3791" s="12">
        <f t="shared" si="355"/>
        <v>691200</v>
      </c>
      <c r="Q3791" t="s">
        <v>8317</v>
      </c>
      <c r="R3791" t="s">
        <v>8359</v>
      </c>
      <c r="S3791" s="9">
        <f t="shared" si="356"/>
        <v>42138.798819444448</v>
      </c>
      <c r="T3791" s="9">
        <f t="shared" si="357"/>
        <v>42170.798819444448</v>
      </c>
      <c r="U3791">
        <f t="shared" si="358"/>
        <v>2015</v>
      </c>
      <c r="V3791" t="str">
        <f t="shared" si="359"/>
        <v>May</v>
      </c>
    </row>
    <row r="3792" spans="1:22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8">
        <f t="shared" si="354"/>
        <v>0</v>
      </c>
      <c r="P3792" s="12" t="e">
        <f t="shared" si="355"/>
        <v>#DIV/0!</v>
      </c>
      <c r="Q3792" t="s">
        <v>8317</v>
      </c>
      <c r="R3792" t="s">
        <v>8359</v>
      </c>
      <c r="S3792" s="9">
        <f t="shared" si="356"/>
        <v>42666.666932870372</v>
      </c>
      <c r="T3792" s="9">
        <f t="shared" si="357"/>
        <v>42696.708599537036</v>
      </c>
      <c r="U3792">
        <f t="shared" si="358"/>
        <v>2016</v>
      </c>
      <c r="V3792" t="str">
        <f t="shared" si="359"/>
        <v>Oct</v>
      </c>
    </row>
    <row r="3793" spans="1:22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8">
        <f t="shared" si="354"/>
        <v>0</v>
      </c>
      <c r="P3793" s="12" t="e">
        <f t="shared" si="355"/>
        <v>#DIV/0!</v>
      </c>
      <c r="Q3793" t="s">
        <v>8317</v>
      </c>
      <c r="R3793" t="s">
        <v>8359</v>
      </c>
      <c r="S3793" s="9">
        <f t="shared" si="356"/>
        <v>41766.692037037035</v>
      </c>
      <c r="T3793" s="9">
        <f t="shared" si="357"/>
        <v>41826.692037037035</v>
      </c>
      <c r="U3793">
        <f t="shared" si="358"/>
        <v>2014</v>
      </c>
      <c r="V3793" t="str">
        <f t="shared" si="359"/>
        <v>May</v>
      </c>
    </row>
    <row r="3794" spans="1:22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8">
        <f t="shared" si="354"/>
        <v>0</v>
      </c>
      <c r="P3794" s="12">
        <f t="shared" si="355"/>
        <v>1296000</v>
      </c>
      <c r="Q3794" t="s">
        <v>8317</v>
      </c>
      <c r="R3794" t="s">
        <v>8359</v>
      </c>
      <c r="S3794" s="9">
        <f t="shared" si="356"/>
        <v>42170.447013888886</v>
      </c>
      <c r="T3794" s="9">
        <f t="shared" si="357"/>
        <v>42200.447013888886</v>
      </c>
      <c r="U3794">
        <f t="shared" si="358"/>
        <v>2015</v>
      </c>
      <c r="V3794" t="str">
        <f t="shared" si="359"/>
        <v>Jun</v>
      </c>
    </row>
    <row r="3795" spans="1:22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8">
        <f t="shared" si="354"/>
        <v>60</v>
      </c>
      <c r="P3795" s="12">
        <f t="shared" si="355"/>
        <v>75600</v>
      </c>
      <c r="Q3795" t="s">
        <v>8317</v>
      </c>
      <c r="R3795" t="s">
        <v>8359</v>
      </c>
      <c r="S3795" s="9">
        <f t="shared" si="356"/>
        <v>41968.938993055555</v>
      </c>
      <c r="T3795" s="9">
        <f t="shared" si="357"/>
        <v>41989.938993055555</v>
      </c>
      <c r="U3795">
        <f t="shared" si="358"/>
        <v>2014</v>
      </c>
      <c r="V3795" t="str">
        <f t="shared" si="359"/>
        <v>Nov</v>
      </c>
    </row>
    <row r="3796" spans="1:22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8">
        <f t="shared" si="354"/>
        <v>1</v>
      </c>
      <c r="P3796" s="12">
        <f t="shared" si="355"/>
        <v>2592000</v>
      </c>
      <c r="Q3796" t="s">
        <v>8317</v>
      </c>
      <c r="R3796" t="s">
        <v>8359</v>
      </c>
      <c r="S3796" s="9">
        <f t="shared" si="356"/>
        <v>42132.58048611111</v>
      </c>
      <c r="T3796" s="9">
        <f t="shared" si="357"/>
        <v>42162.58048611111</v>
      </c>
      <c r="U3796">
        <f t="shared" si="358"/>
        <v>2015</v>
      </c>
      <c r="V3796" t="str">
        <f t="shared" si="359"/>
        <v>May</v>
      </c>
    </row>
    <row r="3797" spans="1:22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8">
        <f t="shared" si="354"/>
        <v>2</v>
      </c>
      <c r="P3797" s="12">
        <f t="shared" si="355"/>
        <v>1879255</v>
      </c>
      <c r="Q3797" t="s">
        <v>8317</v>
      </c>
      <c r="R3797" t="s">
        <v>8359</v>
      </c>
      <c r="S3797" s="9">
        <f t="shared" si="356"/>
        <v>42201.436226851853</v>
      </c>
      <c r="T3797" s="9">
        <f t="shared" si="357"/>
        <v>42244.9375</v>
      </c>
      <c r="U3797">
        <f t="shared" si="358"/>
        <v>2015</v>
      </c>
      <c r="V3797" t="str">
        <f t="shared" si="359"/>
        <v>Jul</v>
      </c>
    </row>
    <row r="3798" spans="1:22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8">
        <f t="shared" si="354"/>
        <v>0</v>
      </c>
      <c r="P3798" s="12">
        <f t="shared" si="355"/>
        <v>5184000</v>
      </c>
      <c r="Q3798" t="s">
        <v>8317</v>
      </c>
      <c r="R3798" t="s">
        <v>8359</v>
      </c>
      <c r="S3798" s="9">
        <f t="shared" si="356"/>
        <v>42689.029583333337</v>
      </c>
      <c r="T3798" s="9">
        <f t="shared" si="357"/>
        <v>42749.029583333337</v>
      </c>
      <c r="U3798">
        <f t="shared" si="358"/>
        <v>2016</v>
      </c>
      <c r="V3798" t="str">
        <f t="shared" si="359"/>
        <v>Nov</v>
      </c>
    </row>
    <row r="3799" spans="1:22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8">
        <f t="shared" si="354"/>
        <v>90</v>
      </c>
      <c r="P3799" s="12">
        <f t="shared" si="355"/>
        <v>70054.054054054053</v>
      </c>
      <c r="Q3799" t="s">
        <v>8317</v>
      </c>
      <c r="R3799" t="s">
        <v>8359</v>
      </c>
      <c r="S3799" s="9">
        <f t="shared" si="356"/>
        <v>42084.881539351853</v>
      </c>
      <c r="T3799" s="9">
        <f t="shared" si="357"/>
        <v>42114.881539351853</v>
      </c>
      <c r="U3799">
        <f t="shared" si="358"/>
        <v>2015</v>
      </c>
      <c r="V3799" t="str">
        <f t="shared" si="359"/>
        <v>Mar</v>
      </c>
    </row>
    <row r="3800" spans="1:22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8">
        <f t="shared" si="354"/>
        <v>1</v>
      </c>
      <c r="P3800" s="12">
        <f t="shared" si="355"/>
        <v>518400</v>
      </c>
      <c r="Q3800" t="s">
        <v>8317</v>
      </c>
      <c r="R3800" t="s">
        <v>8359</v>
      </c>
      <c r="S3800" s="9">
        <f t="shared" si="356"/>
        <v>41831.722777777781</v>
      </c>
      <c r="T3800" s="9">
        <f t="shared" si="357"/>
        <v>41861.722777777781</v>
      </c>
      <c r="U3800">
        <f t="shared" si="358"/>
        <v>2014</v>
      </c>
      <c r="V3800" t="str">
        <f t="shared" si="359"/>
        <v>Jul</v>
      </c>
    </row>
    <row r="3801" spans="1:22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8">
        <f t="shared" si="354"/>
        <v>4</v>
      </c>
      <c r="P3801" s="12">
        <f t="shared" si="355"/>
        <v>648000</v>
      </c>
      <c r="Q3801" t="s">
        <v>8317</v>
      </c>
      <c r="R3801" t="s">
        <v>8359</v>
      </c>
      <c r="S3801" s="9">
        <f t="shared" si="356"/>
        <v>42410.93105324074</v>
      </c>
      <c r="T3801" s="9">
        <f t="shared" si="357"/>
        <v>42440.93105324074</v>
      </c>
      <c r="U3801">
        <f t="shared" si="358"/>
        <v>2016</v>
      </c>
      <c r="V3801" t="str">
        <f t="shared" si="359"/>
        <v>Feb</v>
      </c>
    </row>
    <row r="3802" spans="1:22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8">
        <f t="shared" si="354"/>
        <v>4</v>
      </c>
      <c r="P3802" s="12">
        <f t="shared" si="355"/>
        <v>175341.0625</v>
      </c>
      <c r="Q3802" t="s">
        <v>8317</v>
      </c>
      <c r="R3802" t="s">
        <v>8359</v>
      </c>
      <c r="S3802" s="9">
        <f t="shared" si="356"/>
        <v>41982.737071759257</v>
      </c>
      <c r="T3802" s="9">
        <f t="shared" si="357"/>
        <v>42015.207638888889</v>
      </c>
      <c r="U3802">
        <f t="shared" si="358"/>
        <v>2014</v>
      </c>
      <c r="V3802" t="str">
        <f t="shared" si="359"/>
        <v>Dec</v>
      </c>
    </row>
    <row r="3803" spans="1:22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8">
        <f t="shared" si="354"/>
        <v>9</v>
      </c>
      <c r="P3803" s="12">
        <f t="shared" si="355"/>
        <v>297600</v>
      </c>
      <c r="Q3803" t="s">
        <v>8317</v>
      </c>
      <c r="R3803" t="s">
        <v>8359</v>
      </c>
      <c r="S3803" s="9">
        <f t="shared" si="356"/>
        <v>41975.676111111112</v>
      </c>
      <c r="T3803" s="9">
        <f t="shared" si="357"/>
        <v>42006.676111111112</v>
      </c>
      <c r="U3803">
        <f t="shared" si="358"/>
        <v>2014</v>
      </c>
      <c r="V3803" t="str">
        <f t="shared" si="359"/>
        <v>Dec</v>
      </c>
    </row>
    <row r="3804" spans="1:22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8">
        <f t="shared" si="354"/>
        <v>0</v>
      </c>
      <c r="P3804" s="12" t="e">
        <f t="shared" si="355"/>
        <v>#DIV/0!</v>
      </c>
      <c r="Q3804" t="s">
        <v>8317</v>
      </c>
      <c r="R3804" t="s">
        <v>8359</v>
      </c>
      <c r="S3804" s="9">
        <f t="shared" si="356"/>
        <v>42269.126226851848</v>
      </c>
      <c r="T3804" s="9">
        <f t="shared" si="357"/>
        <v>42299.126226851848</v>
      </c>
      <c r="U3804">
        <f t="shared" si="358"/>
        <v>2015</v>
      </c>
      <c r="V3804" t="str">
        <f t="shared" si="359"/>
        <v>Sep</v>
      </c>
    </row>
    <row r="3805" spans="1:22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8">
        <f t="shared" si="354"/>
        <v>20</v>
      </c>
      <c r="P3805" s="12">
        <f t="shared" si="355"/>
        <v>64800</v>
      </c>
      <c r="Q3805" t="s">
        <v>8317</v>
      </c>
      <c r="R3805" t="s">
        <v>8359</v>
      </c>
      <c r="S3805" s="9">
        <f t="shared" si="356"/>
        <v>42403.971851851849</v>
      </c>
      <c r="T3805" s="9">
        <f t="shared" si="357"/>
        <v>42433.971851851849</v>
      </c>
      <c r="U3805">
        <f t="shared" si="358"/>
        <v>2016</v>
      </c>
      <c r="V3805" t="str">
        <f t="shared" si="359"/>
        <v>Feb</v>
      </c>
    </row>
    <row r="3806" spans="1:22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8">
        <f t="shared" si="354"/>
        <v>0</v>
      </c>
      <c r="P3806" s="12" t="e">
        <f t="shared" si="355"/>
        <v>#DIV/0!</v>
      </c>
      <c r="Q3806" t="s">
        <v>8317</v>
      </c>
      <c r="R3806" t="s">
        <v>8359</v>
      </c>
      <c r="S3806" s="9">
        <f t="shared" si="356"/>
        <v>42527.00953703704</v>
      </c>
      <c r="T3806" s="9">
        <f t="shared" si="357"/>
        <v>42582.291666666672</v>
      </c>
      <c r="U3806">
        <f t="shared" si="358"/>
        <v>2016</v>
      </c>
      <c r="V3806" t="str">
        <f t="shared" si="359"/>
        <v>Jun</v>
      </c>
    </row>
    <row r="3807" spans="1:22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8">
        <f t="shared" si="354"/>
        <v>0</v>
      </c>
      <c r="P3807" s="12">
        <f t="shared" si="355"/>
        <v>2592000</v>
      </c>
      <c r="Q3807" t="s">
        <v>8317</v>
      </c>
      <c r="R3807" t="s">
        <v>8359</v>
      </c>
      <c r="S3807" s="9">
        <f t="shared" si="356"/>
        <v>41849.887037037035</v>
      </c>
      <c r="T3807" s="9">
        <f t="shared" si="357"/>
        <v>41909.887037037035</v>
      </c>
      <c r="U3807">
        <f t="shared" si="358"/>
        <v>2014</v>
      </c>
      <c r="V3807" t="str">
        <f t="shared" si="359"/>
        <v>Jul</v>
      </c>
    </row>
    <row r="3808" spans="1:22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8">
        <f t="shared" si="354"/>
        <v>0</v>
      </c>
      <c r="P3808" s="12">
        <f t="shared" si="355"/>
        <v>1728000</v>
      </c>
      <c r="Q3808" t="s">
        <v>8317</v>
      </c>
      <c r="R3808" t="s">
        <v>8359</v>
      </c>
      <c r="S3808" s="9">
        <f t="shared" si="356"/>
        <v>41799.259039351848</v>
      </c>
      <c r="T3808" s="9">
        <f t="shared" si="357"/>
        <v>41819.259039351848</v>
      </c>
      <c r="U3808">
        <f t="shared" si="358"/>
        <v>2014</v>
      </c>
      <c r="V3808" t="str">
        <f t="shared" si="359"/>
        <v>Jun</v>
      </c>
    </row>
    <row r="3809" spans="1:22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8">
        <f t="shared" si="354"/>
        <v>30</v>
      </c>
      <c r="P3809" s="12">
        <f t="shared" si="355"/>
        <v>67200</v>
      </c>
      <c r="Q3809" t="s">
        <v>8317</v>
      </c>
      <c r="R3809" t="s">
        <v>8359</v>
      </c>
      <c r="S3809" s="9">
        <f t="shared" si="356"/>
        <v>42090.909016203703</v>
      </c>
      <c r="T3809" s="9">
        <f t="shared" si="357"/>
        <v>42097.909016203703</v>
      </c>
      <c r="U3809">
        <f t="shared" si="358"/>
        <v>2015</v>
      </c>
      <c r="V3809" t="str">
        <f t="shared" si="359"/>
        <v>Mar</v>
      </c>
    </row>
    <row r="3810" spans="1:22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8">
        <f t="shared" si="354"/>
        <v>100</v>
      </c>
      <c r="P3810" s="12">
        <f t="shared" si="355"/>
        <v>215850</v>
      </c>
      <c r="Q3810" t="s">
        <v>8317</v>
      </c>
      <c r="R3810" t="s">
        <v>8318</v>
      </c>
      <c r="S3810" s="9">
        <f t="shared" si="356"/>
        <v>42059.453923611116</v>
      </c>
      <c r="T3810" s="9">
        <f t="shared" si="357"/>
        <v>42119.412256944444</v>
      </c>
      <c r="U3810">
        <f t="shared" si="358"/>
        <v>2015</v>
      </c>
      <c r="V3810" t="str">
        <f t="shared" si="359"/>
        <v>Feb</v>
      </c>
    </row>
    <row r="3811" spans="1:22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8">
        <f t="shared" si="354"/>
        <v>101</v>
      </c>
      <c r="P3811" s="12">
        <f t="shared" si="355"/>
        <v>114665.60526315789</v>
      </c>
      <c r="Q3811" t="s">
        <v>8317</v>
      </c>
      <c r="R3811" t="s">
        <v>8318</v>
      </c>
      <c r="S3811" s="9">
        <f t="shared" si="356"/>
        <v>41800.526701388888</v>
      </c>
      <c r="T3811" s="9">
        <f t="shared" si="357"/>
        <v>41850.958333333336</v>
      </c>
      <c r="U3811">
        <f t="shared" si="358"/>
        <v>2014</v>
      </c>
      <c r="V3811" t="str">
        <f t="shared" si="359"/>
        <v>Jun</v>
      </c>
    </row>
    <row r="3812" spans="1:22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8">
        <f t="shared" si="354"/>
        <v>122</v>
      </c>
      <c r="P3812" s="12">
        <f t="shared" si="355"/>
        <v>99553.846153846156</v>
      </c>
      <c r="Q3812" t="s">
        <v>8317</v>
      </c>
      <c r="R3812" t="s">
        <v>8318</v>
      </c>
      <c r="S3812" s="9">
        <f t="shared" si="356"/>
        <v>42054.849050925928</v>
      </c>
      <c r="T3812" s="9">
        <f t="shared" si="357"/>
        <v>42084.807384259257</v>
      </c>
      <c r="U3812">
        <f t="shared" si="358"/>
        <v>2015</v>
      </c>
      <c r="V3812" t="str">
        <f t="shared" si="359"/>
        <v>Feb</v>
      </c>
    </row>
    <row r="3813" spans="1:22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8">
        <f t="shared" si="354"/>
        <v>330</v>
      </c>
      <c r="P3813" s="12">
        <f t="shared" si="355"/>
        <v>153843.52631578947</v>
      </c>
      <c r="Q3813" t="s">
        <v>8317</v>
      </c>
      <c r="R3813" t="s">
        <v>8318</v>
      </c>
      <c r="S3813" s="9">
        <f t="shared" si="356"/>
        <v>42487.62700231481</v>
      </c>
      <c r="T3813" s="9">
        <f t="shared" si="357"/>
        <v>42521.458333333328</v>
      </c>
      <c r="U3813">
        <f t="shared" si="358"/>
        <v>2016</v>
      </c>
      <c r="V3813" t="str">
        <f t="shared" si="359"/>
        <v>Apr</v>
      </c>
    </row>
    <row r="3814" spans="1:22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8">
        <f t="shared" si="354"/>
        <v>110</v>
      </c>
      <c r="P3814" s="12">
        <f t="shared" si="355"/>
        <v>364566.54545454547</v>
      </c>
      <c r="Q3814" t="s">
        <v>8317</v>
      </c>
      <c r="R3814" t="s">
        <v>8318</v>
      </c>
      <c r="S3814" s="9">
        <f t="shared" si="356"/>
        <v>42109.751250000001</v>
      </c>
      <c r="T3814" s="9">
        <f t="shared" si="357"/>
        <v>42156.165972222225</v>
      </c>
      <c r="U3814">
        <f t="shared" si="358"/>
        <v>2015</v>
      </c>
      <c r="V3814" t="str">
        <f t="shared" si="359"/>
        <v>Apr</v>
      </c>
    </row>
    <row r="3815" spans="1:22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8">
        <f t="shared" si="354"/>
        <v>101</v>
      </c>
      <c r="P3815" s="12">
        <f t="shared" si="355"/>
        <v>123613.29629629629</v>
      </c>
      <c r="Q3815" t="s">
        <v>8317</v>
      </c>
      <c r="R3815" t="s">
        <v>8318</v>
      </c>
      <c r="S3815" s="9">
        <f t="shared" si="356"/>
        <v>42497.275706018518</v>
      </c>
      <c r="T3815" s="9">
        <f t="shared" si="357"/>
        <v>42535.904861111107</v>
      </c>
      <c r="U3815">
        <f t="shared" si="358"/>
        <v>2016</v>
      </c>
      <c r="V3815" t="str">
        <f t="shared" si="359"/>
        <v>May</v>
      </c>
    </row>
    <row r="3816" spans="1:22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8">
        <f t="shared" si="354"/>
        <v>140</v>
      </c>
      <c r="P3816" s="12">
        <f t="shared" si="355"/>
        <v>92147.882352941175</v>
      </c>
      <c r="Q3816" t="s">
        <v>8317</v>
      </c>
      <c r="R3816" t="s">
        <v>8318</v>
      </c>
      <c r="S3816" s="9">
        <f t="shared" si="356"/>
        <v>42058.904074074075</v>
      </c>
      <c r="T3816" s="9">
        <f t="shared" si="357"/>
        <v>42095.165972222225</v>
      </c>
      <c r="U3816">
        <f t="shared" si="358"/>
        <v>2015</v>
      </c>
      <c r="V3816" t="str">
        <f t="shared" si="359"/>
        <v>Feb</v>
      </c>
    </row>
    <row r="3817" spans="1:22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8">
        <f t="shared" si="354"/>
        <v>100</v>
      </c>
      <c r="P3817" s="12">
        <f t="shared" si="355"/>
        <v>128297.15</v>
      </c>
      <c r="Q3817" t="s">
        <v>8317</v>
      </c>
      <c r="R3817" t="s">
        <v>8318</v>
      </c>
      <c r="S3817" s="9">
        <f t="shared" si="356"/>
        <v>42207.259918981479</v>
      </c>
      <c r="T3817" s="9">
        <f t="shared" si="357"/>
        <v>42236.958333333328</v>
      </c>
      <c r="U3817">
        <f t="shared" si="358"/>
        <v>2015</v>
      </c>
      <c r="V3817" t="str">
        <f t="shared" si="359"/>
        <v>Jul</v>
      </c>
    </row>
    <row r="3818" spans="1:22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8">
        <f t="shared" si="354"/>
        <v>119</v>
      </c>
      <c r="P3818" s="12">
        <f t="shared" si="355"/>
        <v>70054.054054054053</v>
      </c>
      <c r="Q3818" t="s">
        <v>8317</v>
      </c>
      <c r="R3818" t="s">
        <v>8318</v>
      </c>
      <c r="S3818" s="9">
        <f t="shared" si="356"/>
        <v>41807.690081018518</v>
      </c>
      <c r="T3818" s="9">
        <f t="shared" si="357"/>
        <v>41837.690081018518</v>
      </c>
      <c r="U3818">
        <f t="shared" si="358"/>
        <v>2014</v>
      </c>
      <c r="V3818" t="str">
        <f t="shared" si="359"/>
        <v>Jun</v>
      </c>
    </row>
    <row r="3819" spans="1:22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8">
        <f t="shared" si="354"/>
        <v>107</v>
      </c>
      <c r="P3819" s="12">
        <f t="shared" si="355"/>
        <v>71146.2</v>
      </c>
      <c r="Q3819" t="s">
        <v>8317</v>
      </c>
      <c r="R3819" t="s">
        <v>8318</v>
      </c>
      <c r="S3819" s="9">
        <f t="shared" si="356"/>
        <v>42284.69694444444</v>
      </c>
      <c r="T3819" s="9">
        <f t="shared" si="357"/>
        <v>42301.165972222225</v>
      </c>
      <c r="U3819">
        <f t="shared" si="358"/>
        <v>2015</v>
      </c>
      <c r="V3819" t="str">
        <f t="shared" si="359"/>
        <v>Oct</v>
      </c>
    </row>
    <row r="3820" spans="1:22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8">
        <f t="shared" si="354"/>
        <v>228</v>
      </c>
      <c r="P3820" s="12">
        <f t="shared" si="355"/>
        <v>258840</v>
      </c>
      <c r="Q3820" t="s">
        <v>8317</v>
      </c>
      <c r="R3820" t="s">
        <v>8318</v>
      </c>
      <c r="S3820" s="9">
        <f t="shared" si="356"/>
        <v>42045.84238425926</v>
      </c>
      <c r="T3820" s="9">
        <f t="shared" si="357"/>
        <v>42075.800717592589</v>
      </c>
      <c r="U3820">
        <f t="shared" si="358"/>
        <v>2015</v>
      </c>
      <c r="V3820" t="str">
        <f t="shared" si="359"/>
        <v>Feb</v>
      </c>
    </row>
    <row r="3821" spans="1:22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8">
        <f t="shared" si="354"/>
        <v>106</v>
      </c>
      <c r="P3821" s="12">
        <f t="shared" si="355"/>
        <v>62031.384615384617</v>
      </c>
      <c r="Q3821" t="s">
        <v>8317</v>
      </c>
      <c r="R3821" t="s">
        <v>8318</v>
      </c>
      <c r="S3821" s="9">
        <f t="shared" si="356"/>
        <v>42184.209537037037</v>
      </c>
      <c r="T3821" s="9">
        <f t="shared" si="357"/>
        <v>42202.876388888893</v>
      </c>
      <c r="U3821">
        <f t="shared" si="358"/>
        <v>2015</v>
      </c>
      <c r="V3821" t="str">
        <f t="shared" si="359"/>
        <v>Jun</v>
      </c>
    </row>
    <row r="3822" spans="1:22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8">
        <f t="shared" si="354"/>
        <v>143</v>
      </c>
      <c r="P3822" s="12">
        <f t="shared" si="355"/>
        <v>129600</v>
      </c>
      <c r="Q3822" t="s">
        <v>8317</v>
      </c>
      <c r="R3822" t="s">
        <v>8318</v>
      </c>
      <c r="S3822" s="9">
        <f t="shared" si="356"/>
        <v>42160.651817129634</v>
      </c>
      <c r="T3822" s="9">
        <f t="shared" si="357"/>
        <v>42190.651817129634</v>
      </c>
      <c r="U3822">
        <f t="shared" si="358"/>
        <v>2015</v>
      </c>
      <c r="V3822" t="str">
        <f t="shared" si="359"/>
        <v>Jun</v>
      </c>
    </row>
    <row r="3823" spans="1:22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8">
        <f t="shared" si="354"/>
        <v>105</v>
      </c>
      <c r="P3823" s="12">
        <f t="shared" si="355"/>
        <v>60104.34782608696</v>
      </c>
      <c r="Q3823" t="s">
        <v>8317</v>
      </c>
      <c r="R3823" t="s">
        <v>8318</v>
      </c>
      <c r="S3823" s="9">
        <f t="shared" si="356"/>
        <v>42341.180636574078</v>
      </c>
      <c r="T3823" s="9">
        <f t="shared" si="357"/>
        <v>42373.180636574078</v>
      </c>
      <c r="U3823">
        <f t="shared" si="358"/>
        <v>2015</v>
      </c>
      <c r="V3823" t="str">
        <f t="shared" si="359"/>
        <v>Dec</v>
      </c>
    </row>
    <row r="3824" spans="1:22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8">
        <f t="shared" si="354"/>
        <v>110</v>
      </c>
      <c r="P3824" s="12">
        <f t="shared" si="355"/>
        <v>67209.513157894733</v>
      </c>
      <c r="Q3824" t="s">
        <v>8317</v>
      </c>
      <c r="R3824" t="s">
        <v>8318</v>
      </c>
      <c r="S3824" s="9">
        <f t="shared" si="356"/>
        <v>42329.838159722218</v>
      </c>
      <c r="T3824" s="9">
        <f t="shared" si="357"/>
        <v>42388.957638888889</v>
      </c>
      <c r="U3824">
        <f t="shared" si="358"/>
        <v>2015</v>
      </c>
      <c r="V3824" t="str">
        <f t="shared" si="359"/>
        <v>Nov</v>
      </c>
    </row>
    <row r="3825" spans="1:22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8">
        <f t="shared" si="354"/>
        <v>106</v>
      </c>
      <c r="P3825" s="12">
        <f t="shared" si="355"/>
        <v>72187.707317073175</v>
      </c>
      <c r="Q3825" t="s">
        <v>8317</v>
      </c>
      <c r="R3825" t="s">
        <v>8318</v>
      </c>
      <c r="S3825" s="9">
        <f t="shared" si="356"/>
        <v>42170.910231481481</v>
      </c>
      <c r="T3825" s="9">
        <f t="shared" si="357"/>
        <v>42205.165972222225</v>
      </c>
      <c r="U3825">
        <f t="shared" si="358"/>
        <v>2015</v>
      </c>
      <c r="V3825" t="str">
        <f t="shared" si="359"/>
        <v>Jun</v>
      </c>
    </row>
    <row r="3826" spans="1:22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8">
        <f t="shared" si="354"/>
        <v>108</v>
      </c>
      <c r="P3826" s="12">
        <f t="shared" si="355"/>
        <v>147422.42857142858</v>
      </c>
      <c r="Q3826" t="s">
        <v>8317</v>
      </c>
      <c r="R3826" t="s">
        <v>8318</v>
      </c>
      <c r="S3826" s="9">
        <f t="shared" si="356"/>
        <v>42571.626192129625</v>
      </c>
      <c r="T3826" s="9">
        <f t="shared" si="357"/>
        <v>42583.570138888885</v>
      </c>
      <c r="U3826">
        <f t="shared" si="358"/>
        <v>2016</v>
      </c>
      <c r="V3826" t="str">
        <f t="shared" si="359"/>
        <v>Jul</v>
      </c>
    </row>
    <row r="3827" spans="1:22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8">
        <f t="shared" si="354"/>
        <v>105</v>
      </c>
      <c r="P3827" s="12">
        <f t="shared" si="355"/>
        <v>37028.571428571428</v>
      </c>
      <c r="Q3827" t="s">
        <v>8317</v>
      </c>
      <c r="R3827" t="s">
        <v>8318</v>
      </c>
      <c r="S3827" s="9">
        <f t="shared" si="356"/>
        <v>42151.069606481484</v>
      </c>
      <c r="T3827" s="9">
        <f t="shared" si="357"/>
        <v>42172.069606481484</v>
      </c>
      <c r="U3827">
        <f t="shared" si="358"/>
        <v>2015</v>
      </c>
      <c r="V3827" t="str">
        <f t="shared" si="359"/>
        <v>May</v>
      </c>
    </row>
    <row r="3828" spans="1:22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8">
        <f t="shared" si="354"/>
        <v>119</v>
      </c>
      <c r="P3828" s="12">
        <f t="shared" si="355"/>
        <v>99692.307692307688</v>
      </c>
      <c r="Q3828" t="s">
        <v>8317</v>
      </c>
      <c r="R3828" t="s">
        <v>8318</v>
      </c>
      <c r="S3828" s="9">
        <f t="shared" si="356"/>
        <v>42101.423541666663</v>
      </c>
      <c r="T3828" s="9">
        <f t="shared" si="357"/>
        <v>42131.423541666663</v>
      </c>
      <c r="U3828">
        <f t="shared" si="358"/>
        <v>2015</v>
      </c>
      <c r="V3828" t="str">
        <f t="shared" si="359"/>
        <v>Apr</v>
      </c>
    </row>
    <row r="3829" spans="1:22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8">
        <f t="shared" si="354"/>
        <v>153</v>
      </c>
      <c r="P3829" s="12">
        <f t="shared" si="355"/>
        <v>73203.061538461538</v>
      </c>
      <c r="Q3829" t="s">
        <v>8317</v>
      </c>
      <c r="R3829" t="s">
        <v>8318</v>
      </c>
      <c r="S3829" s="9">
        <f t="shared" si="356"/>
        <v>42034.928252314814</v>
      </c>
      <c r="T3829" s="9">
        <f t="shared" si="357"/>
        <v>42090</v>
      </c>
      <c r="U3829">
        <f t="shared" si="358"/>
        <v>2015</v>
      </c>
      <c r="V3829" t="str">
        <f t="shared" si="359"/>
        <v>Jan</v>
      </c>
    </row>
    <row r="3830" spans="1:22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8">
        <f t="shared" si="354"/>
        <v>100</v>
      </c>
      <c r="P3830" s="12">
        <f t="shared" si="355"/>
        <v>185271.42857142858</v>
      </c>
      <c r="Q3830" t="s">
        <v>8317</v>
      </c>
      <c r="R3830" t="s">
        <v>8318</v>
      </c>
      <c r="S3830" s="9">
        <f t="shared" si="356"/>
        <v>41944.527627314819</v>
      </c>
      <c r="T3830" s="9">
        <f t="shared" si="357"/>
        <v>42004.569293981483</v>
      </c>
      <c r="U3830">
        <f t="shared" si="358"/>
        <v>2014</v>
      </c>
      <c r="V3830" t="str">
        <f t="shared" si="359"/>
        <v>Nov</v>
      </c>
    </row>
    <row r="3831" spans="1:22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8">
        <f t="shared" si="354"/>
        <v>100</v>
      </c>
      <c r="P3831" s="12">
        <f t="shared" si="355"/>
        <v>216000</v>
      </c>
      <c r="Q3831" t="s">
        <v>8317</v>
      </c>
      <c r="R3831" t="s">
        <v>8318</v>
      </c>
      <c r="S3831" s="9">
        <f t="shared" si="356"/>
        <v>42593.865405092598</v>
      </c>
      <c r="T3831" s="9">
        <f t="shared" si="357"/>
        <v>42613.865405092598</v>
      </c>
      <c r="U3831">
        <f t="shared" si="358"/>
        <v>2016</v>
      </c>
      <c r="V3831" t="str">
        <f t="shared" si="359"/>
        <v>Aug</v>
      </c>
    </row>
    <row r="3832" spans="1:22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8">
        <f t="shared" si="354"/>
        <v>225</v>
      </c>
      <c r="P3832" s="12">
        <f t="shared" si="355"/>
        <v>403200</v>
      </c>
      <c r="Q3832" t="s">
        <v>8317</v>
      </c>
      <c r="R3832" t="s">
        <v>8318</v>
      </c>
      <c r="S3832" s="9">
        <f t="shared" si="356"/>
        <v>42503.740868055553</v>
      </c>
      <c r="T3832" s="9">
        <f t="shared" si="357"/>
        <v>42517.740868055553</v>
      </c>
      <c r="U3832">
        <f t="shared" si="358"/>
        <v>2016</v>
      </c>
      <c r="V3832" t="str">
        <f t="shared" si="359"/>
        <v>May</v>
      </c>
    </row>
    <row r="3833" spans="1:22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8">
        <f t="shared" si="354"/>
        <v>106</v>
      </c>
      <c r="P3833" s="12">
        <f t="shared" si="355"/>
        <v>202000</v>
      </c>
      <c r="Q3833" t="s">
        <v>8317</v>
      </c>
      <c r="R3833" t="s">
        <v>8318</v>
      </c>
      <c r="S3833" s="9">
        <f t="shared" si="356"/>
        <v>41927.848900462966</v>
      </c>
      <c r="T3833" s="9">
        <f t="shared" si="357"/>
        <v>41948.890567129631</v>
      </c>
      <c r="U3833">
        <f t="shared" si="358"/>
        <v>2014</v>
      </c>
      <c r="V3833" t="str">
        <f t="shared" si="359"/>
        <v>Oct</v>
      </c>
    </row>
    <row r="3834" spans="1:22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8">
        <f t="shared" si="354"/>
        <v>105</v>
      </c>
      <c r="P3834" s="12">
        <f t="shared" si="355"/>
        <v>432000</v>
      </c>
      <c r="Q3834" t="s">
        <v>8317</v>
      </c>
      <c r="R3834" t="s">
        <v>8318</v>
      </c>
      <c r="S3834" s="9">
        <f t="shared" si="356"/>
        <v>42375.114988425921</v>
      </c>
      <c r="T3834" s="9">
        <f t="shared" si="357"/>
        <v>42420.114988425921</v>
      </c>
      <c r="U3834">
        <f t="shared" si="358"/>
        <v>2016</v>
      </c>
      <c r="V3834" t="str">
        <f t="shared" si="359"/>
        <v>Jan</v>
      </c>
    </row>
    <row r="3835" spans="1:22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8">
        <f t="shared" si="354"/>
        <v>117</v>
      </c>
      <c r="P3835" s="12">
        <f t="shared" si="355"/>
        <v>47198.400000000001</v>
      </c>
      <c r="Q3835" t="s">
        <v>8317</v>
      </c>
      <c r="R3835" t="s">
        <v>8318</v>
      </c>
      <c r="S3835" s="9">
        <f t="shared" si="356"/>
        <v>41963.872361111105</v>
      </c>
      <c r="T3835" s="9">
        <f t="shared" si="357"/>
        <v>41974.797916666663</v>
      </c>
      <c r="U3835">
        <f t="shared" si="358"/>
        <v>2014</v>
      </c>
      <c r="V3835" t="str">
        <f t="shared" si="359"/>
        <v>Nov</v>
      </c>
    </row>
    <row r="3836" spans="1:22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8">
        <f t="shared" si="354"/>
        <v>109</v>
      </c>
      <c r="P3836" s="12">
        <f t="shared" si="355"/>
        <v>45473.684210526313</v>
      </c>
      <c r="Q3836" t="s">
        <v>8317</v>
      </c>
      <c r="R3836" t="s">
        <v>8318</v>
      </c>
      <c r="S3836" s="9">
        <f t="shared" si="356"/>
        <v>42143.445219907408</v>
      </c>
      <c r="T3836" s="9">
        <f t="shared" si="357"/>
        <v>42173.445219907408</v>
      </c>
      <c r="U3836">
        <f t="shared" si="358"/>
        <v>2015</v>
      </c>
      <c r="V3836" t="str">
        <f t="shared" si="359"/>
        <v>May</v>
      </c>
    </row>
    <row r="3837" spans="1:22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8">
        <f t="shared" si="354"/>
        <v>160</v>
      </c>
      <c r="P3837" s="12">
        <f t="shared" si="355"/>
        <v>226800</v>
      </c>
      <c r="Q3837" t="s">
        <v>8317</v>
      </c>
      <c r="R3837" t="s">
        <v>8318</v>
      </c>
      <c r="S3837" s="9">
        <f t="shared" si="356"/>
        <v>42460.94222222222</v>
      </c>
      <c r="T3837" s="9">
        <f t="shared" si="357"/>
        <v>42481.94222222222</v>
      </c>
      <c r="U3837">
        <f t="shared" si="358"/>
        <v>2016</v>
      </c>
      <c r="V3837" t="str">
        <f t="shared" si="359"/>
        <v>Mar</v>
      </c>
    </row>
    <row r="3838" spans="1:22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8">
        <f t="shared" si="354"/>
        <v>113</v>
      </c>
      <c r="P3838" s="12">
        <f t="shared" si="355"/>
        <v>192834.85714285713</v>
      </c>
      <c r="Q3838" t="s">
        <v>8317</v>
      </c>
      <c r="R3838" t="s">
        <v>8318</v>
      </c>
      <c r="S3838" s="9">
        <f t="shared" si="356"/>
        <v>42553.926527777774</v>
      </c>
      <c r="T3838" s="9">
        <f t="shared" si="357"/>
        <v>42585.172916666663</v>
      </c>
      <c r="U3838">
        <f t="shared" si="358"/>
        <v>2016</v>
      </c>
      <c r="V3838" t="str">
        <f t="shared" si="359"/>
        <v>Jul</v>
      </c>
    </row>
    <row r="3839" spans="1:22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8">
        <f t="shared" si="354"/>
        <v>102</v>
      </c>
      <c r="P3839" s="12">
        <f t="shared" si="355"/>
        <v>182964.70588235295</v>
      </c>
      <c r="Q3839" t="s">
        <v>8317</v>
      </c>
      <c r="R3839" t="s">
        <v>8318</v>
      </c>
      <c r="S3839" s="9">
        <f t="shared" si="356"/>
        <v>42152.765717592592</v>
      </c>
      <c r="T3839" s="9">
        <f t="shared" si="357"/>
        <v>42188.765717592592</v>
      </c>
      <c r="U3839">
        <f t="shared" si="358"/>
        <v>2015</v>
      </c>
      <c r="V3839" t="str">
        <f t="shared" si="359"/>
        <v>May</v>
      </c>
    </row>
    <row r="3840" spans="1:22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8">
        <f t="shared" si="354"/>
        <v>101</v>
      </c>
      <c r="P3840" s="12">
        <f t="shared" si="355"/>
        <v>25920</v>
      </c>
      <c r="Q3840" t="s">
        <v>8317</v>
      </c>
      <c r="R3840" t="s">
        <v>8318</v>
      </c>
      <c r="S3840" s="9">
        <f t="shared" si="356"/>
        <v>42116.710752314815</v>
      </c>
      <c r="T3840" s="9">
        <f t="shared" si="357"/>
        <v>42146.710752314815</v>
      </c>
      <c r="U3840">
        <f t="shared" si="358"/>
        <v>2015</v>
      </c>
      <c r="V3840" t="str">
        <f t="shared" si="359"/>
        <v>Apr</v>
      </c>
    </row>
    <row r="3841" spans="1:22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8">
        <f t="shared" si="354"/>
        <v>101</v>
      </c>
      <c r="P3841" s="12">
        <f t="shared" si="355"/>
        <v>162000</v>
      </c>
      <c r="Q3841" t="s">
        <v>8317</v>
      </c>
      <c r="R3841" t="s">
        <v>8318</v>
      </c>
      <c r="S3841" s="9">
        <f t="shared" si="356"/>
        <v>42155.142638888887</v>
      </c>
      <c r="T3841" s="9">
        <f t="shared" si="357"/>
        <v>42215.142638888887</v>
      </c>
      <c r="U3841">
        <f t="shared" si="358"/>
        <v>2015</v>
      </c>
      <c r="V3841" t="str">
        <f t="shared" si="359"/>
        <v>May</v>
      </c>
    </row>
    <row r="3842" spans="1:22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8">
        <f t="shared" si="354"/>
        <v>6500</v>
      </c>
      <c r="P3842" s="12">
        <f t="shared" si="355"/>
        <v>718800</v>
      </c>
      <c r="Q3842" t="s">
        <v>8317</v>
      </c>
      <c r="R3842" t="s">
        <v>8318</v>
      </c>
      <c r="S3842" s="9">
        <f t="shared" si="356"/>
        <v>42432.701724537037</v>
      </c>
      <c r="T3842" s="9">
        <f t="shared" si="357"/>
        <v>42457.660057870366</v>
      </c>
      <c r="U3842">
        <f t="shared" si="358"/>
        <v>2016</v>
      </c>
      <c r="V3842" t="str">
        <f t="shared" si="359"/>
        <v>Mar</v>
      </c>
    </row>
    <row r="3843" spans="1:22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8">
        <f t="shared" ref="O3843:O3906" si="360">ROUND((E3843/D3843)*100,0)</f>
        <v>9</v>
      </c>
      <c r="P3843" s="12">
        <f t="shared" ref="P3843:P3906" si="361">(I3843-J3843)/L3843</f>
        <v>152470.58823529413</v>
      </c>
      <c r="Q3843" t="s">
        <v>8317</v>
      </c>
      <c r="R3843" t="s">
        <v>8318</v>
      </c>
      <c r="S3843" s="9">
        <f t="shared" ref="S3843:S3906" si="362">(((J3843/60)/60)/24)+DATE(1970,1,1)</f>
        <v>41780.785729166666</v>
      </c>
      <c r="T3843" s="9">
        <f t="shared" ref="T3843:T3906" si="363">(((I3843/60)/60)/24) + DATE(1970,1,1)</f>
        <v>41840.785729166666</v>
      </c>
      <c r="U3843">
        <f t="shared" ref="U3843:U3906" si="364">YEAR(S3843)</f>
        <v>2014</v>
      </c>
      <c r="V3843" t="str">
        <f t="shared" ref="V3843:V3906" si="365">TEXT(MONTH(S3843)*29,"mmm")</f>
        <v>May</v>
      </c>
    </row>
    <row r="3844" spans="1:22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8">
        <f t="shared" si="360"/>
        <v>22</v>
      </c>
      <c r="P3844" s="12">
        <f t="shared" si="361"/>
        <v>112695.65217391304</v>
      </c>
      <c r="Q3844" t="s">
        <v>8317</v>
      </c>
      <c r="R3844" t="s">
        <v>8318</v>
      </c>
      <c r="S3844" s="9">
        <f t="shared" si="362"/>
        <v>41740.493657407409</v>
      </c>
      <c r="T3844" s="9">
        <f t="shared" si="363"/>
        <v>41770.493657407409</v>
      </c>
      <c r="U3844">
        <f t="shared" si="364"/>
        <v>2014</v>
      </c>
      <c r="V3844" t="str">
        <f t="shared" si="365"/>
        <v>Apr</v>
      </c>
    </row>
    <row r="3845" spans="1:22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8">
        <f t="shared" si="360"/>
        <v>21</v>
      </c>
      <c r="P3845" s="12">
        <f t="shared" si="361"/>
        <v>113684.21052631579</v>
      </c>
      <c r="Q3845" t="s">
        <v>8317</v>
      </c>
      <c r="R3845" t="s">
        <v>8318</v>
      </c>
      <c r="S3845" s="9">
        <f t="shared" si="362"/>
        <v>41766.072500000002</v>
      </c>
      <c r="T3845" s="9">
        <f t="shared" si="363"/>
        <v>41791.072500000002</v>
      </c>
      <c r="U3845">
        <f t="shared" si="364"/>
        <v>2014</v>
      </c>
      <c r="V3845" t="str">
        <f t="shared" si="365"/>
        <v>May</v>
      </c>
    </row>
    <row r="3846" spans="1:22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8">
        <f t="shared" si="360"/>
        <v>41</v>
      </c>
      <c r="P3846" s="12">
        <f t="shared" si="361"/>
        <v>46092.12</v>
      </c>
      <c r="Q3846" t="s">
        <v>8317</v>
      </c>
      <c r="R3846" t="s">
        <v>8318</v>
      </c>
      <c r="S3846" s="9">
        <f t="shared" si="362"/>
        <v>41766.617291666669</v>
      </c>
      <c r="T3846" s="9">
        <f t="shared" si="363"/>
        <v>41793.290972222225</v>
      </c>
      <c r="U3846">
        <f t="shared" si="364"/>
        <v>2014</v>
      </c>
      <c r="V3846" t="str">
        <f t="shared" si="365"/>
        <v>May</v>
      </c>
    </row>
    <row r="3847" spans="1:22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8">
        <f t="shared" si="360"/>
        <v>2</v>
      </c>
      <c r="P3847" s="12">
        <f t="shared" si="361"/>
        <v>216000</v>
      </c>
      <c r="Q3847" t="s">
        <v>8317</v>
      </c>
      <c r="R3847" t="s">
        <v>8318</v>
      </c>
      <c r="S3847" s="9">
        <f t="shared" si="362"/>
        <v>42248.627013888887</v>
      </c>
      <c r="T3847" s="9">
        <f t="shared" si="363"/>
        <v>42278.627013888887</v>
      </c>
      <c r="U3847">
        <f t="shared" si="364"/>
        <v>2015</v>
      </c>
      <c r="V3847" t="str">
        <f t="shared" si="365"/>
        <v>Sep</v>
      </c>
    </row>
    <row r="3848" spans="1:22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8">
        <f t="shared" si="360"/>
        <v>3</v>
      </c>
      <c r="P3848" s="12">
        <f t="shared" si="361"/>
        <v>335549.75</v>
      </c>
      <c r="Q3848" t="s">
        <v>8317</v>
      </c>
      <c r="R3848" t="s">
        <v>8318</v>
      </c>
      <c r="S3848" s="9">
        <f t="shared" si="362"/>
        <v>41885.221550925926</v>
      </c>
      <c r="T3848" s="9">
        <f t="shared" si="363"/>
        <v>41916.290972222225</v>
      </c>
      <c r="U3848">
        <f t="shared" si="364"/>
        <v>2014</v>
      </c>
      <c r="V3848" t="str">
        <f t="shared" si="365"/>
        <v>Sep</v>
      </c>
    </row>
    <row r="3849" spans="1:22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8">
        <f t="shared" si="360"/>
        <v>16</v>
      </c>
      <c r="P3849" s="12">
        <f t="shared" si="361"/>
        <v>432000</v>
      </c>
      <c r="Q3849" t="s">
        <v>8317</v>
      </c>
      <c r="R3849" t="s">
        <v>8318</v>
      </c>
      <c r="S3849" s="9">
        <f t="shared" si="362"/>
        <v>42159.224432870367</v>
      </c>
      <c r="T3849" s="9">
        <f t="shared" si="363"/>
        <v>42204.224432870367</v>
      </c>
      <c r="U3849">
        <f t="shared" si="364"/>
        <v>2015</v>
      </c>
      <c r="V3849" t="str">
        <f t="shared" si="365"/>
        <v>Jun</v>
      </c>
    </row>
    <row r="3850" spans="1:22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8">
        <f t="shared" si="360"/>
        <v>16</v>
      </c>
      <c r="P3850" s="12">
        <f t="shared" si="361"/>
        <v>60279.069767441862</v>
      </c>
      <c r="Q3850" t="s">
        <v>8317</v>
      </c>
      <c r="R3850" t="s">
        <v>8318</v>
      </c>
      <c r="S3850" s="9">
        <f t="shared" si="362"/>
        <v>42265.817002314812</v>
      </c>
      <c r="T3850" s="9">
        <f t="shared" si="363"/>
        <v>42295.817002314812</v>
      </c>
      <c r="U3850">
        <f t="shared" si="364"/>
        <v>2015</v>
      </c>
      <c r="V3850" t="str">
        <f t="shared" si="365"/>
        <v>Sep</v>
      </c>
    </row>
    <row r="3851" spans="1:22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8">
        <f t="shared" si="360"/>
        <v>7</v>
      </c>
      <c r="P3851" s="12">
        <f t="shared" si="361"/>
        <v>92571.428571428565</v>
      </c>
      <c r="Q3851" t="s">
        <v>8317</v>
      </c>
      <c r="R3851" t="s">
        <v>8318</v>
      </c>
      <c r="S3851" s="9">
        <f t="shared" si="362"/>
        <v>42136.767175925925</v>
      </c>
      <c r="T3851" s="9">
        <f t="shared" si="363"/>
        <v>42166.767175925925</v>
      </c>
      <c r="U3851">
        <f t="shared" si="364"/>
        <v>2015</v>
      </c>
      <c r="V3851" t="str">
        <f t="shared" si="365"/>
        <v>May</v>
      </c>
    </row>
    <row r="3852" spans="1:22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8">
        <f t="shared" si="360"/>
        <v>4</v>
      </c>
      <c r="P3852" s="12">
        <f t="shared" si="361"/>
        <v>648000</v>
      </c>
      <c r="Q3852" t="s">
        <v>8317</v>
      </c>
      <c r="R3852" t="s">
        <v>8318</v>
      </c>
      <c r="S3852" s="9">
        <f t="shared" si="362"/>
        <v>41975.124340277776</v>
      </c>
      <c r="T3852" s="9">
        <f t="shared" si="363"/>
        <v>42005.124340277776</v>
      </c>
      <c r="U3852">
        <f t="shared" si="364"/>
        <v>2014</v>
      </c>
      <c r="V3852" t="str">
        <f t="shared" si="365"/>
        <v>Dec</v>
      </c>
    </row>
    <row r="3853" spans="1:22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8">
        <f t="shared" si="360"/>
        <v>34</v>
      </c>
      <c r="P3853" s="12">
        <f t="shared" si="361"/>
        <v>108000</v>
      </c>
      <c r="Q3853" t="s">
        <v>8317</v>
      </c>
      <c r="R3853" t="s">
        <v>8318</v>
      </c>
      <c r="S3853" s="9">
        <f t="shared" si="362"/>
        <v>42172.439571759256</v>
      </c>
      <c r="T3853" s="9">
        <f t="shared" si="363"/>
        <v>42202.439571759256</v>
      </c>
      <c r="U3853">
        <f t="shared" si="364"/>
        <v>2015</v>
      </c>
      <c r="V3853" t="str">
        <f t="shared" si="365"/>
        <v>Jun</v>
      </c>
    </row>
    <row r="3854" spans="1:22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8">
        <f t="shared" si="360"/>
        <v>0</v>
      </c>
      <c r="P3854" s="12">
        <f t="shared" si="361"/>
        <v>1078200</v>
      </c>
      <c r="Q3854" t="s">
        <v>8317</v>
      </c>
      <c r="R3854" t="s">
        <v>8318</v>
      </c>
      <c r="S3854" s="9">
        <f t="shared" si="362"/>
        <v>42065.190694444449</v>
      </c>
      <c r="T3854" s="9">
        <f t="shared" si="363"/>
        <v>42090.149027777778</v>
      </c>
      <c r="U3854">
        <f t="shared" si="364"/>
        <v>2015</v>
      </c>
      <c r="V3854" t="str">
        <f t="shared" si="365"/>
        <v>Mar</v>
      </c>
    </row>
    <row r="3855" spans="1:22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8">
        <f t="shared" si="360"/>
        <v>0</v>
      </c>
      <c r="P3855" s="12">
        <f t="shared" si="361"/>
        <v>1512000</v>
      </c>
      <c r="Q3855" t="s">
        <v>8317</v>
      </c>
      <c r="R3855" t="s">
        <v>8318</v>
      </c>
      <c r="S3855" s="9">
        <f t="shared" si="362"/>
        <v>41848.84002314815</v>
      </c>
      <c r="T3855" s="9">
        <f t="shared" si="363"/>
        <v>41883.84002314815</v>
      </c>
      <c r="U3855">
        <f t="shared" si="364"/>
        <v>2014</v>
      </c>
      <c r="V3855" t="str">
        <f t="shared" si="365"/>
        <v>Jul</v>
      </c>
    </row>
    <row r="3856" spans="1:22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8">
        <f t="shared" si="360"/>
        <v>16</v>
      </c>
      <c r="P3856" s="12">
        <f t="shared" si="361"/>
        <v>129600</v>
      </c>
      <c r="Q3856" t="s">
        <v>8317</v>
      </c>
      <c r="R3856" t="s">
        <v>8318</v>
      </c>
      <c r="S3856" s="9">
        <f t="shared" si="362"/>
        <v>42103.884930555556</v>
      </c>
      <c r="T3856" s="9">
        <f t="shared" si="363"/>
        <v>42133.884930555556</v>
      </c>
      <c r="U3856">
        <f t="shared" si="364"/>
        <v>2015</v>
      </c>
      <c r="V3856" t="str">
        <f t="shared" si="365"/>
        <v>Apr</v>
      </c>
    </row>
    <row r="3857" spans="1:22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8">
        <f t="shared" si="360"/>
        <v>3</v>
      </c>
      <c r="P3857" s="12">
        <f t="shared" si="361"/>
        <v>2588400</v>
      </c>
      <c r="Q3857" t="s">
        <v>8317</v>
      </c>
      <c r="R3857" t="s">
        <v>8318</v>
      </c>
      <c r="S3857" s="9">
        <f t="shared" si="362"/>
        <v>42059.970729166671</v>
      </c>
      <c r="T3857" s="9">
        <f t="shared" si="363"/>
        <v>42089.929062499999</v>
      </c>
      <c r="U3857">
        <f t="shared" si="364"/>
        <v>2015</v>
      </c>
      <c r="V3857" t="str">
        <f t="shared" si="365"/>
        <v>Feb</v>
      </c>
    </row>
    <row r="3858" spans="1:22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8">
        <f t="shared" si="360"/>
        <v>0</v>
      </c>
      <c r="P3858" s="12">
        <f t="shared" si="361"/>
        <v>2588400</v>
      </c>
      <c r="Q3858" t="s">
        <v>8317</v>
      </c>
      <c r="R3858" t="s">
        <v>8318</v>
      </c>
      <c r="S3858" s="9">
        <f t="shared" si="362"/>
        <v>42041.743090277778</v>
      </c>
      <c r="T3858" s="9">
        <f t="shared" si="363"/>
        <v>42071.701423611114</v>
      </c>
      <c r="U3858">
        <f t="shared" si="364"/>
        <v>2015</v>
      </c>
      <c r="V3858" t="str">
        <f t="shared" si="365"/>
        <v>Feb</v>
      </c>
    </row>
    <row r="3859" spans="1:22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8">
        <f t="shared" si="360"/>
        <v>5</v>
      </c>
      <c r="P3859" s="12">
        <f t="shared" si="361"/>
        <v>496357.5</v>
      </c>
      <c r="Q3859" t="s">
        <v>8317</v>
      </c>
      <c r="R3859" t="s">
        <v>8318</v>
      </c>
      <c r="S3859" s="9">
        <f t="shared" si="362"/>
        <v>41829.73715277778</v>
      </c>
      <c r="T3859" s="9">
        <f t="shared" si="363"/>
        <v>41852.716666666667</v>
      </c>
      <c r="U3859">
        <f t="shared" si="364"/>
        <v>2014</v>
      </c>
      <c r="V3859" t="str">
        <f t="shared" si="365"/>
        <v>Jul</v>
      </c>
    </row>
    <row r="3860" spans="1:22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8">
        <f t="shared" si="360"/>
        <v>2</v>
      </c>
      <c r="P3860" s="12">
        <f t="shared" si="361"/>
        <v>1593556</v>
      </c>
      <c r="Q3860" t="s">
        <v>8317</v>
      </c>
      <c r="R3860" t="s">
        <v>8318</v>
      </c>
      <c r="S3860" s="9">
        <f t="shared" si="362"/>
        <v>42128.431064814817</v>
      </c>
      <c r="T3860" s="9">
        <f t="shared" si="363"/>
        <v>42146.875</v>
      </c>
      <c r="U3860">
        <f t="shared" si="364"/>
        <v>2015</v>
      </c>
      <c r="V3860" t="str">
        <f t="shared" si="365"/>
        <v>May</v>
      </c>
    </row>
    <row r="3861" spans="1:22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8">
        <f t="shared" si="360"/>
        <v>0</v>
      </c>
      <c r="P3861" s="12">
        <f t="shared" si="361"/>
        <v>2244793</v>
      </c>
      <c r="Q3861" t="s">
        <v>8317</v>
      </c>
      <c r="R3861" t="s">
        <v>8318</v>
      </c>
      <c r="S3861" s="9">
        <f t="shared" si="362"/>
        <v>41789.893599537041</v>
      </c>
      <c r="T3861" s="9">
        <f t="shared" si="363"/>
        <v>41815.875</v>
      </c>
      <c r="U3861">
        <f t="shared" si="364"/>
        <v>2014</v>
      </c>
      <c r="V3861" t="str">
        <f t="shared" si="365"/>
        <v>May</v>
      </c>
    </row>
    <row r="3862" spans="1:22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8">
        <f t="shared" si="360"/>
        <v>18</v>
      </c>
      <c r="P3862" s="12">
        <f t="shared" si="361"/>
        <v>199384.61538461538</v>
      </c>
      <c r="Q3862" t="s">
        <v>8317</v>
      </c>
      <c r="R3862" t="s">
        <v>8318</v>
      </c>
      <c r="S3862" s="9">
        <f t="shared" si="362"/>
        <v>41833.660995370366</v>
      </c>
      <c r="T3862" s="9">
        <f t="shared" si="363"/>
        <v>41863.660995370366</v>
      </c>
      <c r="U3862">
        <f t="shared" si="364"/>
        <v>2014</v>
      </c>
      <c r="V3862" t="str">
        <f t="shared" si="365"/>
        <v>Jul</v>
      </c>
    </row>
    <row r="3863" spans="1:22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8">
        <f t="shared" si="360"/>
        <v>5</v>
      </c>
      <c r="P3863" s="12">
        <f t="shared" si="361"/>
        <v>3569843</v>
      </c>
      <c r="Q3863" t="s">
        <v>8317</v>
      </c>
      <c r="R3863" t="s">
        <v>8318</v>
      </c>
      <c r="S3863" s="9">
        <f t="shared" si="362"/>
        <v>41914.590011574073</v>
      </c>
      <c r="T3863" s="9">
        <f t="shared" si="363"/>
        <v>41955.907638888893</v>
      </c>
      <c r="U3863">
        <f t="shared" si="364"/>
        <v>2014</v>
      </c>
      <c r="V3863" t="str">
        <f t="shared" si="365"/>
        <v>Oct</v>
      </c>
    </row>
    <row r="3864" spans="1:22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8">
        <f t="shared" si="360"/>
        <v>0</v>
      </c>
      <c r="P3864" s="12">
        <f t="shared" si="361"/>
        <v>1248184</v>
      </c>
      <c r="Q3864" t="s">
        <v>8317</v>
      </c>
      <c r="R3864" t="s">
        <v>8318</v>
      </c>
      <c r="S3864" s="9">
        <f t="shared" si="362"/>
        <v>42611.261064814811</v>
      </c>
      <c r="T3864" s="9">
        <f t="shared" si="363"/>
        <v>42625.707638888889</v>
      </c>
      <c r="U3864">
        <f t="shared" si="364"/>
        <v>2016</v>
      </c>
      <c r="V3864" t="str">
        <f t="shared" si="365"/>
        <v>Aug</v>
      </c>
    </row>
    <row r="3865" spans="1:22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8">
        <f t="shared" si="360"/>
        <v>0</v>
      </c>
      <c r="P3865" s="12" t="e">
        <f t="shared" si="361"/>
        <v>#DIV/0!</v>
      </c>
      <c r="Q3865" t="s">
        <v>8317</v>
      </c>
      <c r="R3865" t="s">
        <v>8318</v>
      </c>
      <c r="S3865" s="9">
        <f t="shared" si="362"/>
        <v>42253.633159722223</v>
      </c>
      <c r="T3865" s="9">
        <f t="shared" si="363"/>
        <v>42313.674826388888</v>
      </c>
      <c r="U3865">
        <f t="shared" si="364"/>
        <v>2015</v>
      </c>
      <c r="V3865" t="str">
        <f t="shared" si="365"/>
        <v>Sep</v>
      </c>
    </row>
    <row r="3866" spans="1:22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8">
        <f t="shared" si="360"/>
        <v>1</v>
      </c>
      <c r="P3866" s="12">
        <f t="shared" si="361"/>
        <v>865200</v>
      </c>
      <c r="Q3866" t="s">
        <v>8317</v>
      </c>
      <c r="R3866" t="s">
        <v>8318</v>
      </c>
      <c r="S3866" s="9">
        <f t="shared" si="362"/>
        <v>42295.891828703709</v>
      </c>
      <c r="T3866" s="9">
        <f t="shared" si="363"/>
        <v>42325.933495370366</v>
      </c>
      <c r="U3866">
        <f t="shared" si="364"/>
        <v>2015</v>
      </c>
      <c r="V3866" t="str">
        <f t="shared" si="365"/>
        <v>Oct</v>
      </c>
    </row>
    <row r="3867" spans="1:22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8">
        <f t="shared" si="360"/>
        <v>27</v>
      </c>
      <c r="P3867" s="12">
        <f t="shared" si="361"/>
        <v>244250.14285714287</v>
      </c>
      <c r="Q3867" t="s">
        <v>8317</v>
      </c>
      <c r="R3867" t="s">
        <v>8318</v>
      </c>
      <c r="S3867" s="9">
        <f t="shared" si="362"/>
        <v>41841.651597222226</v>
      </c>
      <c r="T3867" s="9">
        <f t="shared" si="363"/>
        <v>41881.229166666664</v>
      </c>
      <c r="U3867">
        <f t="shared" si="364"/>
        <v>2014</v>
      </c>
      <c r="V3867" t="str">
        <f t="shared" si="365"/>
        <v>Jul</v>
      </c>
    </row>
    <row r="3868" spans="1:22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8">
        <f t="shared" si="360"/>
        <v>1</v>
      </c>
      <c r="P3868" s="12">
        <f t="shared" si="361"/>
        <v>2125359.5</v>
      </c>
      <c r="Q3868" t="s">
        <v>8317</v>
      </c>
      <c r="R3868" t="s">
        <v>8318</v>
      </c>
      <c r="S3868" s="9">
        <f t="shared" si="362"/>
        <v>42402.947002314817</v>
      </c>
      <c r="T3868" s="9">
        <f t="shared" si="363"/>
        <v>42452.145138888889</v>
      </c>
      <c r="U3868">
        <f t="shared" si="364"/>
        <v>2016</v>
      </c>
      <c r="V3868" t="str">
        <f t="shared" si="365"/>
        <v>Feb</v>
      </c>
    </row>
    <row r="3869" spans="1:22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8">
        <f t="shared" si="360"/>
        <v>13</v>
      </c>
      <c r="P3869" s="12">
        <f t="shared" si="361"/>
        <v>518400</v>
      </c>
      <c r="Q3869" t="s">
        <v>8317</v>
      </c>
      <c r="R3869" t="s">
        <v>8318</v>
      </c>
      <c r="S3869" s="9">
        <f t="shared" si="362"/>
        <v>42509.814108796301</v>
      </c>
      <c r="T3869" s="9">
        <f t="shared" si="363"/>
        <v>42539.814108796301</v>
      </c>
      <c r="U3869">
        <f t="shared" si="364"/>
        <v>2016</v>
      </c>
      <c r="V3869" t="str">
        <f t="shared" si="365"/>
        <v>May</v>
      </c>
    </row>
    <row r="3870" spans="1:22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8">
        <f t="shared" si="360"/>
        <v>0</v>
      </c>
      <c r="P3870" s="12">
        <f t="shared" si="361"/>
        <v>2160000</v>
      </c>
      <c r="Q3870" t="s">
        <v>8317</v>
      </c>
      <c r="R3870" t="s">
        <v>8359</v>
      </c>
      <c r="S3870" s="9">
        <f t="shared" si="362"/>
        <v>41865.659780092588</v>
      </c>
      <c r="T3870" s="9">
        <f t="shared" si="363"/>
        <v>41890.659780092588</v>
      </c>
      <c r="U3870">
        <f t="shared" si="364"/>
        <v>2014</v>
      </c>
      <c r="V3870" t="str">
        <f t="shared" si="365"/>
        <v>Aug</v>
      </c>
    </row>
    <row r="3871" spans="1:22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8">
        <f t="shared" si="360"/>
        <v>3</v>
      </c>
      <c r="P3871" s="12">
        <f t="shared" si="361"/>
        <v>169391.2</v>
      </c>
      <c r="Q3871" t="s">
        <v>8317</v>
      </c>
      <c r="R3871" t="s">
        <v>8359</v>
      </c>
      <c r="S3871" s="9">
        <f t="shared" si="362"/>
        <v>42047.724444444444</v>
      </c>
      <c r="T3871" s="9">
        <f t="shared" si="363"/>
        <v>42077.132638888885</v>
      </c>
      <c r="U3871">
        <f t="shared" si="364"/>
        <v>2015</v>
      </c>
      <c r="V3871" t="str">
        <f t="shared" si="365"/>
        <v>Feb</v>
      </c>
    </row>
    <row r="3872" spans="1:22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8">
        <f t="shared" si="360"/>
        <v>15</v>
      </c>
      <c r="P3872" s="12">
        <f t="shared" si="361"/>
        <v>259200</v>
      </c>
      <c r="Q3872" t="s">
        <v>8317</v>
      </c>
      <c r="R3872" t="s">
        <v>8359</v>
      </c>
      <c r="S3872" s="9">
        <f t="shared" si="362"/>
        <v>41793.17219907407</v>
      </c>
      <c r="T3872" s="9">
        <f t="shared" si="363"/>
        <v>41823.17219907407</v>
      </c>
      <c r="U3872">
        <f t="shared" si="364"/>
        <v>2014</v>
      </c>
      <c r="V3872" t="str">
        <f t="shared" si="365"/>
        <v>Jun</v>
      </c>
    </row>
    <row r="3873" spans="1:22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8">
        <f t="shared" si="360"/>
        <v>3</v>
      </c>
      <c r="P3873" s="12">
        <f t="shared" si="361"/>
        <v>1726800</v>
      </c>
      <c r="Q3873" t="s">
        <v>8317</v>
      </c>
      <c r="R3873" t="s">
        <v>8359</v>
      </c>
      <c r="S3873" s="9">
        <f t="shared" si="362"/>
        <v>42763.780671296292</v>
      </c>
      <c r="T3873" s="9">
        <f t="shared" si="363"/>
        <v>42823.739004629635</v>
      </c>
      <c r="U3873">
        <f t="shared" si="364"/>
        <v>2017</v>
      </c>
      <c r="V3873" t="str">
        <f t="shared" si="365"/>
        <v>Jan</v>
      </c>
    </row>
    <row r="3874" spans="1:22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8">
        <f t="shared" si="360"/>
        <v>0</v>
      </c>
      <c r="P3874" s="12" t="e">
        <f t="shared" si="361"/>
        <v>#DIV/0!</v>
      </c>
      <c r="Q3874" t="s">
        <v>8317</v>
      </c>
      <c r="R3874" t="s">
        <v>8359</v>
      </c>
      <c r="S3874" s="9">
        <f t="shared" si="362"/>
        <v>42180.145787037036</v>
      </c>
      <c r="T3874" s="9">
        <f t="shared" si="363"/>
        <v>42230.145787037036</v>
      </c>
      <c r="U3874">
        <f t="shared" si="364"/>
        <v>2015</v>
      </c>
      <c r="V3874" t="str">
        <f t="shared" si="365"/>
        <v>Jun</v>
      </c>
    </row>
    <row r="3875" spans="1:22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8">
        <f t="shared" si="360"/>
        <v>0</v>
      </c>
      <c r="P3875" s="12" t="e">
        <f t="shared" si="361"/>
        <v>#DIV/0!</v>
      </c>
      <c r="Q3875" t="s">
        <v>8317</v>
      </c>
      <c r="R3875" t="s">
        <v>8359</v>
      </c>
      <c r="S3875" s="9">
        <f t="shared" si="362"/>
        <v>42255.696006944447</v>
      </c>
      <c r="T3875" s="9">
        <f t="shared" si="363"/>
        <v>42285.696006944447</v>
      </c>
      <c r="U3875">
        <f t="shared" si="364"/>
        <v>2015</v>
      </c>
      <c r="V3875" t="str">
        <f t="shared" si="365"/>
        <v>Sep</v>
      </c>
    </row>
    <row r="3876" spans="1:22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8">
        <f t="shared" si="360"/>
        <v>0</v>
      </c>
      <c r="P3876" s="12" t="e">
        <f t="shared" si="361"/>
        <v>#DIV/0!</v>
      </c>
      <c r="Q3876" t="s">
        <v>8317</v>
      </c>
      <c r="R3876" t="s">
        <v>8359</v>
      </c>
      <c r="S3876" s="9">
        <f t="shared" si="362"/>
        <v>42007.016458333332</v>
      </c>
      <c r="T3876" s="9">
        <f t="shared" si="363"/>
        <v>42028.041666666672</v>
      </c>
      <c r="U3876">
        <f t="shared" si="364"/>
        <v>2015</v>
      </c>
      <c r="V3876" t="str">
        <f t="shared" si="365"/>
        <v>Jan</v>
      </c>
    </row>
    <row r="3877" spans="1:22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8">
        <f t="shared" si="360"/>
        <v>0</v>
      </c>
      <c r="P3877" s="12" t="e">
        <f t="shared" si="361"/>
        <v>#DIV/0!</v>
      </c>
      <c r="Q3877" t="s">
        <v>8317</v>
      </c>
      <c r="R3877" t="s">
        <v>8359</v>
      </c>
      <c r="S3877" s="9">
        <f t="shared" si="362"/>
        <v>42615.346817129626</v>
      </c>
      <c r="T3877" s="9">
        <f t="shared" si="363"/>
        <v>42616.416666666672</v>
      </c>
      <c r="U3877">
        <f t="shared" si="364"/>
        <v>2016</v>
      </c>
      <c r="V3877" t="str">
        <f t="shared" si="365"/>
        <v>Sep</v>
      </c>
    </row>
    <row r="3878" spans="1:22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8">
        <f t="shared" si="360"/>
        <v>53</v>
      </c>
      <c r="P3878" s="12">
        <f t="shared" si="361"/>
        <v>56347.82608695652</v>
      </c>
      <c r="Q3878" t="s">
        <v>8317</v>
      </c>
      <c r="R3878" t="s">
        <v>8359</v>
      </c>
      <c r="S3878" s="9">
        <f t="shared" si="362"/>
        <v>42372.624166666668</v>
      </c>
      <c r="T3878" s="9">
        <f t="shared" si="363"/>
        <v>42402.624166666668</v>
      </c>
      <c r="U3878">
        <f t="shared" si="364"/>
        <v>2016</v>
      </c>
      <c r="V3878" t="str">
        <f t="shared" si="365"/>
        <v>Jan</v>
      </c>
    </row>
    <row r="3879" spans="1:22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8">
        <f t="shared" si="360"/>
        <v>5</v>
      </c>
      <c r="P3879" s="12">
        <f t="shared" si="361"/>
        <v>185142.85714285713</v>
      </c>
      <c r="Q3879" t="s">
        <v>8317</v>
      </c>
      <c r="R3879" t="s">
        <v>8359</v>
      </c>
      <c r="S3879" s="9">
        <f t="shared" si="362"/>
        <v>42682.67768518519</v>
      </c>
      <c r="T3879" s="9">
        <f t="shared" si="363"/>
        <v>42712.67768518519</v>
      </c>
      <c r="U3879">
        <f t="shared" si="364"/>
        <v>2016</v>
      </c>
      <c r="V3879" t="str">
        <f t="shared" si="365"/>
        <v>Nov</v>
      </c>
    </row>
    <row r="3880" spans="1:22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8">
        <f t="shared" si="360"/>
        <v>0</v>
      </c>
      <c r="P3880" s="12">
        <f t="shared" si="361"/>
        <v>2621994</v>
      </c>
      <c r="Q3880" t="s">
        <v>8317</v>
      </c>
      <c r="R3880" t="s">
        <v>8359</v>
      </c>
      <c r="S3880" s="9">
        <f t="shared" si="362"/>
        <v>42154.818819444445</v>
      </c>
      <c r="T3880" s="9">
        <f t="shared" si="363"/>
        <v>42185.165972222225</v>
      </c>
      <c r="U3880">
        <f t="shared" si="364"/>
        <v>2015</v>
      </c>
      <c r="V3880" t="str">
        <f t="shared" si="365"/>
        <v>May</v>
      </c>
    </row>
    <row r="3881" spans="1:22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8">
        <f t="shared" si="360"/>
        <v>0</v>
      </c>
      <c r="P3881" s="12" t="e">
        <f t="shared" si="361"/>
        <v>#DIV/0!</v>
      </c>
      <c r="Q3881" t="s">
        <v>8317</v>
      </c>
      <c r="R3881" t="s">
        <v>8359</v>
      </c>
      <c r="S3881" s="9">
        <f t="shared" si="362"/>
        <v>41999.861064814817</v>
      </c>
      <c r="T3881" s="9">
        <f t="shared" si="363"/>
        <v>42029.861064814817</v>
      </c>
      <c r="U3881">
        <f t="shared" si="364"/>
        <v>2014</v>
      </c>
      <c r="V3881" t="str">
        <f t="shared" si="365"/>
        <v>Dec</v>
      </c>
    </row>
    <row r="3882" spans="1:22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8">
        <f t="shared" si="360"/>
        <v>13</v>
      </c>
      <c r="P3882" s="12">
        <f t="shared" si="361"/>
        <v>178610.58823529413</v>
      </c>
      <c r="Q3882" t="s">
        <v>8317</v>
      </c>
      <c r="R3882" t="s">
        <v>8359</v>
      </c>
      <c r="S3882" s="9">
        <f t="shared" si="362"/>
        <v>41815.815046296295</v>
      </c>
      <c r="T3882" s="9">
        <f t="shared" si="363"/>
        <v>41850.958333333336</v>
      </c>
      <c r="U3882">
        <f t="shared" si="364"/>
        <v>2014</v>
      </c>
      <c r="V3882" t="str">
        <f t="shared" si="365"/>
        <v>Jun</v>
      </c>
    </row>
    <row r="3883" spans="1:22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8">
        <f t="shared" si="360"/>
        <v>5</v>
      </c>
      <c r="P3883" s="12">
        <f t="shared" si="361"/>
        <v>2592000</v>
      </c>
      <c r="Q3883" t="s">
        <v>8317</v>
      </c>
      <c r="R3883" t="s">
        <v>8359</v>
      </c>
      <c r="S3883" s="9">
        <f t="shared" si="362"/>
        <v>42756.018506944441</v>
      </c>
      <c r="T3883" s="9">
        <f t="shared" si="363"/>
        <v>42786.018506944441</v>
      </c>
      <c r="U3883">
        <f t="shared" si="364"/>
        <v>2017</v>
      </c>
      <c r="V3883" t="str">
        <f t="shared" si="365"/>
        <v>Jan</v>
      </c>
    </row>
    <row r="3884" spans="1:22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8">
        <f t="shared" si="360"/>
        <v>0</v>
      </c>
      <c r="P3884" s="12" t="e">
        <f t="shared" si="361"/>
        <v>#DIV/0!</v>
      </c>
      <c r="Q3884" t="s">
        <v>8317</v>
      </c>
      <c r="R3884" t="s">
        <v>8359</v>
      </c>
      <c r="S3884" s="9">
        <f t="shared" si="362"/>
        <v>42373.983449074076</v>
      </c>
      <c r="T3884" s="9">
        <f t="shared" si="363"/>
        <v>42400.960416666669</v>
      </c>
      <c r="U3884">
        <f t="shared" si="364"/>
        <v>2016</v>
      </c>
      <c r="V3884" t="str">
        <f t="shared" si="365"/>
        <v>Jan</v>
      </c>
    </row>
    <row r="3885" spans="1:22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8">
        <f t="shared" si="360"/>
        <v>0</v>
      </c>
      <c r="P3885" s="12" t="e">
        <f t="shared" si="361"/>
        <v>#DIV/0!</v>
      </c>
      <c r="Q3885" t="s">
        <v>8317</v>
      </c>
      <c r="R3885" t="s">
        <v>8359</v>
      </c>
      <c r="S3885" s="9">
        <f t="shared" si="362"/>
        <v>41854.602650462963</v>
      </c>
      <c r="T3885" s="9">
        <f t="shared" si="363"/>
        <v>41884.602650462963</v>
      </c>
      <c r="U3885">
        <f t="shared" si="364"/>
        <v>2014</v>
      </c>
      <c r="V3885" t="str">
        <f t="shared" si="365"/>
        <v>Aug</v>
      </c>
    </row>
    <row r="3886" spans="1:22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8">
        <f t="shared" si="360"/>
        <v>0</v>
      </c>
      <c r="P3886" s="12" t="e">
        <f t="shared" si="361"/>
        <v>#DIV/0!</v>
      </c>
      <c r="Q3886" t="s">
        <v>8317</v>
      </c>
      <c r="R3886" t="s">
        <v>8359</v>
      </c>
      <c r="S3886" s="9">
        <f t="shared" si="362"/>
        <v>42065.791574074072</v>
      </c>
      <c r="T3886" s="9">
        <f t="shared" si="363"/>
        <v>42090.749907407408</v>
      </c>
      <c r="U3886">
        <f t="shared" si="364"/>
        <v>2015</v>
      </c>
      <c r="V3886" t="str">
        <f t="shared" si="365"/>
        <v>Mar</v>
      </c>
    </row>
    <row r="3887" spans="1:22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8">
        <f t="shared" si="360"/>
        <v>0</v>
      </c>
      <c r="P3887" s="12" t="e">
        <f t="shared" si="361"/>
        <v>#DIV/0!</v>
      </c>
      <c r="Q3887" t="s">
        <v>8317</v>
      </c>
      <c r="R3887" t="s">
        <v>8359</v>
      </c>
      <c r="S3887" s="9">
        <f t="shared" si="362"/>
        <v>42469.951284722221</v>
      </c>
      <c r="T3887" s="9">
        <f t="shared" si="363"/>
        <v>42499.951284722221</v>
      </c>
      <c r="U3887">
        <f t="shared" si="364"/>
        <v>2016</v>
      </c>
      <c r="V3887" t="str">
        <f t="shared" si="365"/>
        <v>Apr</v>
      </c>
    </row>
    <row r="3888" spans="1:22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8">
        <f t="shared" si="360"/>
        <v>0</v>
      </c>
      <c r="P3888" s="12" t="e">
        <f t="shared" si="361"/>
        <v>#DIV/0!</v>
      </c>
      <c r="Q3888" t="s">
        <v>8317</v>
      </c>
      <c r="R3888" t="s">
        <v>8359</v>
      </c>
      <c r="S3888" s="9">
        <f t="shared" si="362"/>
        <v>41954.228032407409</v>
      </c>
      <c r="T3888" s="9">
        <f t="shared" si="363"/>
        <v>41984.228032407409</v>
      </c>
      <c r="U3888">
        <f t="shared" si="364"/>
        <v>2014</v>
      </c>
      <c r="V3888" t="str">
        <f t="shared" si="365"/>
        <v>Nov</v>
      </c>
    </row>
    <row r="3889" spans="1:22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8">
        <f t="shared" si="360"/>
        <v>2</v>
      </c>
      <c r="P3889" s="12">
        <f t="shared" si="361"/>
        <v>1989735.5</v>
      </c>
      <c r="Q3889" t="s">
        <v>8317</v>
      </c>
      <c r="R3889" t="s">
        <v>8359</v>
      </c>
      <c r="S3889" s="9">
        <f t="shared" si="362"/>
        <v>42079.857974537037</v>
      </c>
      <c r="T3889" s="9">
        <f t="shared" si="363"/>
        <v>42125.916666666672</v>
      </c>
      <c r="U3889">
        <f t="shared" si="364"/>
        <v>2015</v>
      </c>
      <c r="V3889" t="str">
        <f t="shared" si="365"/>
        <v>Mar</v>
      </c>
    </row>
    <row r="3890" spans="1:22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8">
        <f t="shared" si="360"/>
        <v>27</v>
      </c>
      <c r="P3890" s="12">
        <f t="shared" si="361"/>
        <v>185142.85714285713</v>
      </c>
      <c r="Q3890" t="s">
        <v>8317</v>
      </c>
      <c r="R3890" t="s">
        <v>8318</v>
      </c>
      <c r="S3890" s="9">
        <f t="shared" si="362"/>
        <v>42762.545810185184</v>
      </c>
      <c r="T3890" s="9">
        <f t="shared" si="363"/>
        <v>42792.545810185184</v>
      </c>
      <c r="U3890">
        <f t="shared" si="364"/>
        <v>2017</v>
      </c>
      <c r="V3890" t="str">
        <f t="shared" si="365"/>
        <v>Jan</v>
      </c>
    </row>
    <row r="3891" spans="1:22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8">
        <f t="shared" si="360"/>
        <v>1</v>
      </c>
      <c r="P3891" s="12">
        <f t="shared" si="361"/>
        <v>306925.55555555556</v>
      </c>
      <c r="Q3891" t="s">
        <v>8317</v>
      </c>
      <c r="R3891" t="s">
        <v>8318</v>
      </c>
      <c r="S3891" s="9">
        <f t="shared" si="362"/>
        <v>41977.004976851851</v>
      </c>
      <c r="T3891" s="9">
        <f t="shared" si="363"/>
        <v>42008.976388888885</v>
      </c>
      <c r="U3891">
        <f t="shared" si="364"/>
        <v>2014</v>
      </c>
      <c r="V3891" t="str">
        <f t="shared" si="365"/>
        <v>Dec</v>
      </c>
    </row>
    <row r="3892" spans="1:22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8">
        <f t="shared" si="360"/>
        <v>17</v>
      </c>
      <c r="P3892" s="12">
        <f t="shared" si="361"/>
        <v>648000</v>
      </c>
      <c r="Q3892" t="s">
        <v>8317</v>
      </c>
      <c r="R3892" t="s">
        <v>8318</v>
      </c>
      <c r="S3892" s="9">
        <f t="shared" si="362"/>
        <v>42171.758611111116</v>
      </c>
      <c r="T3892" s="9">
        <f t="shared" si="363"/>
        <v>42231.758611111116</v>
      </c>
      <c r="U3892">
        <f t="shared" si="364"/>
        <v>2015</v>
      </c>
      <c r="V3892" t="str">
        <f t="shared" si="365"/>
        <v>Jun</v>
      </c>
    </row>
    <row r="3893" spans="1:22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8">
        <f t="shared" si="360"/>
        <v>33</v>
      </c>
      <c r="P3893" s="12">
        <f t="shared" si="361"/>
        <v>371213.71428571426</v>
      </c>
      <c r="Q3893" t="s">
        <v>8317</v>
      </c>
      <c r="R3893" t="s">
        <v>8318</v>
      </c>
      <c r="S3893" s="9">
        <f t="shared" si="362"/>
        <v>42056.1324537037</v>
      </c>
      <c r="T3893" s="9">
        <f t="shared" si="363"/>
        <v>42086.207638888889</v>
      </c>
      <c r="U3893">
        <f t="shared" si="364"/>
        <v>2015</v>
      </c>
      <c r="V3893" t="str">
        <f t="shared" si="365"/>
        <v>Feb</v>
      </c>
    </row>
    <row r="3894" spans="1:22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8">
        <f t="shared" si="360"/>
        <v>0</v>
      </c>
      <c r="P3894" s="12" t="e">
        <f t="shared" si="361"/>
        <v>#DIV/0!</v>
      </c>
      <c r="Q3894" t="s">
        <v>8317</v>
      </c>
      <c r="R3894" t="s">
        <v>8318</v>
      </c>
      <c r="S3894" s="9">
        <f t="shared" si="362"/>
        <v>41867.652280092596</v>
      </c>
      <c r="T3894" s="9">
        <f t="shared" si="363"/>
        <v>41875.291666666664</v>
      </c>
      <c r="U3894">
        <f t="shared" si="364"/>
        <v>2014</v>
      </c>
      <c r="V3894" t="str">
        <f t="shared" si="365"/>
        <v>Aug</v>
      </c>
    </row>
    <row r="3895" spans="1:22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8">
        <f t="shared" si="360"/>
        <v>22</v>
      </c>
      <c r="P3895" s="12">
        <f t="shared" si="361"/>
        <v>42780.476190476191</v>
      </c>
      <c r="Q3895" t="s">
        <v>8317</v>
      </c>
      <c r="R3895" t="s">
        <v>8318</v>
      </c>
      <c r="S3895" s="9">
        <f t="shared" si="362"/>
        <v>41779.657870370371</v>
      </c>
      <c r="T3895" s="9">
        <f t="shared" si="363"/>
        <v>41821.25</v>
      </c>
      <c r="U3895">
        <f t="shared" si="364"/>
        <v>2014</v>
      </c>
      <c r="V3895" t="str">
        <f t="shared" si="365"/>
        <v>May</v>
      </c>
    </row>
    <row r="3896" spans="1:22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8">
        <f t="shared" si="360"/>
        <v>3</v>
      </c>
      <c r="P3896" s="12">
        <f t="shared" si="361"/>
        <v>237593.45454545456</v>
      </c>
      <c r="Q3896" t="s">
        <v>8317</v>
      </c>
      <c r="R3896" t="s">
        <v>8318</v>
      </c>
      <c r="S3896" s="9">
        <f t="shared" si="362"/>
        <v>42679.958472222221</v>
      </c>
      <c r="T3896" s="9">
        <f t="shared" si="363"/>
        <v>42710.207638888889</v>
      </c>
      <c r="U3896">
        <f t="shared" si="364"/>
        <v>2016</v>
      </c>
      <c r="V3896" t="str">
        <f t="shared" si="365"/>
        <v>Nov</v>
      </c>
    </row>
    <row r="3897" spans="1:22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8">
        <f t="shared" si="360"/>
        <v>5</v>
      </c>
      <c r="P3897" s="12">
        <f t="shared" si="361"/>
        <v>2678400</v>
      </c>
      <c r="Q3897" t="s">
        <v>8317</v>
      </c>
      <c r="R3897" t="s">
        <v>8318</v>
      </c>
      <c r="S3897" s="9">
        <f t="shared" si="362"/>
        <v>42032.250208333338</v>
      </c>
      <c r="T3897" s="9">
        <f t="shared" si="363"/>
        <v>42063.250208333338</v>
      </c>
      <c r="U3897">
        <f t="shared" si="364"/>
        <v>2015</v>
      </c>
      <c r="V3897" t="str">
        <f t="shared" si="365"/>
        <v>Jan</v>
      </c>
    </row>
    <row r="3898" spans="1:22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8">
        <f t="shared" si="360"/>
        <v>11</v>
      </c>
      <c r="P3898" s="12">
        <f t="shared" si="361"/>
        <v>302400</v>
      </c>
      <c r="Q3898" t="s">
        <v>8317</v>
      </c>
      <c r="R3898" t="s">
        <v>8318</v>
      </c>
      <c r="S3898" s="9">
        <f t="shared" si="362"/>
        <v>41793.191875000004</v>
      </c>
      <c r="T3898" s="9">
        <f t="shared" si="363"/>
        <v>41807.191875000004</v>
      </c>
      <c r="U3898">
        <f t="shared" si="364"/>
        <v>2014</v>
      </c>
      <c r="V3898" t="str">
        <f t="shared" si="365"/>
        <v>Jun</v>
      </c>
    </row>
    <row r="3899" spans="1:22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8">
        <f t="shared" si="360"/>
        <v>18</v>
      </c>
      <c r="P3899" s="12">
        <f t="shared" si="361"/>
        <v>259200</v>
      </c>
      <c r="Q3899" t="s">
        <v>8317</v>
      </c>
      <c r="R3899" t="s">
        <v>8318</v>
      </c>
      <c r="S3899" s="9">
        <f t="shared" si="362"/>
        <v>41982.87364583333</v>
      </c>
      <c r="T3899" s="9">
        <f t="shared" si="363"/>
        <v>42012.87364583333</v>
      </c>
      <c r="U3899">
        <f t="shared" si="364"/>
        <v>2014</v>
      </c>
      <c r="V3899" t="str">
        <f t="shared" si="365"/>
        <v>Dec</v>
      </c>
    </row>
    <row r="3900" spans="1:22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8">
        <f t="shared" si="360"/>
        <v>33</v>
      </c>
      <c r="P3900" s="12">
        <f t="shared" si="361"/>
        <v>216995.625</v>
      </c>
      <c r="Q3900" t="s">
        <v>8317</v>
      </c>
      <c r="R3900" t="s">
        <v>8318</v>
      </c>
      <c r="S3900" s="9">
        <f t="shared" si="362"/>
        <v>42193.482291666667</v>
      </c>
      <c r="T3900" s="9">
        <f t="shared" si="363"/>
        <v>42233.666666666672</v>
      </c>
      <c r="U3900">
        <f t="shared" si="364"/>
        <v>2015</v>
      </c>
      <c r="V3900" t="str">
        <f t="shared" si="365"/>
        <v>Jul</v>
      </c>
    </row>
    <row r="3901" spans="1:22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8">
        <f t="shared" si="360"/>
        <v>1</v>
      </c>
      <c r="P3901" s="12">
        <f t="shared" si="361"/>
        <v>864000</v>
      </c>
      <c r="Q3901" t="s">
        <v>8317</v>
      </c>
      <c r="R3901" t="s">
        <v>8318</v>
      </c>
      <c r="S3901" s="9">
        <f t="shared" si="362"/>
        <v>41843.775011574071</v>
      </c>
      <c r="T3901" s="9">
        <f t="shared" si="363"/>
        <v>41863.775011574071</v>
      </c>
      <c r="U3901">
        <f t="shared" si="364"/>
        <v>2014</v>
      </c>
      <c r="V3901" t="str">
        <f t="shared" si="365"/>
        <v>Jul</v>
      </c>
    </row>
    <row r="3902" spans="1:22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8">
        <f t="shared" si="360"/>
        <v>5</v>
      </c>
      <c r="P3902" s="12">
        <f t="shared" si="361"/>
        <v>518400</v>
      </c>
      <c r="Q3902" t="s">
        <v>8317</v>
      </c>
      <c r="R3902" t="s">
        <v>8318</v>
      </c>
      <c r="S3902" s="9">
        <f t="shared" si="362"/>
        <v>42136.092488425929</v>
      </c>
      <c r="T3902" s="9">
        <f t="shared" si="363"/>
        <v>42166.092488425929</v>
      </c>
      <c r="U3902">
        <f t="shared" si="364"/>
        <v>2015</v>
      </c>
      <c r="V3902" t="str">
        <f t="shared" si="365"/>
        <v>May</v>
      </c>
    </row>
    <row r="3903" spans="1:22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8">
        <f t="shared" si="360"/>
        <v>1</v>
      </c>
      <c r="P3903" s="12">
        <f t="shared" si="361"/>
        <v>3456000</v>
      </c>
      <c r="Q3903" t="s">
        <v>8317</v>
      </c>
      <c r="R3903" t="s">
        <v>8318</v>
      </c>
      <c r="S3903" s="9">
        <f t="shared" si="362"/>
        <v>42317.826377314821</v>
      </c>
      <c r="T3903" s="9">
        <f t="shared" si="363"/>
        <v>42357.826377314821</v>
      </c>
      <c r="U3903">
        <f t="shared" si="364"/>
        <v>2015</v>
      </c>
      <c r="V3903" t="str">
        <f t="shared" si="365"/>
        <v>Nov</v>
      </c>
    </row>
    <row r="3904" spans="1:22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8">
        <f t="shared" si="360"/>
        <v>49</v>
      </c>
      <c r="P3904" s="12">
        <f t="shared" si="361"/>
        <v>69793.548387096773</v>
      </c>
      <c r="Q3904" t="s">
        <v>8317</v>
      </c>
      <c r="R3904" t="s">
        <v>8318</v>
      </c>
      <c r="S3904" s="9">
        <f t="shared" si="362"/>
        <v>42663.468078703707</v>
      </c>
      <c r="T3904" s="9">
        <f t="shared" si="363"/>
        <v>42688.509745370371</v>
      </c>
      <c r="U3904">
        <f t="shared" si="364"/>
        <v>2016</v>
      </c>
      <c r="V3904" t="str">
        <f t="shared" si="365"/>
        <v>Oct</v>
      </c>
    </row>
    <row r="3905" spans="1:22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8">
        <f t="shared" si="360"/>
        <v>0</v>
      </c>
      <c r="P3905" s="12" t="e">
        <f t="shared" si="361"/>
        <v>#DIV/0!</v>
      </c>
      <c r="Q3905" t="s">
        <v>8317</v>
      </c>
      <c r="R3905" t="s">
        <v>8318</v>
      </c>
      <c r="S3905" s="9">
        <f t="shared" si="362"/>
        <v>42186.01116898148</v>
      </c>
      <c r="T3905" s="9">
        <f t="shared" si="363"/>
        <v>42230.818055555559</v>
      </c>
      <c r="U3905">
        <f t="shared" si="364"/>
        <v>2015</v>
      </c>
      <c r="V3905" t="str">
        <f t="shared" si="365"/>
        <v>Jul</v>
      </c>
    </row>
    <row r="3906" spans="1:22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8">
        <f t="shared" si="360"/>
        <v>0</v>
      </c>
      <c r="P3906" s="12">
        <f t="shared" si="361"/>
        <v>604020</v>
      </c>
      <c r="Q3906" t="s">
        <v>8317</v>
      </c>
      <c r="R3906" t="s">
        <v>8318</v>
      </c>
      <c r="S3906" s="9">
        <f t="shared" si="362"/>
        <v>42095.229166666672</v>
      </c>
      <c r="T3906" s="9">
        <f t="shared" si="363"/>
        <v>42109.211111111115</v>
      </c>
      <c r="U3906">
        <f t="shared" si="364"/>
        <v>2015</v>
      </c>
      <c r="V3906" t="str">
        <f t="shared" si="365"/>
        <v>Apr</v>
      </c>
    </row>
    <row r="3907" spans="1:22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8">
        <f t="shared" ref="O3907:O3970" si="366">ROUND((E3907/D3907)*100,0)</f>
        <v>12</v>
      </c>
      <c r="P3907" s="12">
        <f t="shared" ref="P3907:P3970" si="367">(I3907-J3907)/L3907</f>
        <v>522528.14285714284</v>
      </c>
      <c r="Q3907" t="s">
        <v>8317</v>
      </c>
      <c r="R3907" t="s">
        <v>8318</v>
      </c>
      <c r="S3907" s="9">
        <f t="shared" ref="S3907:S3970" si="368">(((J3907/60)/60)/24)+DATE(1970,1,1)</f>
        <v>42124.623877314814</v>
      </c>
      <c r="T3907" s="9">
        <f t="shared" ref="T3907:T3970" si="369">(((I3907/60)/60)/24) + DATE(1970,1,1)</f>
        <v>42166.958333333328</v>
      </c>
      <c r="U3907">
        <f t="shared" ref="U3907:U3970" si="370">YEAR(S3907)</f>
        <v>2015</v>
      </c>
      <c r="V3907" t="str">
        <f t="shared" ref="V3907:V3970" si="371">TEXT(MONTH(S3907)*29,"mmm")</f>
        <v>Apr</v>
      </c>
    </row>
    <row r="3908" spans="1:22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8">
        <f t="shared" si="366"/>
        <v>67</v>
      </c>
      <c r="P3908" s="12">
        <f t="shared" si="367"/>
        <v>203262.9375</v>
      </c>
      <c r="Q3908" t="s">
        <v>8317</v>
      </c>
      <c r="R3908" t="s">
        <v>8318</v>
      </c>
      <c r="S3908" s="9">
        <f t="shared" si="368"/>
        <v>42143.917743055557</v>
      </c>
      <c r="T3908" s="9">
        <f t="shared" si="369"/>
        <v>42181.559027777781</v>
      </c>
      <c r="U3908">
        <f t="shared" si="370"/>
        <v>2015</v>
      </c>
      <c r="V3908" t="str">
        <f t="shared" si="371"/>
        <v>May</v>
      </c>
    </row>
    <row r="3909" spans="1:22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8">
        <f t="shared" si="366"/>
        <v>15</v>
      </c>
      <c r="P3909" s="12">
        <f t="shared" si="367"/>
        <v>691618.5</v>
      </c>
      <c r="Q3909" t="s">
        <v>8317</v>
      </c>
      <c r="R3909" t="s">
        <v>8318</v>
      </c>
      <c r="S3909" s="9">
        <f t="shared" si="368"/>
        <v>41906.819513888891</v>
      </c>
      <c r="T3909" s="9">
        <f t="shared" si="369"/>
        <v>41938.838888888888</v>
      </c>
      <c r="U3909">
        <f t="shared" si="370"/>
        <v>2014</v>
      </c>
      <c r="V3909" t="str">
        <f t="shared" si="371"/>
        <v>Sep</v>
      </c>
    </row>
    <row r="3910" spans="1:22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8">
        <f t="shared" si="366"/>
        <v>9</v>
      </c>
      <c r="P3910" s="12">
        <f t="shared" si="367"/>
        <v>324000</v>
      </c>
      <c r="Q3910" t="s">
        <v>8317</v>
      </c>
      <c r="R3910" t="s">
        <v>8318</v>
      </c>
      <c r="S3910" s="9">
        <f t="shared" si="368"/>
        <v>41834.135370370372</v>
      </c>
      <c r="T3910" s="9">
        <f t="shared" si="369"/>
        <v>41849.135370370372</v>
      </c>
      <c r="U3910">
        <f t="shared" si="370"/>
        <v>2014</v>
      </c>
      <c r="V3910" t="str">
        <f t="shared" si="371"/>
        <v>Jul</v>
      </c>
    </row>
    <row r="3911" spans="1:22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8">
        <f t="shared" si="366"/>
        <v>0</v>
      </c>
      <c r="P3911" s="12">
        <f t="shared" si="367"/>
        <v>648000</v>
      </c>
      <c r="Q3911" t="s">
        <v>8317</v>
      </c>
      <c r="R3911" t="s">
        <v>8318</v>
      </c>
      <c r="S3911" s="9">
        <f t="shared" si="368"/>
        <v>41863.359282407408</v>
      </c>
      <c r="T3911" s="9">
        <f t="shared" si="369"/>
        <v>41893.359282407408</v>
      </c>
      <c r="U3911">
        <f t="shared" si="370"/>
        <v>2014</v>
      </c>
      <c r="V3911" t="str">
        <f t="shared" si="371"/>
        <v>Aug</v>
      </c>
    </row>
    <row r="3912" spans="1:22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8">
        <f t="shared" si="366"/>
        <v>3</v>
      </c>
      <c r="P3912" s="12">
        <f t="shared" si="367"/>
        <v>864000</v>
      </c>
      <c r="Q3912" t="s">
        <v>8317</v>
      </c>
      <c r="R3912" t="s">
        <v>8318</v>
      </c>
      <c r="S3912" s="9">
        <f t="shared" si="368"/>
        <v>42224.756909722222</v>
      </c>
      <c r="T3912" s="9">
        <f t="shared" si="369"/>
        <v>42254.756909722222</v>
      </c>
      <c r="U3912">
        <f t="shared" si="370"/>
        <v>2015</v>
      </c>
      <c r="V3912" t="str">
        <f t="shared" si="371"/>
        <v>Aug</v>
      </c>
    </row>
    <row r="3913" spans="1:22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8">
        <f t="shared" si="366"/>
        <v>37</v>
      </c>
      <c r="P3913" s="12">
        <f t="shared" si="367"/>
        <v>72100</v>
      </c>
      <c r="Q3913" t="s">
        <v>8317</v>
      </c>
      <c r="R3913" t="s">
        <v>8318</v>
      </c>
      <c r="S3913" s="9">
        <f t="shared" si="368"/>
        <v>41939.8122337963</v>
      </c>
      <c r="T3913" s="9">
        <f t="shared" si="369"/>
        <v>41969.853900462964</v>
      </c>
      <c r="U3913">
        <f t="shared" si="370"/>
        <v>2014</v>
      </c>
      <c r="V3913" t="str">
        <f t="shared" si="371"/>
        <v>Oct</v>
      </c>
    </row>
    <row r="3914" spans="1:22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8">
        <f t="shared" si="366"/>
        <v>0</v>
      </c>
      <c r="P3914" s="12">
        <f t="shared" si="367"/>
        <v>5177170</v>
      </c>
      <c r="Q3914" t="s">
        <v>8317</v>
      </c>
      <c r="R3914" t="s">
        <v>8318</v>
      </c>
      <c r="S3914" s="9">
        <f t="shared" si="368"/>
        <v>42059.270023148143</v>
      </c>
      <c r="T3914" s="9">
        <f t="shared" si="369"/>
        <v>42119.190972222219</v>
      </c>
      <c r="U3914">
        <f t="shared" si="370"/>
        <v>2015</v>
      </c>
      <c r="V3914" t="str">
        <f t="shared" si="371"/>
        <v>Feb</v>
      </c>
    </row>
    <row r="3915" spans="1:22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8">
        <f t="shared" si="366"/>
        <v>10</v>
      </c>
      <c r="P3915" s="12">
        <f t="shared" si="367"/>
        <v>370800</v>
      </c>
      <c r="Q3915" t="s">
        <v>8317</v>
      </c>
      <c r="R3915" t="s">
        <v>8318</v>
      </c>
      <c r="S3915" s="9">
        <f t="shared" si="368"/>
        <v>42308.211215277777</v>
      </c>
      <c r="T3915" s="9">
        <f t="shared" si="369"/>
        <v>42338.252881944441</v>
      </c>
      <c r="U3915">
        <f t="shared" si="370"/>
        <v>2015</v>
      </c>
      <c r="V3915" t="str">
        <f t="shared" si="371"/>
        <v>Oct</v>
      </c>
    </row>
    <row r="3916" spans="1:22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8">
        <f t="shared" si="366"/>
        <v>36</v>
      </c>
      <c r="P3916" s="12">
        <f t="shared" si="367"/>
        <v>64443.851851851854</v>
      </c>
      <c r="Q3916" t="s">
        <v>8317</v>
      </c>
      <c r="R3916" t="s">
        <v>8318</v>
      </c>
      <c r="S3916" s="9">
        <f t="shared" si="368"/>
        <v>42114.818935185183</v>
      </c>
      <c r="T3916" s="9">
        <f t="shared" si="369"/>
        <v>42134.957638888889</v>
      </c>
      <c r="U3916">
        <f t="shared" si="370"/>
        <v>2015</v>
      </c>
      <c r="V3916" t="str">
        <f t="shared" si="371"/>
        <v>Apr</v>
      </c>
    </row>
    <row r="3917" spans="1:22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8">
        <f t="shared" si="366"/>
        <v>0</v>
      </c>
      <c r="P3917" s="12">
        <f t="shared" si="367"/>
        <v>2592000</v>
      </c>
      <c r="Q3917" t="s">
        <v>8317</v>
      </c>
      <c r="R3917" t="s">
        <v>8318</v>
      </c>
      <c r="S3917" s="9">
        <f t="shared" si="368"/>
        <v>42492.98505787037</v>
      </c>
      <c r="T3917" s="9">
        <f t="shared" si="369"/>
        <v>42522.98505787037</v>
      </c>
      <c r="U3917">
        <f t="shared" si="370"/>
        <v>2016</v>
      </c>
      <c r="V3917" t="str">
        <f t="shared" si="371"/>
        <v>May</v>
      </c>
    </row>
    <row r="3918" spans="1:22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8">
        <f t="shared" si="366"/>
        <v>0</v>
      </c>
      <c r="P3918" s="12" t="e">
        <f t="shared" si="367"/>
        <v>#DIV/0!</v>
      </c>
      <c r="Q3918" t="s">
        <v>8317</v>
      </c>
      <c r="R3918" t="s">
        <v>8318</v>
      </c>
      <c r="S3918" s="9">
        <f t="shared" si="368"/>
        <v>42494.471666666665</v>
      </c>
      <c r="T3918" s="9">
        <f t="shared" si="369"/>
        <v>42524.471666666665</v>
      </c>
      <c r="U3918">
        <f t="shared" si="370"/>
        <v>2016</v>
      </c>
      <c r="V3918" t="str">
        <f t="shared" si="371"/>
        <v>May</v>
      </c>
    </row>
    <row r="3919" spans="1:22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8">
        <f t="shared" si="366"/>
        <v>0</v>
      </c>
      <c r="P3919" s="12">
        <f t="shared" si="367"/>
        <v>2592000</v>
      </c>
      <c r="Q3919" t="s">
        <v>8317</v>
      </c>
      <c r="R3919" t="s">
        <v>8318</v>
      </c>
      <c r="S3919" s="9">
        <f t="shared" si="368"/>
        <v>41863.527326388888</v>
      </c>
      <c r="T3919" s="9">
        <f t="shared" si="369"/>
        <v>41893.527326388888</v>
      </c>
      <c r="U3919">
        <f t="shared" si="370"/>
        <v>2014</v>
      </c>
      <c r="V3919" t="str">
        <f t="shared" si="371"/>
        <v>Aug</v>
      </c>
    </row>
    <row r="3920" spans="1:22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8">
        <f t="shared" si="366"/>
        <v>0</v>
      </c>
      <c r="P3920" s="12">
        <f t="shared" si="367"/>
        <v>345659</v>
      </c>
      <c r="Q3920" t="s">
        <v>8317</v>
      </c>
      <c r="R3920" t="s">
        <v>8318</v>
      </c>
      <c r="S3920" s="9">
        <f t="shared" si="368"/>
        <v>41843.664618055554</v>
      </c>
      <c r="T3920" s="9">
        <f t="shared" si="369"/>
        <v>41855.666666666664</v>
      </c>
      <c r="U3920">
        <f t="shared" si="370"/>
        <v>2014</v>
      </c>
      <c r="V3920" t="str">
        <f t="shared" si="371"/>
        <v>Jul</v>
      </c>
    </row>
    <row r="3921" spans="1:22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8">
        <f t="shared" si="366"/>
        <v>2</v>
      </c>
      <c r="P3921" s="12">
        <f t="shared" si="367"/>
        <v>815475.66666666663</v>
      </c>
      <c r="Q3921" t="s">
        <v>8317</v>
      </c>
      <c r="R3921" t="s">
        <v>8318</v>
      </c>
      <c r="S3921" s="9">
        <f t="shared" si="368"/>
        <v>42358.684872685189</v>
      </c>
      <c r="T3921" s="9">
        <f t="shared" si="369"/>
        <v>42387</v>
      </c>
      <c r="U3921">
        <f t="shared" si="370"/>
        <v>2015</v>
      </c>
      <c r="V3921" t="str">
        <f t="shared" si="371"/>
        <v>Dec</v>
      </c>
    </row>
    <row r="3922" spans="1:22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8">
        <f t="shared" si="366"/>
        <v>5</v>
      </c>
      <c r="P3922" s="12">
        <f t="shared" si="367"/>
        <v>865200</v>
      </c>
      <c r="Q3922" t="s">
        <v>8317</v>
      </c>
      <c r="R3922" t="s">
        <v>8318</v>
      </c>
      <c r="S3922" s="9">
        <f t="shared" si="368"/>
        <v>42657.38726851852</v>
      </c>
      <c r="T3922" s="9">
        <f t="shared" si="369"/>
        <v>42687.428935185191</v>
      </c>
      <c r="U3922">
        <f t="shared" si="370"/>
        <v>2016</v>
      </c>
      <c r="V3922" t="str">
        <f t="shared" si="371"/>
        <v>Oct</v>
      </c>
    </row>
    <row r="3923" spans="1:22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8">
        <f t="shared" si="366"/>
        <v>0</v>
      </c>
      <c r="P3923" s="12" t="e">
        <f t="shared" si="367"/>
        <v>#DIV/0!</v>
      </c>
      <c r="Q3923" t="s">
        <v>8317</v>
      </c>
      <c r="R3923" t="s">
        <v>8318</v>
      </c>
      <c r="S3923" s="9">
        <f t="shared" si="368"/>
        <v>41926.542303240742</v>
      </c>
      <c r="T3923" s="9">
        <f t="shared" si="369"/>
        <v>41938.75</v>
      </c>
      <c r="U3923">
        <f t="shared" si="370"/>
        <v>2014</v>
      </c>
      <c r="V3923" t="str">
        <f t="shared" si="371"/>
        <v>Oct</v>
      </c>
    </row>
    <row r="3924" spans="1:22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8">
        <f t="shared" si="366"/>
        <v>8</v>
      </c>
      <c r="P3924" s="12">
        <f t="shared" si="367"/>
        <v>650731.66666666663</v>
      </c>
      <c r="Q3924" t="s">
        <v>8317</v>
      </c>
      <c r="R3924" t="s">
        <v>8318</v>
      </c>
      <c r="S3924" s="9">
        <f t="shared" si="368"/>
        <v>42020.768634259264</v>
      </c>
      <c r="T3924" s="9">
        <f t="shared" si="369"/>
        <v>42065.958333333328</v>
      </c>
      <c r="U3924">
        <f t="shared" si="370"/>
        <v>2015</v>
      </c>
      <c r="V3924" t="str">
        <f t="shared" si="371"/>
        <v>Jan</v>
      </c>
    </row>
    <row r="3925" spans="1:22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8">
        <f t="shared" si="366"/>
        <v>12</v>
      </c>
      <c r="P3925" s="12">
        <f t="shared" si="367"/>
        <v>142305.88235294117</v>
      </c>
      <c r="Q3925" t="s">
        <v>8317</v>
      </c>
      <c r="R3925" t="s">
        <v>8318</v>
      </c>
      <c r="S3925" s="9">
        <f t="shared" si="368"/>
        <v>42075.979988425926</v>
      </c>
      <c r="T3925" s="9">
        <f t="shared" si="369"/>
        <v>42103.979988425926</v>
      </c>
      <c r="U3925">
        <f t="shared" si="370"/>
        <v>2015</v>
      </c>
      <c r="V3925" t="str">
        <f t="shared" si="371"/>
        <v>Mar</v>
      </c>
    </row>
    <row r="3926" spans="1:22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8">
        <f t="shared" si="366"/>
        <v>15</v>
      </c>
      <c r="P3926" s="12">
        <f t="shared" si="367"/>
        <v>64800</v>
      </c>
      <c r="Q3926" t="s">
        <v>8317</v>
      </c>
      <c r="R3926" t="s">
        <v>8318</v>
      </c>
      <c r="S3926" s="9">
        <f t="shared" si="368"/>
        <v>41786.959745370368</v>
      </c>
      <c r="T3926" s="9">
        <f t="shared" si="369"/>
        <v>41816.959745370368</v>
      </c>
      <c r="U3926">
        <f t="shared" si="370"/>
        <v>2014</v>
      </c>
      <c r="V3926" t="str">
        <f t="shared" si="371"/>
        <v>May</v>
      </c>
    </row>
    <row r="3927" spans="1:22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8">
        <f t="shared" si="366"/>
        <v>10</v>
      </c>
      <c r="P3927" s="12">
        <f t="shared" si="367"/>
        <v>864000</v>
      </c>
      <c r="Q3927" t="s">
        <v>8317</v>
      </c>
      <c r="R3927" t="s">
        <v>8318</v>
      </c>
      <c r="S3927" s="9">
        <f t="shared" si="368"/>
        <v>41820.870821759258</v>
      </c>
      <c r="T3927" s="9">
        <f t="shared" si="369"/>
        <v>41850.870821759258</v>
      </c>
      <c r="U3927">
        <f t="shared" si="370"/>
        <v>2014</v>
      </c>
      <c r="V3927" t="str">
        <f t="shared" si="371"/>
        <v>Jun</v>
      </c>
    </row>
    <row r="3928" spans="1:22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8">
        <f t="shared" si="366"/>
        <v>0</v>
      </c>
      <c r="P3928" s="12">
        <f t="shared" si="367"/>
        <v>2592000</v>
      </c>
      <c r="Q3928" t="s">
        <v>8317</v>
      </c>
      <c r="R3928" t="s">
        <v>8318</v>
      </c>
      <c r="S3928" s="9">
        <f t="shared" si="368"/>
        <v>41970.085046296299</v>
      </c>
      <c r="T3928" s="9">
        <f t="shared" si="369"/>
        <v>42000.085046296299</v>
      </c>
      <c r="U3928">
        <f t="shared" si="370"/>
        <v>2014</v>
      </c>
      <c r="V3928" t="str">
        <f t="shared" si="371"/>
        <v>Nov</v>
      </c>
    </row>
    <row r="3929" spans="1:22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8">
        <f t="shared" si="366"/>
        <v>1</v>
      </c>
      <c r="P3929" s="12">
        <f t="shared" si="367"/>
        <v>1296000</v>
      </c>
      <c r="Q3929" t="s">
        <v>8317</v>
      </c>
      <c r="R3929" t="s">
        <v>8318</v>
      </c>
      <c r="S3929" s="9">
        <f t="shared" si="368"/>
        <v>41830.267407407409</v>
      </c>
      <c r="T3929" s="9">
        <f t="shared" si="369"/>
        <v>41860.267407407409</v>
      </c>
      <c r="U3929">
        <f t="shared" si="370"/>
        <v>2014</v>
      </c>
      <c r="V3929" t="str">
        <f t="shared" si="371"/>
        <v>Jul</v>
      </c>
    </row>
    <row r="3930" spans="1:22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8">
        <f t="shared" si="366"/>
        <v>13</v>
      </c>
      <c r="P3930" s="12">
        <f t="shared" si="367"/>
        <v>339730.42857142858</v>
      </c>
      <c r="Q3930" t="s">
        <v>8317</v>
      </c>
      <c r="R3930" t="s">
        <v>8318</v>
      </c>
      <c r="S3930" s="9">
        <f t="shared" si="368"/>
        <v>42265.683182870373</v>
      </c>
      <c r="T3930" s="9">
        <f t="shared" si="369"/>
        <v>42293.207638888889</v>
      </c>
      <c r="U3930">
        <f t="shared" si="370"/>
        <v>2015</v>
      </c>
      <c r="V3930" t="str">
        <f t="shared" si="371"/>
        <v>Sep</v>
      </c>
    </row>
    <row r="3931" spans="1:22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8">
        <f t="shared" si="366"/>
        <v>2</v>
      </c>
      <c r="P3931" s="12">
        <f t="shared" si="367"/>
        <v>185142.85714285713</v>
      </c>
      <c r="Q3931" t="s">
        <v>8317</v>
      </c>
      <c r="R3931" t="s">
        <v>8318</v>
      </c>
      <c r="S3931" s="9">
        <f t="shared" si="368"/>
        <v>42601.827141203699</v>
      </c>
      <c r="T3931" s="9">
        <f t="shared" si="369"/>
        <v>42631.827141203699</v>
      </c>
      <c r="U3931">
        <f t="shared" si="370"/>
        <v>2016</v>
      </c>
      <c r="V3931" t="str">
        <f t="shared" si="371"/>
        <v>Aug</v>
      </c>
    </row>
    <row r="3932" spans="1:22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8">
        <f t="shared" si="366"/>
        <v>0</v>
      </c>
      <c r="P3932" s="12" t="e">
        <f t="shared" si="367"/>
        <v>#DIV/0!</v>
      </c>
      <c r="Q3932" t="s">
        <v>8317</v>
      </c>
      <c r="R3932" t="s">
        <v>8318</v>
      </c>
      <c r="S3932" s="9">
        <f t="shared" si="368"/>
        <v>42433.338749999995</v>
      </c>
      <c r="T3932" s="9">
        <f t="shared" si="369"/>
        <v>42461.25</v>
      </c>
      <c r="U3932">
        <f t="shared" si="370"/>
        <v>2016</v>
      </c>
      <c r="V3932" t="str">
        <f t="shared" si="371"/>
        <v>Mar</v>
      </c>
    </row>
    <row r="3933" spans="1:22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8">
        <f t="shared" si="366"/>
        <v>0</v>
      </c>
      <c r="P3933" s="12" t="e">
        <f t="shared" si="367"/>
        <v>#DIV/0!</v>
      </c>
      <c r="Q3933" t="s">
        <v>8317</v>
      </c>
      <c r="R3933" t="s">
        <v>8318</v>
      </c>
      <c r="S3933" s="9">
        <f t="shared" si="368"/>
        <v>42228.151701388888</v>
      </c>
      <c r="T3933" s="9">
        <f t="shared" si="369"/>
        <v>42253.151701388888</v>
      </c>
      <c r="U3933">
        <f t="shared" si="370"/>
        <v>2015</v>
      </c>
      <c r="V3933" t="str">
        <f t="shared" si="371"/>
        <v>Aug</v>
      </c>
    </row>
    <row r="3934" spans="1:22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8">
        <f t="shared" si="366"/>
        <v>0</v>
      </c>
      <c r="P3934" s="12">
        <f t="shared" si="367"/>
        <v>2588400</v>
      </c>
      <c r="Q3934" t="s">
        <v>8317</v>
      </c>
      <c r="R3934" t="s">
        <v>8318</v>
      </c>
      <c r="S3934" s="9">
        <f t="shared" si="368"/>
        <v>42415.168564814812</v>
      </c>
      <c r="T3934" s="9">
        <f t="shared" si="369"/>
        <v>42445.126898148148</v>
      </c>
      <c r="U3934">
        <f t="shared" si="370"/>
        <v>2016</v>
      </c>
      <c r="V3934" t="str">
        <f t="shared" si="371"/>
        <v>Feb</v>
      </c>
    </row>
    <row r="3935" spans="1:22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8">
        <f t="shared" si="366"/>
        <v>16</v>
      </c>
      <c r="P3935" s="12">
        <f t="shared" si="367"/>
        <v>209243.16666666666</v>
      </c>
      <c r="Q3935" t="s">
        <v>8317</v>
      </c>
      <c r="R3935" t="s">
        <v>8318</v>
      </c>
      <c r="S3935" s="9">
        <f t="shared" si="368"/>
        <v>42538.968310185184</v>
      </c>
      <c r="T3935" s="9">
        <f t="shared" si="369"/>
        <v>42568.029861111107</v>
      </c>
      <c r="U3935">
        <f t="shared" si="370"/>
        <v>2016</v>
      </c>
      <c r="V3935" t="str">
        <f t="shared" si="371"/>
        <v>Jun</v>
      </c>
    </row>
    <row r="3936" spans="1:22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8">
        <f t="shared" si="366"/>
        <v>11</v>
      </c>
      <c r="P3936" s="12">
        <f t="shared" si="367"/>
        <v>323063.41666666669</v>
      </c>
      <c r="Q3936" t="s">
        <v>8317</v>
      </c>
      <c r="R3936" t="s">
        <v>8318</v>
      </c>
      <c r="S3936" s="9">
        <f t="shared" si="368"/>
        <v>42233.671747685185</v>
      </c>
      <c r="T3936" s="9">
        <f t="shared" si="369"/>
        <v>42278.541666666672</v>
      </c>
      <c r="U3936">
        <f t="shared" si="370"/>
        <v>2015</v>
      </c>
      <c r="V3936" t="str">
        <f t="shared" si="371"/>
        <v>Aug</v>
      </c>
    </row>
    <row r="3937" spans="1:22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8">
        <f t="shared" si="366"/>
        <v>44</v>
      </c>
      <c r="P3937" s="12">
        <f t="shared" si="367"/>
        <v>225391.30434782608</v>
      </c>
      <c r="Q3937" t="s">
        <v>8317</v>
      </c>
      <c r="R3937" t="s">
        <v>8318</v>
      </c>
      <c r="S3937" s="9">
        <f t="shared" si="368"/>
        <v>42221.656782407401</v>
      </c>
      <c r="T3937" s="9">
        <f t="shared" si="369"/>
        <v>42281.656782407401</v>
      </c>
      <c r="U3937">
        <f t="shared" si="370"/>
        <v>2015</v>
      </c>
      <c r="V3937" t="str">
        <f t="shared" si="371"/>
        <v>Aug</v>
      </c>
    </row>
    <row r="3938" spans="1:22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8">
        <f t="shared" si="366"/>
        <v>0</v>
      </c>
      <c r="P3938" s="12" t="e">
        <f t="shared" si="367"/>
        <v>#DIV/0!</v>
      </c>
      <c r="Q3938" t="s">
        <v>8317</v>
      </c>
      <c r="R3938" t="s">
        <v>8318</v>
      </c>
      <c r="S3938" s="9">
        <f t="shared" si="368"/>
        <v>42675.262962962966</v>
      </c>
      <c r="T3938" s="9">
        <f t="shared" si="369"/>
        <v>42705.304629629631</v>
      </c>
      <c r="U3938">
        <f t="shared" si="370"/>
        <v>2016</v>
      </c>
      <c r="V3938" t="str">
        <f t="shared" si="371"/>
        <v>Nov</v>
      </c>
    </row>
    <row r="3939" spans="1:22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8">
        <f t="shared" si="366"/>
        <v>86</v>
      </c>
      <c r="P3939" s="12">
        <f t="shared" si="367"/>
        <v>241920</v>
      </c>
      <c r="Q3939" t="s">
        <v>8317</v>
      </c>
      <c r="R3939" t="s">
        <v>8318</v>
      </c>
      <c r="S3939" s="9">
        <f t="shared" si="368"/>
        <v>42534.631481481483</v>
      </c>
      <c r="T3939" s="9">
        <f t="shared" si="369"/>
        <v>42562.631481481483</v>
      </c>
      <c r="U3939">
        <f t="shared" si="370"/>
        <v>2016</v>
      </c>
      <c r="V3939" t="str">
        <f t="shared" si="371"/>
        <v>Jun</v>
      </c>
    </row>
    <row r="3940" spans="1:22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8">
        <f t="shared" si="366"/>
        <v>12</v>
      </c>
      <c r="P3940" s="12">
        <f t="shared" si="367"/>
        <v>535680</v>
      </c>
      <c r="Q3940" t="s">
        <v>8317</v>
      </c>
      <c r="R3940" t="s">
        <v>8318</v>
      </c>
      <c r="S3940" s="9">
        <f t="shared" si="368"/>
        <v>42151.905717592599</v>
      </c>
      <c r="T3940" s="9">
        <f t="shared" si="369"/>
        <v>42182.905717592599</v>
      </c>
      <c r="U3940">
        <f t="shared" si="370"/>
        <v>2015</v>
      </c>
      <c r="V3940" t="str">
        <f t="shared" si="371"/>
        <v>May</v>
      </c>
    </row>
    <row r="3941" spans="1:22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8">
        <f t="shared" si="366"/>
        <v>0</v>
      </c>
      <c r="P3941" s="12">
        <f t="shared" si="367"/>
        <v>327221</v>
      </c>
      <c r="Q3941" t="s">
        <v>8317</v>
      </c>
      <c r="R3941" t="s">
        <v>8318</v>
      </c>
      <c r="S3941" s="9">
        <f t="shared" si="368"/>
        <v>41915.400219907409</v>
      </c>
      <c r="T3941" s="9">
        <f t="shared" si="369"/>
        <v>41919.1875</v>
      </c>
      <c r="U3941">
        <f t="shared" si="370"/>
        <v>2014</v>
      </c>
      <c r="V3941" t="str">
        <f t="shared" si="371"/>
        <v>Oct</v>
      </c>
    </row>
    <row r="3942" spans="1:22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8">
        <f t="shared" si="366"/>
        <v>0</v>
      </c>
      <c r="P3942" s="12">
        <f t="shared" si="367"/>
        <v>1944000</v>
      </c>
      <c r="Q3942" t="s">
        <v>8317</v>
      </c>
      <c r="R3942" t="s">
        <v>8318</v>
      </c>
      <c r="S3942" s="9">
        <f t="shared" si="368"/>
        <v>41961.492488425924</v>
      </c>
      <c r="T3942" s="9">
        <f t="shared" si="369"/>
        <v>42006.492488425924</v>
      </c>
      <c r="U3942">
        <f t="shared" si="370"/>
        <v>2014</v>
      </c>
      <c r="V3942" t="str">
        <f t="shared" si="371"/>
        <v>Nov</v>
      </c>
    </row>
    <row r="3943" spans="1:22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8">
        <f t="shared" si="366"/>
        <v>1</v>
      </c>
      <c r="P3943" s="12">
        <f t="shared" si="367"/>
        <v>1186031.5</v>
      </c>
      <c r="Q3943" t="s">
        <v>8317</v>
      </c>
      <c r="R3943" t="s">
        <v>8318</v>
      </c>
      <c r="S3943" s="9">
        <f t="shared" si="368"/>
        <v>41940.587233796294</v>
      </c>
      <c r="T3943" s="9">
        <f t="shared" si="369"/>
        <v>41968.041666666672</v>
      </c>
      <c r="U3943">
        <f t="shared" si="370"/>
        <v>2014</v>
      </c>
      <c r="V3943" t="str">
        <f t="shared" si="371"/>
        <v>Oct</v>
      </c>
    </row>
    <row r="3944" spans="1:22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8">
        <f t="shared" si="366"/>
        <v>0</v>
      </c>
      <c r="P3944" s="12" t="e">
        <f t="shared" si="367"/>
        <v>#DIV/0!</v>
      </c>
      <c r="Q3944" t="s">
        <v>8317</v>
      </c>
      <c r="R3944" t="s">
        <v>8318</v>
      </c>
      <c r="S3944" s="9">
        <f t="shared" si="368"/>
        <v>42111.904097222221</v>
      </c>
      <c r="T3944" s="9">
        <f t="shared" si="369"/>
        <v>42171.904097222221</v>
      </c>
      <c r="U3944">
        <f t="shared" si="370"/>
        <v>2015</v>
      </c>
      <c r="V3944" t="str">
        <f t="shared" si="371"/>
        <v>Apr</v>
      </c>
    </row>
    <row r="3945" spans="1:22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8">
        <f t="shared" si="366"/>
        <v>36</v>
      </c>
      <c r="P3945" s="12">
        <f t="shared" si="367"/>
        <v>205517.84615384616</v>
      </c>
      <c r="Q3945" t="s">
        <v>8317</v>
      </c>
      <c r="R3945" t="s">
        <v>8318</v>
      </c>
      <c r="S3945" s="9">
        <f t="shared" si="368"/>
        <v>42279.778564814813</v>
      </c>
      <c r="T3945" s="9">
        <f t="shared" si="369"/>
        <v>42310.701388888891</v>
      </c>
      <c r="U3945">
        <f t="shared" si="370"/>
        <v>2015</v>
      </c>
      <c r="V3945" t="str">
        <f t="shared" si="371"/>
        <v>Oct</v>
      </c>
    </row>
    <row r="3946" spans="1:22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8">
        <f t="shared" si="366"/>
        <v>0</v>
      </c>
      <c r="P3946" s="12" t="e">
        <f t="shared" si="367"/>
        <v>#DIV/0!</v>
      </c>
      <c r="Q3946" t="s">
        <v>8317</v>
      </c>
      <c r="R3946" t="s">
        <v>8318</v>
      </c>
      <c r="S3946" s="9">
        <f t="shared" si="368"/>
        <v>42213.662905092591</v>
      </c>
      <c r="T3946" s="9">
        <f t="shared" si="369"/>
        <v>42243.662905092591</v>
      </c>
      <c r="U3946">
        <f t="shared" si="370"/>
        <v>2015</v>
      </c>
      <c r="V3946" t="str">
        <f t="shared" si="371"/>
        <v>Jul</v>
      </c>
    </row>
    <row r="3947" spans="1:22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8">
        <f t="shared" si="366"/>
        <v>0</v>
      </c>
      <c r="P3947" s="12">
        <f t="shared" si="367"/>
        <v>2592000</v>
      </c>
      <c r="Q3947" t="s">
        <v>8317</v>
      </c>
      <c r="R3947" t="s">
        <v>8318</v>
      </c>
      <c r="S3947" s="9">
        <f t="shared" si="368"/>
        <v>42109.801712962959</v>
      </c>
      <c r="T3947" s="9">
        <f t="shared" si="369"/>
        <v>42139.801712962959</v>
      </c>
      <c r="U3947">
        <f t="shared" si="370"/>
        <v>2015</v>
      </c>
      <c r="V3947" t="str">
        <f t="shared" si="371"/>
        <v>Apr</v>
      </c>
    </row>
    <row r="3948" spans="1:22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8">
        <f t="shared" si="366"/>
        <v>3</v>
      </c>
      <c r="P3948" s="12">
        <f t="shared" si="367"/>
        <v>544315.6</v>
      </c>
      <c r="Q3948" t="s">
        <v>8317</v>
      </c>
      <c r="R3948" t="s">
        <v>8318</v>
      </c>
      <c r="S3948" s="9">
        <f t="shared" si="368"/>
        <v>42031.833587962959</v>
      </c>
      <c r="T3948" s="9">
        <f t="shared" si="369"/>
        <v>42063.333333333328</v>
      </c>
      <c r="U3948">
        <f t="shared" si="370"/>
        <v>2015</v>
      </c>
      <c r="V3948" t="str">
        <f t="shared" si="371"/>
        <v>Jan</v>
      </c>
    </row>
    <row r="3949" spans="1:22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8">
        <f t="shared" si="366"/>
        <v>3</v>
      </c>
      <c r="P3949" s="12">
        <f t="shared" si="367"/>
        <v>1296000</v>
      </c>
      <c r="Q3949" t="s">
        <v>8317</v>
      </c>
      <c r="R3949" t="s">
        <v>8318</v>
      </c>
      <c r="S3949" s="9">
        <f t="shared" si="368"/>
        <v>42615.142870370371</v>
      </c>
      <c r="T3949" s="9">
        <f t="shared" si="369"/>
        <v>42645.142870370371</v>
      </c>
      <c r="U3949">
        <f t="shared" si="370"/>
        <v>2016</v>
      </c>
      <c r="V3949" t="str">
        <f t="shared" si="371"/>
        <v>Sep</v>
      </c>
    </row>
    <row r="3950" spans="1:22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8">
        <f t="shared" si="366"/>
        <v>0</v>
      </c>
      <c r="P3950" s="12" t="e">
        <f t="shared" si="367"/>
        <v>#DIV/0!</v>
      </c>
      <c r="Q3950" t="s">
        <v>8317</v>
      </c>
      <c r="R3950" t="s">
        <v>8318</v>
      </c>
      <c r="S3950" s="9">
        <f t="shared" si="368"/>
        <v>41829.325497685182</v>
      </c>
      <c r="T3950" s="9">
        <f t="shared" si="369"/>
        <v>41889.325497685182</v>
      </c>
      <c r="U3950">
        <f t="shared" si="370"/>
        <v>2014</v>
      </c>
      <c r="V3950" t="str">
        <f t="shared" si="371"/>
        <v>Jul</v>
      </c>
    </row>
    <row r="3951" spans="1:22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8">
        <f t="shared" si="366"/>
        <v>16</v>
      </c>
      <c r="P3951" s="12">
        <f t="shared" si="367"/>
        <v>81000</v>
      </c>
      <c r="Q3951" t="s">
        <v>8317</v>
      </c>
      <c r="R3951" t="s">
        <v>8318</v>
      </c>
      <c r="S3951" s="9">
        <f t="shared" si="368"/>
        <v>42016.120613425926</v>
      </c>
      <c r="T3951" s="9">
        <f t="shared" si="369"/>
        <v>42046.120613425926</v>
      </c>
      <c r="U3951">
        <f t="shared" si="370"/>
        <v>2015</v>
      </c>
      <c r="V3951" t="str">
        <f t="shared" si="371"/>
        <v>Jan</v>
      </c>
    </row>
    <row r="3952" spans="1:22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8">
        <f t="shared" si="366"/>
        <v>1</v>
      </c>
      <c r="P3952" s="12">
        <f t="shared" si="367"/>
        <v>2511820</v>
      </c>
      <c r="Q3952" t="s">
        <v>8317</v>
      </c>
      <c r="R3952" t="s">
        <v>8318</v>
      </c>
      <c r="S3952" s="9">
        <f t="shared" si="368"/>
        <v>42439.702314814815</v>
      </c>
      <c r="T3952" s="9">
        <f t="shared" si="369"/>
        <v>42468.774305555555</v>
      </c>
      <c r="U3952">
        <f t="shared" si="370"/>
        <v>2016</v>
      </c>
      <c r="V3952" t="str">
        <f t="shared" si="371"/>
        <v>Mar</v>
      </c>
    </row>
    <row r="3953" spans="1:22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8">
        <f t="shared" si="366"/>
        <v>0</v>
      </c>
      <c r="P3953" s="12">
        <f t="shared" si="367"/>
        <v>5180400</v>
      </c>
      <c r="Q3953" t="s">
        <v>8317</v>
      </c>
      <c r="R3953" t="s">
        <v>8318</v>
      </c>
      <c r="S3953" s="9">
        <f t="shared" si="368"/>
        <v>42433.825717592597</v>
      </c>
      <c r="T3953" s="9">
        <f t="shared" si="369"/>
        <v>42493.784050925926</v>
      </c>
      <c r="U3953">
        <f t="shared" si="370"/>
        <v>2016</v>
      </c>
      <c r="V3953" t="str">
        <f t="shared" si="371"/>
        <v>Mar</v>
      </c>
    </row>
    <row r="3954" spans="1:22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8">
        <f t="shared" si="366"/>
        <v>0</v>
      </c>
      <c r="P3954" s="12">
        <f t="shared" si="367"/>
        <v>5184000</v>
      </c>
      <c r="Q3954" t="s">
        <v>8317</v>
      </c>
      <c r="R3954" t="s">
        <v>8318</v>
      </c>
      <c r="S3954" s="9">
        <f t="shared" si="368"/>
        <v>42243.790393518517</v>
      </c>
      <c r="T3954" s="9">
        <f t="shared" si="369"/>
        <v>42303.790393518517</v>
      </c>
      <c r="U3954">
        <f t="shared" si="370"/>
        <v>2015</v>
      </c>
      <c r="V3954" t="str">
        <f t="shared" si="371"/>
        <v>Aug</v>
      </c>
    </row>
    <row r="3955" spans="1:22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8">
        <f t="shared" si="366"/>
        <v>0</v>
      </c>
      <c r="P3955" s="12" t="e">
        <f t="shared" si="367"/>
        <v>#DIV/0!</v>
      </c>
      <c r="Q3955" t="s">
        <v>8317</v>
      </c>
      <c r="R3955" t="s">
        <v>8318</v>
      </c>
      <c r="S3955" s="9">
        <f t="shared" si="368"/>
        <v>42550.048449074078</v>
      </c>
      <c r="T3955" s="9">
        <f t="shared" si="369"/>
        <v>42580.978472222225</v>
      </c>
      <c r="U3955">
        <f t="shared" si="370"/>
        <v>2016</v>
      </c>
      <c r="V3955" t="str">
        <f t="shared" si="371"/>
        <v>Jun</v>
      </c>
    </row>
    <row r="3956" spans="1:22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8">
        <f t="shared" si="366"/>
        <v>0</v>
      </c>
      <c r="P3956" s="12" t="e">
        <f t="shared" si="367"/>
        <v>#DIV/0!</v>
      </c>
      <c r="Q3956" t="s">
        <v>8317</v>
      </c>
      <c r="R3956" t="s">
        <v>8318</v>
      </c>
      <c r="S3956" s="9">
        <f t="shared" si="368"/>
        <v>41774.651203703703</v>
      </c>
      <c r="T3956" s="9">
        <f t="shared" si="369"/>
        <v>41834.651203703703</v>
      </c>
      <c r="U3956">
        <f t="shared" si="370"/>
        <v>2014</v>
      </c>
      <c r="V3956" t="str">
        <f t="shared" si="371"/>
        <v>May</v>
      </c>
    </row>
    <row r="3957" spans="1:22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8">
        <f t="shared" si="366"/>
        <v>24</v>
      </c>
      <c r="P3957" s="12">
        <f t="shared" si="367"/>
        <v>324450</v>
      </c>
      <c r="Q3957" t="s">
        <v>8317</v>
      </c>
      <c r="R3957" t="s">
        <v>8318</v>
      </c>
      <c r="S3957" s="9">
        <f t="shared" si="368"/>
        <v>42306.848854166667</v>
      </c>
      <c r="T3957" s="9">
        <f t="shared" si="369"/>
        <v>42336.890520833331</v>
      </c>
      <c r="U3957">
        <f t="shared" si="370"/>
        <v>2015</v>
      </c>
      <c r="V3957" t="str">
        <f t="shared" si="371"/>
        <v>Oct</v>
      </c>
    </row>
    <row r="3958" spans="1:22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8">
        <f t="shared" si="366"/>
        <v>0</v>
      </c>
      <c r="P3958" s="12" t="e">
        <f t="shared" si="367"/>
        <v>#DIV/0!</v>
      </c>
      <c r="Q3958" t="s">
        <v>8317</v>
      </c>
      <c r="R3958" t="s">
        <v>8318</v>
      </c>
      <c r="S3958" s="9">
        <f t="shared" si="368"/>
        <v>42457.932025462964</v>
      </c>
      <c r="T3958" s="9">
        <f t="shared" si="369"/>
        <v>42485.013888888891</v>
      </c>
      <c r="U3958">
        <f t="shared" si="370"/>
        <v>2016</v>
      </c>
      <c r="V3958" t="str">
        <f t="shared" si="371"/>
        <v>Mar</v>
      </c>
    </row>
    <row r="3959" spans="1:22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8">
        <f t="shared" si="366"/>
        <v>0</v>
      </c>
      <c r="P3959" s="12">
        <f t="shared" si="367"/>
        <v>3974400</v>
      </c>
      <c r="Q3959" t="s">
        <v>8317</v>
      </c>
      <c r="R3959" t="s">
        <v>8318</v>
      </c>
      <c r="S3959" s="9">
        <f t="shared" si="368"/>
        <v>42513.976319444439</v>
      </c>
      <c r="T3959" s="9">
        <f t="shared" si="369"/>
        <v>42559.976319444439</v>
      </c>
      <c r="U3959">
        <f t="shared" si="370"/>
        <v>2016</v>
      </c>
      <c r="V3959" t="str">
        <f t="shared" si="371"/>
        <v>May</v>
      </c>
    </row>
    <row r="3960" spans="1:22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8">
        <f t="shared" si="366"/>
        <v>32</v>
      </c>
      <c r="P3960" s="12">
        <f t="shared" si="367"/>
        <v>197818</v>
      </c>
      <c r="Q3960" t="s">
        <v>8317</v>
      </c>
      <c r="R3960" t="s">
        <v>8318</v>
      </c>
      <c r="S3960" s="9">
        <f t="shared" si="368"/>
        <v>41816.950370370374</v>
      </c>
      <c r="T3960" s="9">
        <f t="shared" si="369"/>
        <v>41853.583333333336</v>
      </c>
      <c r="U3960">
        <f t="shared" si="370"/>
        <v>2014</v>
      </c>
      <c r="V3960" t="str">
        <f t="shared" si="371"/>
        <v>Jun</v>
      </c>
    </row>
    <row r="3961" spans="1:22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8">
        <f t="shared" si="366"/>
        <v>24</v>
      </c>
      <c r="P3961" s="12">
        <f t="shared" si="367"/>
        <v>216000</v>
      </c>
      <c r="Q3961" t="s">
        <v>8317</v>
      </c>
      <c r="R3961" t="s">
        <v>8318</v>
      </c>
      <c r="S3961" s="9">
        <f t="shared" si="368"/>
        <v>41880.788842592592</v>
      </c>
      <c r="T3961" s="9">
        <f t="shared" si="369"/>
        <v>41910.788842592592</v>
      </c>
      <c r="U3961">
        <f t="shared" si="370"/>
        <v>2014</v>
      </c>
      <c r="V3961" t="str">
        <f t="shared" si="371"/>
        <v>Aug</v>
      </c>
    </row>
    <row r="3962" spans="1:22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8">
        <f t="shared" si="366"/>
        <v>2</v>
      </c>
      <c r="P3962" s="12">
        <f t="shared" si="367"/>
        <v>648000</v>
      </c>
      <c r="Q3962" t="s">
        <v>8317</v>
      </c>
      <c r="R3962" t="s">
        <v>8318</v>
      </c>
      <c r="S3962" s="9">
        <f t="shared" si="368"/>
        <v>42342.845555555556</v>
      </c>
      <c r="T3962" s="9">
        <f t="shared" si="369"/>
        <v>42372.845555555556</v>
      </c>
      <c r="U3962">
        <f t="shared" si="370"/>
        <v>2015</v>
      </c>
      <c r="V3962" t="str">
        <f t="shared" si="371"/>
        <v>Dec</v>
      </c>
    </row>
    <row r="3963" spans="1:22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8">
        <f t="shared" si="366"/>
        <v>0</v>
      </c>
      <c r="P3963" s="12">
        <f t="shared" si="367"/>
        <v>950400</v>
      </c>
      <c r="Q3963" t="s">
        <v>8317</v>
      </c>
      <c r="R3963" t="s">
        <v>8318</v>
      </c>
      <c r="S3963" s="9">
        <f t="shared" si="368"/>
        <v>41745.891319444447</v>
      </c>
      <c r="T3963" s="9">
        <f t="shared" si="369"/>
        <v>41767.891319444447</v>
      </c>
      <c r="U3963">
        <f t="shared" si="370"/>
        <v>2014</v>
      </c>
      <c r="V3963" t="str">
        <f t="shared" si="371"/>
        <v>Apr</v>
      </c>
    </row>
    <row r="3964" spans="1:22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8">
        <f t="shared" si="366"/>
        <v>3</v>
      </c>
      <c r="P3964" s="12">
        <f t="shared" si="367"/>
        <v>720000</v>
      </c>
      <c r="Q3964" t="s">
        <v>8317</v>
      </c>
      <c r="R3964" t="s">
        <v>8318</v>
      </c>
      <c r="S3964" s="9">
        <f t="shared" si="368"/>
        <v>42311.621458333335</v>
      </c>
      <c r="T3964" s="9">
        <f t="shared" si="369"/>
        <v>42336.621458333335</v>
      </c>
      <c r="U3964">
        <f t="shared" si="370"/>
        <v>2015</v>
      </c>
      <c r="V3964" t="str">
        <f t="shared" si="371"/>
        <v>Nov</v>
      </c>
    </row>
    <row r="3965" spans="1:22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8">
        <f t="shared" si="366"/>
        <v>0</v>
      </c>
      <c r="P3965" s="12" t="e">
        <f t="shared" si="367"/>
        <v>#DIV/0!</v>
      </c>
      <c r="Q3965" t="s">
        <v>8317</v>
      </c>
      <c r="R3965" t="s">
        <v>8318</v>
      </c>
      <c r="S3965" s="9">
        <f t="shared" si="368"/>
        <v>42296.154131944444</v>
      </c>
      <c r="T3965" s="9">
        <f t="shared" si="369"/>
        <v>42326.195798611108</v>
      </c>
      <c r="U3965">
        <f t="shared" si="370"/>
        <v>2015</v>
      </c>
      <c r="V3965" t="str">
        <f t="shared" si="371"/>
        <v>Oct</v>
      </c>
    </row>
    <row r="3966" spans="1:22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8">
        <f t="shared" si="366"/>
        <v>6</v>
      </c>
      <c r="P3966" s="12">
        <f t="shared" si="367"/>
        <v>1726800</v>
      </c>
      <c r="Q3966" t="s">
        <v>8317</v>
      </c>
      <c r="R3966" t="s">
        <v>8318</v>
      </c>
      <c r="S3966" s="9">
        <f t="shared" si="368"/>
        <v>42053.722060185188</v>
      </c>
      <c r="T3966" s="9">
        <f t="shared" si="369"/>
        <v>42113.680393518516</v>
      </c>
      <c r="U3966">
        <f t="shared" si="370"/>
        <v>2015</v>
      </c>
      <c r="V3966" t="str">
        <f t="shared" si="371"/>
        <v>Feb</v>
      </c>
    </row>
    <row r="3967" spans="1:22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8">
        <f t="shared" si="366"/>
        <v>14</v>
      </c>
      <c r="P3967" s="12">
        <f t="shared" si="367"/>
        <v>1295100</v>
      </c>
      <c r="Q3967" t="s">
        <v>8317</v>
      </c>
      <c r="R3967" t="s">
        <v>8318</v>
      </c>
      <c r="S3967" s="9">
        <f t="shared" si="368"/>
        <v>42414.235879629632</v>
      </c>
      <c r="T3967" s="9">
        <f t="shared" si="369"/>
        <v>42474.194212962961</v>
      </c>
      <c r="U3967">
        <f t="shared" si="370"/>
        <v>2016</v>
      </c>
      <c r="V3967" t="str">
        <f t="shared" si="371"/>
        <v>Feb</v>
      </c>
    </row>
    <row r="3968" spans="1:22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8">
        <f t="shared" si="366"/>
        <v>1</v>
      </c>
      <c r="P3968" s="12">
        <f t="shared" si="367"/>
        <v>1832231</v>
      </c>
      <c r="Q3968" t="s">
        <v>8317</v>
      </c>
      <c r="R3968" t="s">
        <v>8318</v>
      </c>
      <c r="S3968" s="9">
        <f t="shared" si="368"/>
        <v>41801.711550925924</v>
      </c>
      <c r="T3968" s="9">
        <f t="shared" si="369"/>
        <v>41844.124305555553</v>
      </c>
      <c r="U3968">
        <f t="shared" si="370"/>
        <v>2014</v>
      </c>
      <c r="V3968" t="str">
        <f t="shared" si="371"/>
        <v>Jun</v>
      </c>
    </row>
    <row r="3969" spans="1:22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8">
        <f t="shared" si="366"/>
        <v>24</v>
      </c>
      <c r="P3969" s="12">
        <f t="shared" si="367"/>
        <v>259200</v>
      </c>
      <c r="Q3969" t="s">
        <v>8317</v>
      </c>
      <c r="R3969" t="s">
        <v>8318</v>
      </c>
      <c r="S3969" s="9">
        <f t="shared" si="368"/>
        <v>42770.290590277778</v>
      </c>
      <c r="T3969" s="9">
        <f t="shared" si="369"/>
        <v>42800.290590277778</v>
      </c>
      <c r="U3969">
        <f t="shared" si="370"/>
        <v>2017</v>
      </c>
      <c r="V3969" t="str">
        <f t="shared" si="371"/>
        <v>Feb</v>
      </c>
    </row>
    <row r="3970" spans="1:22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8">
        <f t="shared" si="366"/>
        <v>11</v>
      </c>
      <c r="P3970" s="12">
        <f t="shared" si="367"/>
        <v>471272.72727272729</v>
      </c>
      <c r="Q3970" t="s">
        <v>8317</v>
      </c>
      <c r="R3970" t="s">
        <v>8318</v>
      </c>
      <c r="S3970" s="9">
        <f t="shared" si="368"/>
        <v>42452.815659722226</v>
      </c>
      <c r="T3970" s="9">
        <f t="shared" si="369"/>
        <v>42512.815659722226</v>
      </c>
      <c r="U3970">
        <f t="shared" si="370"/>
        <v>2016</v>
      </c>
      <c r="V3970" t="str">
        <f t="shared" si="371"/>
        <v>Mar</v>
      </c>
    </row>
    <row r="3971" spans="1:22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8">
        <f t="shared" ref="O3971:O4034" si="372">ROUND((E3971/D3971)*100,0)</f>
        <v>7</v>
      </c>
      <c r="P3971" s="12">
        <f t="shared" ref="P3971:P4034" si="373">(I3971-J3971)/L3971</f>
        <v>134042.33333333334</v>
      </c>
      <c r="Q3971" t="s">
        <v>8317</v>
      </c>
      <c r="R3971" t="s">
        <v>8318</v>
      </c>
      <c r="S3971" s="9">
        <f t="shared" ref="S3971:S4034" si="374">(((J3971/60)/60)/24)+DATE(1970,1,1)</f>
        <v>42601.854699074072</v>
      </c>
      <c r="T3971" s="9">
        <f t="shared" ref="T3971:T4034" si="375">(((I3971/60)/60)/24) + DATE(1970,1,1)</f>
        <v>42611.163194444445</v>
      </c>
      <c r="U3971">
        <f t="shared" ref="U3971:U4034" si="376">YEAR(S3971)</f>
        <v>2016</v>
      </c>
      <c r="V3971" t="str">
        <f t="shared" ref="V3971:V4034" si="377">TEXT(MONTH(S3971)*29,"mmm")</f>
        <v>Aug</v>
      </c>
    </row>
    <row r="3972" spans="1:22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8">
        <f t="shared" si="372"/>
        <v>0</v>
      </c>
      <c r="P3972" s="12">
        <f t="shared" si="373"/>
        <v>1296000</v>
      </c>
      <c r="Q3972" t="s">
        <v>8317</v>
      </c>
      <c r="R3972" t="s">
        <v>8318</v>
      </c>
      <c r="S3972" s="9">
        <f t="shared" si="374"/>
        <v>42447.863553240735</v>
      </c>
      <c r="T3972" s="9">
        <f t="shared" si="375"/>
        <v>42477.863553240735</v>
      </c>
      <c r="U3972">
        <f t="shared" si="376"/>
        <v>2016</v>
      </c>
      <c r="V3972" t="str">
        <f t="shared" si="377"/>
        <v>Mar</v>
      </c>
    </row>
    <row r="3973" spans="1:22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8">
        <f t="shared" si="372"/>
        <v>1</v>
      </c>
      <c r="P3973" s="12">
        <f t="shared" si="373"/>
        <v>432000</v>
      </c>
      <c r="Q3973" t="s">
        <v>8317</v>
      </c>
      <c r="R3973" t="s">
        <v>8318</v>
      </c>
      <c r="S3973" s="9">
        <f t="shared" si="374"/>
        <v>41811.536180555559</v>
      </c>
      <c r="T3973" s="9">
        <f t="shared" si="375"/>
        <v>41841.536180555559</v>
      </c>
      <c r="U3973">
        <f t="shared" si="376"/>
        <v>2014</v>
      </c>
      <c r="V3973" t="str">
        <f t="shared" si="377"/>
        <v>Jun</v>
      </c>
    </row>
    <row r="3974" spans="1:22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8">
        <f t="shared" si="372"/>
        <v>21</v>
      </c>
      <c r="P3974" s="12">
        <f t="shared" si="373"/>
        <v>648000</v>
      </c>
      <c r="Q3974" t="s">
        <v>8317</v>
      </c>
      <c r="R3974" t="s">
        <v>8318</v>
      </c>
      <c r="S3974" s="9">
        <f t="shared" si="374"/>
        <v>41981.067523148144</v>
      </c>
      <c r="T3974" s="9">
        <f t="shared" si="375"/>
        <v>42041.067523148144</v>
      </c>
      <c r="U3974">
        <f t="shared" si="376"/>
        <v>2014</v>
      </c>
      <c r="V3974" t="str">
        <f t="shared" si="377"/>
        <v>Dec</v>
      </c>
    </row>
    <row r="3975" spans="1:22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8">
        <f t="shared" si="372"/>
        <v>78</v>
      </c>
      <c r="P3975" s="12">
        <f t="shared" si="373"/>
        <v>68845.67567567568</v>
      </c>
      <c r="Q3975" t="s">
        <v>8317</v>
      </c>
      <c r="R3975" t="s">
        <v>8318</v>
      </c>
      <c r="S3975" s="9">
        <f t="shared" si="374"/>
        <v>42469.68414351852</v>
      </c>
      <c r="T3975" s="9">
        <f t="shared" si="375"/>
        <v>42499.166666666672</v>
      </c>
      <c r="U3975">
        <f t="shared" si="376"/>
        <v>2016</v>
      </c>
      <c r="V3975" t="str">
        <f t="shared" si="377"/>
        <v>Apr</v>
      </c>
    </row>
    <row r="3976" spans="1:22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8">
        <f t="shared" si="372"/>
        <v>32</v>
      </c>
      <c r="P3976" s="12">
        <f t="shared" si="373"/>
        <v>235636.36363636365</v>
      </c>
      <c r="Q3976" t="s">
        <v>8317</v>
      </c>
      <c r="R3976" t="s">
        <v>8318</v>
      </c>
      <c r="S3976" s="9">
        <f t="shared" si="374"/>
        <v>42493.546851851846</v>
      </c>
      <c r="T3976" s="9">
        <f t="shared" si="375"/>
        <v>42523.546851851846</v>
      </c>
      <c r="U3976">
        <f t="shared" si="376"/>
        <v>2016</v>
      </c>
      <c r="V3976" t="str">
        <f t="shared" si="377"/>
        <v>May</v>
      </c>
    </row>
    <row r="3977" spans="1:22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8">
        <f t="shared" si="372"/>
        <v>0</v>
      </c>
      <c r="P3977" s="12" t="e">
        <f t="shared" si="373"/>
        <v>#DIV/0!</v>
      </c>
      <c r="Q3977" t="s">
        <v>8317</v>
      </c>
      <c r="R3977" t="s">
        <v>8318</v>
      </c>
      <c r="S3977" s="9">
        <f t="shared" si="374"/>
        <v>42534.866875</v>
      </c>
      <c r="T3977" s="9">
        <f t="shared" si="375"/>
        <v>42564.866875</v>
      </c>
      <c r="U3977">
        <f t="shared" si="376"/>
        <v>2016</v>
      </c>
      <c r="V3977" t="str">
        <f t="shared" si="377"/>
        <v>Jun</v>
      </c>
    </row>
    <row r="3978" spans="1:22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8">
        <f t="shared" si="372"/>
        <v>48</v>
      </c>
      <c r="P3978" s="12">
        <f t="shared" si="373"/>
        <v>185183.9</v>
      </c>
      <c r="Q3978" t="s">
        <v>8317</v>
      </c>
      <c r="R3978" t="s">
        <v>8318</v>
      </c>
      <c r="S3978" s="9">
        <f t="shared" si="374"/>
        <v>41830.858344907407</v>
      </c>
      <c r="T3978" s="9">
        <f t="shared" si="375"/>
        <v>41852.291666666664</v>
      </c>
      <c r="U3978">
        <f t="shared" si="376"/>
        <v>2014</v>
      </c>
      <c r="V3978" t="str">
        <f t="shared" si="377"/>
        <v>Jul</v>
      </c>
    </row>
    <row r="3979" spans="1:22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8">
        <f t="shared" si="372"/>
        <v>1</v>
      </c>
      <c r="P3979" s="12">
        <f t="shared" si="373"/>
        <v>432000</v>
      </c>
      <c r="Q3979" t="s">
        <v>8317</v>
      </c>
      <c r="R3979" t="s">
        <v>8318</v>
      </c>
      <c r="S3979" s="9">
        <f t="shared" si="374"/>
        <v>42543.788564814815</v>
      </c>
      <c r="T3979" s="9">
        <f t="shared" si="375"/>
        <v>42573.788564814815</v>
      </c>
      <c r="U3979">
        <f t="shared" si="376"/>
        <v>2016</v>
      </c>
      <c r="V3979" t="str">
        <f t="shared" si="377"/>
        <v>Jun</v>
      </c>
    </row>
    <row r="3980" spans="1:22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8">
        <f t="shared" si="372"/>
        <v>11</v>
      </c>
      <c r="P3980" s="12">
        <f t="shared" si="373"/>
        <v>648000</v>
      </c>
      <c r="Q3980" t="s">
        <v>8317</v>
      </c>
      <c r="R3980" t="s">
        <v>8318</v>
      </c>
      <c r="S3980" s="9">
        <f t="shared" si="374"/>
        <v>41975.642974537041</v>
      </c>
      <c r="T3980" s="9">
        <f t="shared" si="375"/>
        <v>42035.642974537041</v>
      </c>
      <c r="U3980">
        <f t="shared" si="376"/>
        <v>2014</v>
      </c>
      <c r="V3980" t="str">
        <f t="shared" si="377"/>
        <v>Dec</v>
      </c>
    </row>
    <row r="3981" spans="1:22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8">
        <f t="shared" si="372"/>
        <v>2</v>
      </c>
      <c r="P3981" s="12">
        <f t="shared" si="373"/>
        <v>330190.5</v>
      </c>
      <c r="Q3981" t="s">
        <v>8317</v>
      </c>
      <c r="R3981" t="s">
        <v>8318</v>
      </c>
      <c r="S3981" s="9">
        <f t="shared" si="374"/>
        <v>42069.903437500005</v>
      </c>
      <c r="T3981" s="9">
        <f t="shared" si="375"/>
        <v>42092.833333333328</v>
      </c>
      <c r="U3981">
        <f t="shared" si="376"/>
        <v>2015</v>
      </c>
      <c r="V3981" t="str">
        <f t="shared" si="377"/>
        <v>Mar</v>
      </c>
    </row>
    <row r="3982" spans="1:22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8">
        <f t="shared" si="372"/>
        <v>18</v>
      </c>
      <c r="P3982" s="12">
        <f t="shared" si="373"/>
        <v>370285.71428571426</v>
      </c>
      <c r="Q3982" t="s">
        <v>8317</v>
      </c>
      <c r="R3982" t="s">
        <v>8318</v>
      </c>
      <c r="S3982" s="9">
        <f t="shared" si="374"/>
        <v>41795.598923611113</v>
      </c>
      <c r="T3982" s="9">
        <f t="shared" si="375"/>
        <v>41825.598923611113</v>
      </c>
      <c r="U3982">
        <f t="shared" si="376"/>
        <v>2014</v>
      </c>
      <c r="V3982" t="str">
        <f t="shared" si="377"/>
        <v>Jun</v>
      </c>
    </row>
    <row r="3983" spans="1:22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8">
        <f t="shared" si="372"/>
        <v>4</v>
      </c>
      <c r="P3983" s="12">
        <f t="shared" si="373"/>
        <v>740571.42857142852</v>
      </c>
      <c r="Q3983" t="s">
        <v>8317</v>
      </c>
      <c r="R3983" t="s">
        <v>8318</v>
      </c>
      <c r="S3983" s="9">
        <f t="shared" si="374"/>
        <v>42508.179965277777</v>
      </c>
      <c r="T3983" s="9">
        <f t="shared" si="375"/>
        <v>42568.179965277777</v>
      </c>
      <c r="U3983">
        <f t="shared" si="376"/>
        <v>2016</v>
      </c>
      <c r="V3983" t="str">
        <f t="shared" si="377"/>
        <v>May</v>
      </c>
    </row>
    <row r="3984" spans="1:22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8">
        <f t="shared" si="372"/>
        <v>20</v>
      </c>
      <c r="P3984" s="12">
        <f t="shared" si="373"/>
        <v>1036800</v>
      </c>
      <c r="Q3984" t="s">
        <v>8317</v>
      </c>
      <c r="R3984" t="s">
        <v>8318</v>
      </c>
      <c r="S3984" s="9">
        <f t="shared" si="374"/>
        <v>42132.809953703705</v>
      </c>
      <c r="T3984" s="9">
        <f t="shared" si="375"/>
        <v>42192.809953703705</v>
      </c>
      <c r="U3984">
        <f t="shared" si="376"/>
        <v>2015</v>
      </c>
      <c r="V3984" t="str">
        <f t="shared" si="377"/>
        <v>May</v>
      </c>
    </row>
    <row r="3985" spans="1:22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8">
        <f t="shared" si="372"/>
        <v>35</v>
      </c>
      <c r="P3985" s="12">
        <f t="shared" si="373"/>
        <v>59017.043478260872</v>
      </c>
      <c r="Q3985" t="s">
        <v>8317</v>
      </c>
      <c r="R3985" t="s">
        <v>8318</v>
      </c>
      <c r="S3985" s="9">
        <f t="shared" si="374"/>
        <v>41747.86986111111</v>
      </c>
      <c r="T3985" s="9">
        <f t="shared" si="375"/>
        <v>41779.290972222225</v>
      </c>
      <c r="U3985">
        <f t="shared" si="376"/>
        <v>2014</v>
      </c>
      <c r="V3985" t="str">
        <f t="shared" si="377"/>
        <v>Apr</v>
      </c>
    </row>
    <row r="3986" spans="1:22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8">
        <f t="shared" si="372"/>
        <v>6</v>
      </c>
      <c r="P3986" s="12">
        <f t="shared" si="373"/>
        <v>259515.6</v>
      </c>
      <c r="Q3986" t="s">
        <v>8317</v>
      </c>
      <c r="R3986" t="s">
        <v>8318</v>
      </c>
      <c r="S3986" s="9">
        <f t="shared" si="374"/>
        <v>41920.963472222218</v>
      </c>
      <c r="T3986" s="9">
        <f t="shared" si="375"/>
        <v>41951</v>
      </c>
      <c r="U3986">
        <f t="shared" si="376"/>
        <v>2014</v>
      </c>
      <c r="V3986" t="str">
        <f t="shared" si="377"/>
        <v>Oct</v>
      </c>
    </row>
    <row r="3987" spans="1:22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8">
        <f t="shared" si="372"/>
        <v>32</v>
      </c>
      <c r="P3987" s="12">
        <f t="shared" si="373"/>
        <v>96272.631578947374</v>
      </c>
      <c r="Q3987" t="s">
        <v>8317</v>
      </c>
      <c r="R3987" t="s">
        <v>8318</v>
      </c>
      <c r="S3987" s="9">
        <f t="shared" si="374"/>
        <v>42399.707407407404</v>
      </c>
      <c r="T3987" s="9">
        <f t="shared" si="375"/>
        <v>42420.878472222219</v>
      </c>
      <c r="U3987">
        <f t="shared" si="376"/>
        <v>2016</v>
      </c>
      <c r="V3987" t="str">
        <f t="shared" si="377"/>
        <v>Jan</v>
      </c>
    </row>
    <row r="3988" spans="1:22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8">
        <f t="shared" si="372"/>
        <v>10</v>
      </c>
      <c r="P3988" s="12">
        <f t="shared" si="373"/>
        <v>192711.23076923078</v>
      </c>
      <c r="Q3988" t="s">
        <v>8317</v>
      </c>
      <c r="R3988" t="s">
        <v>8318</v>
      </c>
      <c r="S3988" s="9">
        <f t="shared" si="374"/>
        <v>42467.548541666663</v>
      </c>
      <c r="T3988" s="9">
        <f t="shared" si="375"/>
        <v>42496.544444444444</v>
      </c>
      <c r="U3988">
        <f t="shared" si="376"/>
        <v>2016</v>
      </c>
      <c r="V3988" t="str">
        <f t="shared" si="377"/>
        <v>Apr</v>
      </c>
    </row>
    <row r="3989" spans="1:22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8">
        <f t="shared" si="372"/>
        <v>38</v>
      </c>
      <c r="P3989" s="12">
        <f t="shared" si="373"/>
        <v>66461.538461538468</v>
      </c>
      <c r="Q3989" t="s">
        <v>8317</v>
      </c>
      <c r="R3989" t="s">
        <v>8318</v>
      </c>
      <c r="S3989" s="9">
        <f t="shared" si="374"/>
        <v>41765.92465277778</v>
      </c>
      <c r="T3989" s="9">
        <f t="shared" si="375"/>
        <v>41775.92465277778</v>
      </c>
      <c r="U3989">
        <f t="shared" si="376"/>
        <v>2014</v>
      </c>
      <c r="V3989" t="str">
        <f t="shared" si="377"/>
        <v>May</v>
      </c>
    </row>
    <row r="3990" spans="1:22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8">
        <f t="shared" si="372"/>
        <v>2</v>
      </c>
      <c r="P3990" s="12">
        <f t="shared" si="373"/>
        <v>324000</v>
      </c>
      <c r="Q3990" t="s">
        <v>8317</v>
      </c>
      <c r="R3990" t="s">
        <v>8318</v>
      </c>
      <c r="S3990" s="9">
        <f t="shared" si="374"/>
        <v>42230.08116898148</v>
      </c>
      <c r="T3990" s="9">
        <f t="shared" si="375"/>
        <v>42245.08116898148</v>
      </c>
      <c r="U3990">
        <f t="shared" si="376"/>
        <v>2015</v>
      </c>
      <c r="V3990" t="str">
        <f t="shared" si="377"/>
        <v>Aug</v>
      </c>
    </row>
    <row r="3991" spans="1:22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8">
        <f t="shared" si="372"/>
        <v>0</v>
      </c>
      <c r="P3991" s="12" t="e">
        <f t="shared" si="373"/>
        <v>#DIV/0!</v>
      </c>
      <c r="Q3991" t="s">
        <v>8317</v>
      </c>
      <c r="R3991" t="s">
        <v>8318</v>
      </c>
      <c r="S3991" s="9">
        <f t="shared" si="374"/>
        <v>42286.749780092592</v>
      </c>
      <c r="T3991" s="9">
        <f t="shared" si="375"/>
        <v>42316.791446759264</v>
      </c>
      <c r="U3991">
        <f t="shared" si="376"/>
        <v>2015</v>
      </c>
      <c r="V3991" t="str">
        <f t="shared" si="377"/>
        <v>Oct</v>
      </c>
    </row>
    <row r="3992" spans="1:22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8">
        <f t="shared" si="372"/>
        <v>4</v>
      </c>
      <c r="P3992" s="12">
        <f t="shared" si="373"/>
        <v>864000</v>
      </c>
      <c r="Q3992" t="s">
        <v>8317</v>
      </c>
      <c r="R3992" t="s">
        <v>8318</v>
      </c>
      <c r="S3992" s="9">
        <f t="shared" si="374"/>
        <v>42401.672372685185</v>
      </c>
      <c r="T3992" s="9">
        <f t="shared" si="375"/>
        <v>42431.672372685185</v>
      </c>
      <c r="U3992">
        <f t="shared" si="376"/>
        <v>2016</v>
      </c>
      <c r="V3992" t="str">
        <f t="shared" si="377"/>
        <v>Feb</v>
      </c>
    </row>
    <row r="3993" spans="1:22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8">
        <f t="shared" si="372"/>
        <v>20</v>
      </c>
      <c r="P3993" s="12">
        <f t="shared" si="373"/>
        <v>2592000</v>
      </c>
      <c r="Q3993" t="s">
        <v>8317</v>
      </c>
      <c r="R3993" t="s">
        <v>8318</v>
      </c>
      <c r="S3993" s="9">
        <f t="shared" si="374"/>
        <v>42125.644467592589</v>
      </c>
      <c r="T3993" s="9">
        <f t="shared" si="375"/>
        <v>42155.644467592589</v>
      </c>
      <c r="U3993">
        <f t="shared" si="376"/>
        <v>2015</v>
      </c>
      <c r="V3993" t="str">
        <f t="shared" si="377"/>
        <v>May</v>
      </c>
    </row>
    <row r="3994" spans="1:22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8">
        <f t="shared" si="372"/>
        <v>5</v>
      </c>
      <c r="P3994" s="12">
        <f t="shared" si="373"/>
        <v>576400</v>
      </c>
      <c r="Q3994" t="s">
        <v>8317</v>
      </c>
      <c r="R3994" t="s">
        <v>8318</v>
      </c>
      <c r="S3994" s="9">
        <f t="shared" si="374"/>
        <v>42289.94049768518</v>
      </c>
      <c r="T3994" s="9">
        <f t="shared" si="375"/>
        <v>42349.982164351852</v>
      </c>
      <c r="U3994">
        <f t="shared" si="376"/>
        <v>2015</v>
      </c>
      <c r="V3994" t="str">
        <f t="shared" si="377"/>
        <v>Oct</v>
      </c>
    </row>
    <row r="3995" spans="1:22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8">
        <f t="shared" si="372"/>
        <v>0</v>
      </c>
      <c r="P3995" s="12">
        <f t="shared" si="373"/>
        <v>2592000</v>
      </c>
      <c r="Q3995" t="s">
        <v>8317</v>
      </c>
      <c r="R3995" t="s">
        <v>8318</v>
      </c>
      <c r="S3995" s="9">
        <f t="shared" si="374"/>
        <v>42107.864722222221</v>
      </c>
      <c r="T3995" s="9">
        <f t="shared" si="375"/>
        <v>42137.864722222221</v>
      </c>
      <c r="U3995">
        <f t="shared" si="376"/>
        <v>2015</v>
      </c>
      <c r="V3995" t="str">
        <f t="shared" si="377"/>
        <v>Apr</v>
      </c>
    </row>
    <row r="3996" spans="1:22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8">
        <f t="shared" si="372"/>
        <v>0</v>
      </c>
      <c r="P3996" s="12">
        <f t="shared" si="373"/>
        <v>2592000</v>
      </c>
      <c r="Q3996" t="s">
        <v>8317</v>
      </c>
      <c r="R3996" t="s">
        <v>8318</v>
      </c>
      <c r="S3996" s="9">
        <f t="shared" si="374"/>
        <v>41809.389930555553</v>
      </c>
      <c r="T3996" s="9">
        <f t="shared" si="375"/>
        <v>41839.389930555553</v>
      </c>
      <c r="U3996">
        <f t="shared" si="376"/>
        <v>2014</v>
      </c>
      <c r="V3996" t="str">
        <f t="shared" si="377"/>
        <v>Jun</v>
      </c>
    </row>
    <row r="3997" spans="1:22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8">
        <f t="shared" si="372"/>
        <v>35</v>
      </c>
      <c r="P3997" s="12">
        <f t="shared" si="373"/>
        <v>643535.75</v>
      </c>
      <c r="Q3997" t="s">
        <v>8317</v>
      </c>
      <c r="R3997" t="s">
        <v>8318</v>
      </c>
      <c r="S3997" s="9">
        <f t="shared" si="374"/>
        <v>42019.683761574073</v>
      </c>
      <c r="T3997" s="9">
        <f t="shared" si="375"/>
        <v>42049.477083333331</v>
      </c>
      <c r="U3997">
        <f t="shared" si="376"/>
        <v>2015</v>
      </c>
      <c r="V3997" t="str">
        <f t="shared" si="377"/>
        <v>Jan</v>
      </c>
    </row>
    <row r="3998" spans="1:22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8">
        <f t="shared" si="372"/>
        <v>17</v>
      </c>
      <c r="P3998" s="12">
        <f t="shared" si="373"/>
        <v>68116.23529411765</v>
      </c>
      <c r="Q3998" t="s">
        <v>8317</v>
      </c>
      <c r="R3998" t="s">
        <v>8318</v>
      </c>
      <c r="S3998" s="9">
        <f t="shared" si="374"/>
        <v>41950.26694444444</v>
      </c>
      <c r="T3998" s="9">
        <f t="shared" si="375"/>
        <v>41963.669444444444</v>
      </c>
      <c r="U3998">
        <f t="shared" si="376"/>
        <v>2014</v>
      </c>
      <c r="V3998" t="str">
        <f t="shared" si="377"/>
        <v>Nov</v>
      </c>
    </row>
    <row r="3999" spans="1:22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8">
        <f t="shared" si="372"/>
        <v>0</v>
      </c>
      <c r="P3999" s="12" t="e">
        <f t="shared" si="373"/>
        <v>#DIV/0!</v>
      </c>
      <c r="Q3999" t="s">
        <v>8317</v>
      </c>
      <c r="R3999" t="s">
        <v>8318</v>
      </c>
      <c r="S3999" s="9">
        <f t="shared" si="374"/>
        <v>42069.391446759255</v>
      </c>
      <c r="T3999" s="9">
        <f t="shared" si="375"/>
        <v>42099.349780092598</v>
      </c>
      <c r="U3999">
        <f t="shared" si="376"/>
        <v>2015</v>
      </c>
      <c r="V3999" t="str">
        <f t="shared" si="377"/>
        <v>Mar</v>
      </c>
    </row>
    <row r="4000" spans="1:22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8">
        <f t="shared" si="372"/>
        <v>57</v>
      </c>
      <c r="P4000" s="12">
        <f t="shared" si="373"/>
        <v>215700</v>
      </c>
      <c r="Q4000" t="s">
        <v>8317</v>
      </c>
      <c r="R4000" t="s">
        <v>8318</v>
      </c>
      <c r="S4000" s="9">
        <f t="shared" si="374"/>
        <v>42061.963263888887</v>
      </c>
      <c r="T4000" s="9">
        <f t="shared" si="375"/>
        <v>42091.921597222223</v>
      </c>
      <c r="U4000">
        <f t="shared" si="376"/>
        <v>2015</v>
      </c>
      <c r="V4000" t="str">
        <f t="shared" si="377"/>
        <v>Feb</v>
      </c>
    </row>
    <row r="4001" spans="1:22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8">
        <f t="shared" si="372"/>
        <v>17</v>
      </c>
      <c r="P4001" s="12">
        <f t="shared" si="373"/>
        <v>246850.78571428571</v>
      </c>
      <c r="Q4001" t="s">
        <v>8317</v>
      </c>
      <c r="R4001" t="s">
        <v>8318</v>
      </c>
      <c r="S4001" s="9">
        <f t="shared" si="374"/>
        <v>41842.828680555554</v>
      </c>
      <c r="T4001" s="9">
        <f t="shared" si="375"/>
        <v>41882.827650462961</v>
      </c>
      <c r="U4001">
        <f t="shared" si="376"/>
        <v>2014</v>
      </c>
      <c r="V4001" t="str">
        <f t="shared" si="377"/>
        <v>Jul</v>
      </c>
    </row>
    <row r="4002" spans="1:22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8">
        <f t="shared" si="372"/>
        <v>0</v>
      </c>
      <c r="P4002" s="12">
        <f t="shared" si="373"/>
        <v>5180400</v>
      </c>
      <c r="Q4002" t="s">
        <v>8317</v>
      </c>
      <c r="R4002" t="s">
        <v>8318</v>
      </c>
      <c r="S4002" s="9">
        <f t="shared" si="374"/>
        <v>42437.64534722222</v>
      </c>
      <c r="T4002" s="9">
        <f t="shared" si="375"/>
        <v>42497.603680555556</v>
      </c>
      <c r="U4002">
        <f t="shared" si="376"/>
        <v>2016</v>
      </c>
      <c r="V4002" t="str">
        <f t="shared" si="377"/>
        <v>Mar</v>
      </c>
    </row>
    <row r="4003" spans="1:22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8">
        <f t="shared" si="372"/>
        <v>38</v>
      </c>
      <c r="P4003" s="12">
        <f t="shared" si="373"/>
        <v>122363.71428571429</v>
      </c>
      <c r="Q4003" t="s">
        <v>8317</v>
      </c>
      <c r="R4003" t="s">
        <v>8318</v>
      </c>
      <c r="S4003" s="9">
        <f t="shared" si="374"/>
        <v>42775.964212962965</v>
      </c>
      <c r="T4003" s="9">
        <f t="shared" si="375"/>
        <v>42795.791666666672</v>
      </c>
      <c r="U4003">
        <f t="shared" si="376"/>
        <v>2017</v>
      </c>
      <c r="V4003" t="str">
        <f t="shared" si="377"/>
        <v>Feb</v>
      </c>
    </row>
    <row r="4004" spans="1:22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8">
        <f t="shared" si="372"/>
        <v>2</v>
      </c>
      <c r="P4004" s="12">
        <f t="shared" si="373"/>
        <v>648000</v>
      </c>
      <c r="Q4004" t="s">
        <v>8317</v>
      </c>
      <c r="R4004" t="s">
        <v>8318</v>
      </c>
      <c r="S4004" s="9">
        <f t="shared" si="374"/>
        <v>41879.043530092589</v>
      </c>
      <c r="T4004" s="9">
        <f t="shared" si="375"/>
        <v>41909.043530092589</v>
      </c>
      <c r="U4004">
        <f t="shared" si="376"/>
        <v>2014</v>
      </c>
      <c r="V4004" t="str">
        <f t="shared" si="377"/>
        <v>Aug</v>
      </c>
    </row>
    <row r="4005" spans="1:22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8">
        <f t="shared" si="372"/>
        <v>10</v>
      </c>
      <c r="P4005" s="12">
        <f t="shared" si="373"/>
        <v>1296000</v>
      </c>
      <c r="Q4005" t="s">
        <v>8317</v>
      </c>
      <c r="R4005" t="s">
        <v>8318</v>
      </c>
      <c r="S4005" s="9">
        <f t="shared" si="374"/>
        <v>42020.587349537032</v>
      </c>
      <c r="T4005" s="9">
        <f t="shared" si="375"/>
        <v>42050.587349537032</v>
      </c>
      <c r="U4005">
        <f t="shared" si="376"/>
        <v>2015</v>
      </c>
      <c r="V4005" t="str">
        <f t="shared" si="377"/>
        <v>Jan</v>
      </c>
    </row>
    <row r="4006" spans="1:22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8">
        <f t="shared" si="372"/>
        <v>0</v>
      </c>
      <c r="P4006" s="12">
        <f t="shared" si="373"/>
        <v>2592000</v>
      </c>
      <c r="Q4006" t="s">
        <v>8317</v>
      </c>
      <c r="R4006" t="s">
        <v>8318</v>
      </c>
      <c r="S4006" s="9">
        <f t="shared" si="374"/>
        <v>41890.16269675926</v>
      </c>
      <c r="T4006" s="9">
        <f t="shared" si="375"/>
        <v>41920.16269675926</v>
      </c>
      <c r="U4006">
        <f t="shared" si="376"/>
        <v>2014</v>
      </c>
      <c r="V4006" t="str">
        <f t="shared" si="377"/>
        <v>Sep</v>
      </c>
    </row>
    <row r="4007" spans="1:22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8">
        <f t="shared" si="372"/>
        <v>1</v>
      </c>
      <c r="P4007" s="12">
        <f t="shared" si="373"/>
        <v>2592000</v>
      </c>
      <c r="Q4007" t="s">
        <v>8317</v>
      </c>
      <c r="R4007" t="s">
        <v>8318</v>
      </c>
      <c r="S4007" s="9">
        <f t="shared" si="374"/>
        <v>41872.807696759257</v>
      </c>
      <c r="T4007" s="9">
        <f t="shared" si="375"/>
        <v>41932.807696759257</v>
      </c>
      <c r="U4007">
        <f t="shared" si="376"/>
        <v>2014</v>
      </c>
      <c r="V4007" t="str">
        <f t="shared" si="377"/>
        <v>Aug</v>
      </c>
    </row>
    <row r="4008" spans="1:22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8">
        <f t="shared" si="372"/>
        <v>0</v>
      </c>
      <c r="P4008" s="12">
        <f t="shared" si="373"/>
        <v>2160000</v>
      </c>
      <c r="Q4008" t="s">
        <v>8317</v>
      </c>
      <c r="R4008" t="s">
        <v>8318</v>
      </c>
      <c r="S4008" s="9">
        <f t="shared" si="374"/>
        <v>42391.772997685184</v>
      </c>
      <c r="T4008" s="9">
        <f t="shared" si="375"/>
        <v>42416.772997685184</v>
      </c>
      <c r="U4008">
        <f t="shared" si="376"/>
        <v>2016</v>
      </c>
      <c r="V4008" t="str">
        <f t="shared" si="377"/>
        <v>Jan</v>
      </c>
    </row>
    <row r="4009" spans="1:22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8">
        <f t="shared" si="372"/>
        <v>0</v>
      </c>
      <c r="P4009" s="12">
        <f t="shared" si="373"/>
        <v>2498099</v>
      </c>
      <c r="Q4009" t="s">
        <v>8317</v>
      </c>
      <c r="R4009" t="s">
        <v>8318</v>
      </c>
      <c r="S4009" s="9">
        <f t="shared" si="374"/>
        <v>41848.772928240738</v>
      </c>
      <c r="T4009" s="9">
        <f t="shared" si="375"/>
        <v>41877.686111111114</v>
      </c>
      <c r="U4009">
        <f t="shared" si="376"/>
        <v>2014</v>
      </c>
      <c r="V4009" t="str">
        <f t="shared" si="377"/>
        <v>Jul</v>
      </c>
    </row>
    <row r="4010" spans="1:22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8">
        <f t="shared" si="372"/>
        <v>6</v>
      </c>
      <c r="P4010" s="12">
        <f t="shared" si="373"/>
        <v>648000</v>
      </c>
      <c r="Q4010" t="s">
        <v>8317</v>
      </c>
      <c r="R4010" t="s">
        <v>8318</v>
      </c>
      <c r="S4010" s="9">
        <f t="shared" si="374"/>
        <v>42177.964201388888</v>
      </c>
      <c r="T4010" s="9">
        <f t="shared" si="375"/>
        <v>42207.964201388888</v>
      </c>
      <c r="U4010">
        <f t="shared" si="376"/>
        <v>2015</v>
      </c>
      <c r="V4010" t="str">
        <f t="shared" si="377"/>
        <v>Jun</v>
      </c>
    </row>
    <row r="4011" spans="1:22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8">
        <f t="shared" si="372"/>
        <v>4</v>
      </c>
      <c r="P4011" s="12">
        <f t="shared" si="373"/>
        <v>1152000</v>
      </c>
      <c r="Q4011" t="s">
        <v>8317</v>
      </c>
      <c r="R4011" t="s">
        <v>8318</v>
      </c>
      <c r="S4011" s="9">
        <f t="shared" si="374"/>
        <v>41851.700925925928</v>
      </c>
      <c r="T4011" s="9">
        <f t="shared" si="375"/>
        <v>41891.700925925928</v>
      </c>
      <c r="U4011">
        <f t="shared" si="376"/>
        <v>2014</v>
      </c>
      <c r="V4011" t="str">
        <f t="shared" si="377"/>
        <v>Jul</v>
      </c>
    </row>
    <row r="4012" spans="1:22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8">
        <f t="shared" si="372"/>
        <v>24</v>
      </c>
      <c r="P4012" s="12">
        <f t="shared" si="373"/>
        <v>38652.631578947367</v>
      </c>
      <c r="Q4012" t="s">
        <v>8317</v>
      </c>
      <c r="R4012" t="s">
        <v>8318</v>
      </c>
      <c r="S4012" s="9">
        <f t="shared" si="374"/>
        <v>41921.770439814813</v>
      </c>
      <c r="T4012" s="9">
        <f t="shared" si="375"/>
        <v>41938.770439814813</v>
      </c>
      <c r="U4012">
        <f t="shared" si="376"/>
        <v>2014</v>
      </c>
      <c r="V4012" t="str">
        <f t="shared" si="377"/>
        <v>Oct</v>
      </c>
    </row>
    <row r="4013" spans="1:22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8">
        <f t="shared" si="372"/>
        <v>8</v>
      </c>
      <c r="P4013" s="12">
        <f t="shared" si="373"/>
        <v>648000</v>
      </c>
      <c r="Q4013" t="s">
        <v>8317</v>
      </c>
      <c r="R4013" t="s">
        <v>8318</v>
      </c>
      <c r="S4013" s="9">
        <f t="shared" si="374"/>
        <v>42002.54488425926</v>
      </c>
      <c r="T4013" s="9">
        <f t="shared" si="375"/>
        <v>42032.54488425926</v>
      </c>
      <c r="U4013">
        <f t="shared" si="376"/>
        <v>2014</v>
      </c>
      <c r="V4013" t="str">
        <f t="shared" si="377"/>
        <v>Dec</v>
      </c>
    </row>
    <row r="4014" spans="1:22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8">
        <f t="shared" si="372"/>
        <v>0</v>
      </c>
      <c r="P4014" s="12" t="e">
        <f t="shared" si="373"/>
        <v>#DIV/0!</v>
      </c>
      <c r="Q4014" t="s">
        <v>8317</v>
      </c>
      <c r="R4014" t="s">
        <v>8318</v>
      </c>
      <c r="S4014" s="9">
        <f t="shared" si="374"/>
        <v>42096.544548611113</v>
      </c>
      <c r="T4014" s="9">
        <f t="shared" si="375"/>
        <v>42126.544548611113</v>
      </c>
      <c r="U4014">
        <f t="shared" si="376"/>
        <v>2015</v>
      </c>
      <c r="V4014" t="str">
        <f t="shared" si="377"/>
        <v>Apr</v>
      </c>
    </row>
    <row r="4015" spans="1:22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8">
        <f t="shared" si="372"/>
        <v>1</v>
      </c>
      <c r="P4015" s="12">
        <f t="shared" si="373"/>
        <v>1296000</v>
      </c>
      <c r="Q4015" t="s">
        <v>8317</v>
      </c>
      <c r="R4015" t="s">
        <v>8318</v>
      </c>
      <c r="S4015" s="9">
        <f t="shared" si="374"/>
        <v>42021.301192129627</v>
      </c>
      <c r="T4015" s="9">
        <f t="shared" si="375"/>
        <v>42051.301192129627</v>
      </c>
      <c r="U4015">
        <f t="shared" si="376"/>
        <v>2015</v>
      </c>
      <c r="V4015" t="str">
        <f t="shared" si="377"/>
        <v>Jan</v>
      </c>
    </row>
    <row r="4016" spans="1:22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8">
        <f t="shared" si="372"/>
        <v>0</v>
      </c>
      <c r="P4016" s="12" t="e">
        <f t="shared" si="373"/>
        <v>#DIV/0!</v>
      </c>
      <c r="Q4016" t="s">
        <v>8317</v>
      </c>
      <c r="R4016" t="s">
        <v>8318</v>
      </c>
      <c r="S4016" s="9">
        <f t="shared" si="374"/>
        <v>42419.246168981481</v>
      </c>
      <c r="T4016" s="9">
        <f t="shared" si="375"/>
        <v>42434.246168981481</v>
      </c>
      <c r="U4016">
        <f t="shared" si="376"/>
        <v>2016</v>
      </c>
      <c r="V4016" t="str">
        <f t="shared" si="377"/>
        <v>Feb</v>
      </c>
    </row>
    <row r="4017" spans="1:22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8">
        <f t="shared" si="372"/>
        <v>0</v>
      </c>
      <c r="P4017" s="12">
        <f t="shared" si="373"/>
        <v>2592000</v>
      </c>
      <c r="Q4017" t="s">
        <v>8317</v>
      </c>
      <c r="R4017" t="s">
        <v>8318</v>
      </c>
      <c r="S4017" s="9">
        <f t="shared" si="374"/>
        <v>42174.780821759254</v>
      </c>
      <c r="T4017" s="9">
        <f t="shared" si="375"/>
        <v>42204.780821759254</v>
      </c>
      <c r="U4017">
        <f t="shared" si="376"/>
        <v>2015</v>
      </c>
      <c r="V4017" t="str">
        <f t="shared" si="377"/>
        <v>Jun</v>
      </c>
    </row>
    <row r="4018" spans="1:22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8">
        <f t="shared" si="372"/>
        <v>14</v>
      </c>
      <c r="P4018" s="12">
        <f t="shared" si="373"/>
        <v>370285.71428571426</v>
      </c>
      <c r="Q4018" t="s">
        <v>8317</v>
      </c>
      <c r="R4018" t="s">
        <v>8318</v>
      </c>
      <c r="S4018" s="9">
        <f t="shared" si="374"/>
        <v>41869.872685185182</v>
      </c>
      <c r="T4018" s="9">
        <f t="shared" si="375"/>
        <v>41899.872685185182</v>
      </c>
      <c r="U4018">
        <f t="shared" si="376"/>
        <v>2014</v>
      </c>
      <c r="V4018" t="str">
        <f t="shared" si="377"/>
        <v>Aug</v>
      </c>
    </row>
    <row r="4019" spans="1:22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8">
        <f t="shared" si="372"/>
        <v>1</v>
      </c>
      <c r="P4019" s="12">
        <f t="shared" si="373"/>
        <v>1296000</v>
      </c>
      <c r="Q4019" t="s">
        <v>8317</v>
      </c>
      <c r="R4019" t="s">
        <v>8318</v>
      </c>
      <c r="S4019" s="9">
        <f t="shared" si="374"/>
        <v>41856.672152777777</v>
      </c>
      <c r="T4019" s="9">
        <f t="shared" si="375"/>
        <v>41886.672152777777</v>
      </c>
      <c r="U4019">
        <f t="shared" si="376"/>
        <v>2014</v>
      </c>
      <c r="V4019" t="str">
        <f t="shared" si="377"/>
        <v>Aug</v>
      </c>
    </row>
    <row r="4020" spans="1:22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8">
        <f t="shared" si="372"/>
        <v>9</v>
      </c>
      <c r="P4020" s="12">
        <f t="shared" si="373"/>
        <v>648000</v>
      </c>
      <c r="Q4020" t="s">
        <v>8317</v>
      </c>
      <c r="R4020" t="s">
        <v>8318</v>
      </c>
      <c r="S4020" s="9">
        <f t="shared" si="374"/>
        <v>42620.91097222222</v>
      </c>
      <c r="T4020" s="9">
        <f t="shared" si="375"/>
        <v>42650.91097222222</v>
      </c>
      <c r="U4020">
        <f t="shared" si="376"/>
        <v>2016</v>
      </c>
      <c r="V4020" t="str">
        <f t="shared" si="377"/>
        <v>Sep</v>
      </c>
    </row>
    <row r="4021" spans="1:22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8">
        <f t="shared" si="372"/>
        <v>1</v>
      </c>
      <c r="P4021" s="12">
        <f t="shared" si="373"/>
        <v>1253021</v>
      </c>
      <c r="Q4021" t="s">
        <v>8317</v>
      </c>
      <c r="R4021" t="s">
        <v>8318</v>
      </c>
      <c r="S4021" s="9">
        <f t="shared" si="374"/>
        <v>42417.675879629634</v>
      </c>
      <c r="T4021" s="9">
        <f t="shared" si="375"/>
        <v>42475.686111111107</v>
      </c>
      <c r="U4021">
        <f t="shared" si="376"/>
        <v>2016</v>
      </c>
      <c r="V4021" t="str">
        <f t="shared" si="377"/>
        <v>Feb</v>
      </c>
    </row>
    <row r="4022" spans="1:22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8">
        <f t="shared" si="372"/>
        <v>17</v>
      </c>
      <c r="P4022" s="12">
        <f t="shared" si="373"/>
        <v>862800</v>
      </c>
      <c r="Q4022" t="s">
        <v>8317</v>
      </c>
      <c r="R4022" t="s">
        <v>8318</v>
      </c>
      <c r="S4022" s="9">
        <f t="shared" si="374"/>
        <v>42057.190960648149</v>
      </c>
      <c r="T4022" s="9">
        <f t="shared" si="375"/>
        <v>42087.149293981478</v>
      </c>
      <c r="U4022">
        <f t="shared" si="376"/>
        <v>2015</v>
      </c>
      <c r="V4022" t="str">
        <f t="shared" si="377"/>
        <v>Feb</v>
      </c>
    </row>
    <row r="4023" spans="1:22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8">
        <f t="shared" si="372"/>
        <v>1</v>
      </c>
      <c r="P4023" s="12">
        <f t="shared" si="373"/>
        <v>2592000</v>
      </c>
      <c r="Q4023" t="s">
        <v>8317</v>
      </c>
      <c r="R4023" t="s">
        <v>8318</v>
      </c>
      <c r="S4023" s="9">
        <f t="shared" si="374"/>
        <v>41878.911550925928</v>
      </c>
      <c r="T4023" s="9">
        <f t="shared" si="375"/>
        <v>41938.911550925928</v>
      </c>
      <c r="U4023">
        <f t="shared" si="376"/>
        <v>2014</v>
      </c>
      <c r="V4023" t="str">
        <f t="shared" si="377"/>
        <v>Aug</v>
      </c>
    </row>
    <row r="4024" spans="1:22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8">
        <f t="shared" si="372"/>
        <v>70</v>
      </c>
      <c r="P4024" s="12">
        <f t="shared" si="373"/>
        <v>19971.436548223352</v>
      </c>
      <c r="Q4024" t="s">
        <v>8317</v>
      </c>
      <c r="R4024" t="s">
        <v>8318</v>
      </c>
      <c r="S4024" s="9">
        <f t="shared" si="374"/>
        <v>41990.584108796291</v>
      </c>
      <c r="T4024" s="9">
        <f t="shared" si="375"/>
        <v>42036.120833333334</v>
      </c>
      <c r="U4024">
        <f t="shared" si="376"/>
        <v>2014</v>
      </c>
      <c r="V4024" t="str">
        <f t="shared" si="377"/>
        <v>Dec</v>
      </c>
    </row>
    <row r="4025" spans="1:22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8">
        <f t="shared" si="372"/>
        <v>0</v>
      </c>
      <c r="P4025" s="12" t="e">
        <f t="shared" si="373"/>
        <v>#DIV/0!</v>
      </c>
      <c r="Q4025" t="s">
        <v>8317</v>
      </c>
      <c r="R4025" t="s">
        <v>8318</v>
      </c>
      <c r="S4025" s="9">
        <f t="shared" si="374"/>
        <v>42408.999571759254</v>
      </c>
      <c r="T4025" s="9">
        <f t="shared" si="375"/>
        <v>42453.957905092597</v>
      </c>
      <c r="U4025">
        <f t="shared" si="376"/>
        <v>2016</v>
      </c>
      <c r="V4025" t="str">
        <f t="shared" si="377"/>
        <v>Feb</v>
      </c>
    </row>
    <row r="4026" spans="1:22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8">
        <f t="shared" si="372"/>
        <v>1</v>
      </c>
      <c r="P4026" s="12">
        <f t="shared" si="373"/>
        <v>2592000</v>
      </c>
      <c r="Q4026" t="s">
        <v>8317</v>
      </c>
      <c r="R4026" t="s">
        <v>8318</v>
      </c>
      <c r="S4026" s="9">
        <f t="shared" si="374"/>
        <v>42217.670104166667</v>
      </c>
      <c r="T4026" s="9">
        <f t="shared" si="375"/>
        <v>42247.670104166667</v>
      </c>
      <c r="U4026">
        <f t="shared" si="376"/>
        <v>2015</v>
      </c>
      <c r="V4026" t="str">
        <f t="shared" si="377"/>
        <v>Aug</v>
      </c>
    </row>
    <row r="4027" spans="1:22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8">
        <f t="shared" si="372"/>
        <v>5</v>
      </c>
      <c r="P4027" s="12">
        <f t="shared" si="373"/>
        <v>1296000</v>
      </c>
      <c r="Q4027" t="s">
        <v>8317</v>
      </c>
      <c r="R4027" t="s">
        <v>8318</v>
      </c>
      <c r="S4027" s="9">
        <f t="shared" si="374"/>
        <v>42151.237685185188</v>
      </c>
      <c r="T4027" s="9">
        <f t="shared" si="375"/>
        <v>42211.237685185188</v>
      </c>
      <c r="U4027">
        <f t="shared" si="376"/>
        <v>2015</v>
      </c>
      <c r="V4027" t="str">
        <f t="shared" si="377"/>
        <v>May</v>
      </c>
    </row>
    <row r="4028" spans="1:22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8">
        <f t="shared" si="372"/>
        <v>0</v>
      </c>
      <c r="P4028" s="12" t="e">
        <f t="shared" si="373"/>
        <v>#DIV/0!</v>
      </c>
      <c r="Q4028" t="s">
        <v>8317</v>
      </c>
      <c r="R4028" t="s">
        <v>8318</v>
      </c>
      <c r="S4028" s="9">
        <f t="shared" si="374"/>
        <v>42282.655543981484</v>
      </c>
      <c r="T4028" s="9">
        <f t="shared" si="375"/>
        <v>42342.697210648148</v>
      </c>
      <c r="U4028">
        <f t="shared" si="376"/>
        <v>2015</v>
      </c>
      <c r="V4028" t="str">
        <f t="shared" si="377"/>
        <v>Oct</v>
      </c>
    </row>
    <row r="4029" spans="1:22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8">
        <f t="shared" si="372"/>
        <v>7</v>
      </c>
      <c r="P4029" s="12">
        <f t="shared" si="373"/>
        <v>247731.28571428571</v>
      </c>
      <c r="Q4029" t="s">
        <v>8317</v>
      </c>
      <c r="R4029" t="s">
        <v>8318</v>
      </c>
      <c r="S4029" s="9">
        <f t="shared" si="374"/>
        <v>42768.97084490741</v>
      </c>
      <c r="T4029" s="9">
        <f t="shared" si="375"/>
        <v>42789.041666666672</v>
      </c>
      <c r="U4029">
        <f t="shared" si="376"/>
        <v>2017</v>
      </c>
      <c r="V4029" t="str">
        <f t="shared" si="377"/>
        <v>Feb</v>
      </c>
    </row>
    <row r="4030" spans="1:22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8">
        <f t="shared" si="372"/>
        <v>28</v>
      </c>
      <c r="P4030" s="12">
        <f t="shared" si="373"/>
        <v>235636.36363636365</v>
      </c>
      <c r="Q4030" t="s">
        <v>8317</v>
      </c>
      <c r="R4030" t="s">
        <v>8318</v>
      </c>
      <c r="S4030" s="9">
        <f t="shared" si="374"/>
        <v>41765.938657407409</v>
      </c>
      <c r="T4030" s="9">
        <f t="shared" si="375"/>
        <v>41795.938657407409</v>
      </c>
      <c r="U4030">
        <f t="shared" si="376"/>
        <v>2014</v>
      </c>
      <c r="V4030" t="str">
        <f t="shared" si="377"/>
        <v>May</v>
      </c>
    </row>
    <row r="4031" spans="1:22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8">
        <f t="shared" si="372"/>
        <v>0</v>
      </c>
      <c r="P4031" s="12" t="e">
        <f t="shared" si="373"/>
        <v>#DIV/0!</v>
      </c>
      <c r="Q4031" t="s">
        <v>8317</v>
      </c>
      <c r="R4031" t="s">
        <v>8318</v>
      </c>
      <c r="S4031" s="9">
        <f t="shared" si="374"/>
        <v>42322.025115740747</v>
      </c>
      <c r="T4031" s="9">
        <f t="shared" si="375"/>
        <v>42352.025115740747</v>
      </c>
      <c r="U4031">
        <f t="shared" si="376"/>
        <v>2015</v>
      </c>
      <c r="V4031" t="str">
        <f t="shared" si="377"/>
        <v>Nov</v>
      </c>
    </row>
    <row r="4032" spans="1:22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8">
        <f t="shared" si="372"/>
        <v>16</v>
      </c>
      <c r="P4032" s="12">
        <f t="shared" si="373"/>
        <v>419456.83333333331</v>
      </c>
      <c r="Q4032" t="s">
        <v>8317</v>
      </c>
      <c r="R4032" t="s">
        <v>8318</v>
      </c>
      <c r="S4032" s="9">
        <f t="shared" si="374"/>
        <v>42374.655081018514</v>
      </c>
      <c r="T4032" s="9">
        <f t="shared" si="375"/>
        <v>42403.784027777772</v>
      </c>
      <c r="U4032">
        <f t="shared" si="376"/>
        <v>2016</v>
      </c>
      <c r="V4032" t="str">
        <f t="shared" si="377"/>
        <v>Jan</v>
      </c>
    </row>
    <row r="4033" spans="1:22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8">
        <f t="shared" si="372"/>
        <v>0</v>
      </c>
      <c r="P4033" s="12" t="e">
        <f t="shared" si="373"/>
        <v>#DIV/0!</v>
      </c>
      <c r="Q4033" t="s">
        <v>8317</v>
      </c>
      <c r="R4033" t="s">
        <v>8318</v>
      </c>
      <c r="S4033" s="9">
        <f t="shared" si="374"/>
        <v>41941.585231481484</v>
      </c>
      <c r="T4033" s="9">
        <f t="shared" si="375"/>
        <v>41991.626898148148</v>
      </c>
      <c r="U4033">
        <f t="shared" si="376"/>
        <v>2014</v>
      </c>
      <c r="V4033" t="str">
        <f t="shared" si="377"/>
        <v>Oct</v>
      </c>
    </row>
    <row r="4034" spans="1:22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8">
        <f t="shared" si="372"/>
        <v>7</v>
      </c>
      <c r="P4034" s="12">
        <f t="shared" si="373"/>
        <v>741085.71428571432</v>
      </c>
      <c r="Q4034" t="s">
        <v>8317</v>
      </c>
      <c r="R4034" t="s">
        <v>8318</v>
      </c>
      <c r="S4034" s="9">
        <f t="shared" si="374"/>
        <v>42293.809212962966</v>
      </c>
      <c r="T4034" s="9">
        <f t="shared" si="375"/>
        <v>42353.85087962963</v>
      </c>
      <c r="U4034">
        <f t="shared" si="376"/>
        <v>2015</v>
      </c>
      <c r="V4034" t="str">
        <f t="shared" si="377"/>
        <v>Oct</v>
      </c>
    </row>
    <row r="4035" spans="1:22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8">
        <f t="shared" ref="O4035:O4098" si="378">ROUND((E4035/D4035)*100,0)</f>
        <v>26</v>
      </c>
      <c r="P4035" s="12">
        <f t="shared" ref="P4035:P4098" si="379">(I4035-J4035)/L4035</f>
        <v>28591.234042553191</v>
      </c>
      <c r="Q4035" t="s">
        <v>8317</v>
      </c>
      <c r="R4035" t="s">
        <v>8318</v>
      </c>
      <c r="S4035" s="9">
        <f t="shared" ref="S4035:S4098" si="380">(((J4035/60)/60)/24)+DATE(1970,1,1)</f>
        <v>42614.268796296295</v>
      </c>
      <c r="T4035" s="9">
        <f t="shared" ref="T4035:T4098" si="381">(((I4035/60)/60)/24) + DATE(1970,1,1)</f>
        <v>42645.375</v>
      </c>
      <c r="U4035">
        <f t="shared" ref="U4035:U4098" si="382">YEAR(S4035)</f>
        <v>2016</v>
      </c>
      <c r="V4035" t="str">
        <f t="shared" ref="V4035:V4098" si="383">TEXT(MONTH(S4035)*29,"mmm")</f>
        <v>Sep</v>
      </c>
    </row>
    <row r="4036" spans="1:22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8">
        <f t="shared" si="378"/>
        <v>1</v>
      </c>
      <c r="P4036" s="12">
        <f t="shared" si="379"/>
        <v>1294200</v>
      </c>
      <c r="Q4036" t="s">
        <v>8317</v>
      </c>
      <c r="R4036" t="s">
        <v>8318</v>
      </c>
      <c r="S4036" s="9">
        <f t="shared" si="380"/>
        <v>42067.947337962964</v>
      </c>
      <c r="T4036" s="9">
        <f t="shared" si="381"/>
        <v>42097.905671296292</v>
      </c>
      <c r="U4036">
        <f t="shared" si="382"/>
        <v>2015</v>
      </c>
      <c r="V4036" t="str">
        <f t="shared" si="383"/>
        <v>Mar</v>
      </c>
    </row>
    <row r="4037" spans="1:22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8">
        <f t="shared" si="378"/>
        <v>37</v>
      </c>
      <c r="P4037" s="12">
        <f t="shared" si="379"/>
        <v>103680</v>
      </c>
      <c r="Q4037" t="s">
        <v>8317</v>
      </c>
      <c r="R4037" t="s">
        <v>8318</v>
      </c>
      <c r="S4037" s="9">
        <f t="shared" si="380"/>
        <v>41903.882951388885</v>
      </c>
      <c r="T4037" s="9">
        <f t="shared" si="381"/>
        <v>41933.882951388885</v>
      </c>
      <c r="U4037">
        <f t="shared" si="382"/>
        <v>2014</v>
      </c>
      <c r="V4037" t="str">
        <f t="shared" si="383"/>
        <v>Sep</v>
      </c>
    </row>
    <row r="4038" spans="1:22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8">
        <f t="shared" si="378"/>
        <v>47</v>
      </c>
      <c r="P4038" s="12">
        <f t="shared" si="379"/>
        <v>86402.117647058825</v>
      </c>
      <c r="Q4038" t="s">
        <v>8317</v>
      </c>
      <c r="R4038" t="s">
        <v>8318</v>
      </c>
      <c r="S4038" s="9">
        <f t="shared" si="380"/>
        <v>41804.937083333331</v>
      </c>
      <c r="T4038" s="9">
        <f t="shared" si="381"/>
        <v>41821.9375</v>
      </c>
      <c r="U4038">
        <f t="shared" si="382"/>
        <v>2014</v>
      </c>
      <c r="V4038" t="str">
        <f t="shared" si="383"/>
        <v>Jun</v>
      </c>
    </row>
    <row r="4039" spans="1:22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8">
        <f t="shared" si="378"/>
        <v>11</v>
      </c>
      <c r="P4039" s="12">
        <f t="shared" si="379"/>
        <v>757292.5</v>
      </c>
      <c r="Q4039" t="s">
        <v>8317</v>
      </c>
      <c r="R4039" t="s">
        <v>8318</v>
      </c>
      <c r="S4039" s="9">
        <f t="shared" si="380"/>
        <v>42497.070775462969</v>
      </c>
      <c r="T4039" s="9">
        <f t="shared" si="381"/>
        <v>42514.600694444445</v>
      </c>
      <c r="U4039">
        <f t="shared" si="382"/>
        <v>2016</v>
      </c>
      <c r="V4039" t="str">
        <f t="shared" si="383"/>
        <v>May</v>
      </c>
    </row>
    <row r="4040" spans="1:22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8">
        <f t="shared" si="378"/>
        <v>12</v>
      </c>
      <c r="P4040" s="12">
        <f t="shared" si="379"/>
        <v>1296000</v>
      </c>
      <c r="Q4040" t="s">
        <v>8317</v>
      </c>
      <c r="R4040" t="s">
        <v>8318</v>
      </c>
      <c r="S4040" s="9">
        <f t="shared" si="380"/>
        <v>41869.798726851855</v>
      </c>
      <c r="T4040" s="9">
        <f t="shared" si="381"/>
        <v>41929.798726851855</v>
      </c>
      <c r="U4040">
        <f t="shared" si="382"/>
        <v>2014</v>
      </c>
      <c r="V4040" t="str">
        <f t="shared" si="383"/>
        <v>Aug</v>
      </c>
    </row>
    <row r="4041" spans="1:22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8">
        <f t="shared" si="378"/>
        <v>60</v>
      </c>
      <c r="P4041" s="12">
        <f t="shared" si="379"/>
        <v>580234.6</v>
      </c>
      <c r="Q4041" t="s">
        <v>8317</v>
      </c>
      <c r="R4041" t="s">
        <v>8318</v>
      </c>
      <c r="S4041" s="9">
        <f t="shared" si="380"/>
        <v>42305.670914351853</v>
      </c>
      <c r="T4041" s="9">
        <f t="shared" si="381"/>
        <v>42339.249305555553</v>
      </c>
      <c r="U4041">
        <f t="shared" si="382"/>
        <v>2015</v>
      </c>
      <c r="V4041" t="str">
        <f t="shared" si="383"/>
        <v>Oct</v>
      </c>
    </row>
    <row r="4042" spans="1:22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8">
        <f t="shared" si="378"/>
        <v>31</v>
      </c>
      <c r="P4042" s="12">
        <f t="shared" si="379"/>
        <v>2544198</v>
      </c>
      <c r="Q4042" t="s">
        <v>8317</v>
      </c>
      <c r="R4042" t="s">
        <v>8318</v>
      </c>
      <c r="S4042" s="9">
        <f t="shared" si="380"/>
        <v>42144.231527777782</v>
      </c>
      <c r="T4042" s="9">
        <f t="shared" si="381"/>
        <v>42203.125</v>
      </c>
      <c r="U4042">
        <f t="shared" si="382"/>
        <v>2015</v>
      </c>
      <c r="V4042" t="str">
        <f t="shared" si="383"/>
        <v>May</v>
      </c>
    </row>
    <row r="4043" spans="1:22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8">
        <f t="shared" si="378"/>
        <v>0</v>
      </c>
      <c r="P4043" s="12">
        <f t="shared" si="379"/>
        <v>2592000</v>
      </c>
      <c r="Q4043" t="s">
        <v>8317</v>
      </c>
      <c r="R4043" t="s">
        <v>8318</v>
      </c>
      <c r="S4043" s="9">
        <f t="shared" si="380"/>
        <v>42559.474004629628</v>
      </c>
      <c r="T4043" s="9">
        <f t="shared" si="381"/>
        <v>42619.474004629628</v>
      </c>
      <c r="U4043">
        <f t="shared" si="382"/>
        <v>2016</v>
      </c>
      <c r="V4043" t="str">
        <f t="shared" si="383"/>
        <v>Jul</v>
      </c>
    </row>
    <row r="4044" spans="1:22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8">
        <f t="shared" si="378"/>
        <v>0</v>
      </c>
      <c r="P4044" s="12">
        <f t="shared" si="379"/>
        <v>855898.66666666663</v>
      </c>
      <c r="Q4044" t="s">
        <v>8317</v>
      </c>
      <c r="R4044" t="s">
        <v>8318</v>
      </c>
      <c r="S4044" s="9">
        <f t="shared" si="380"/>
        <v>41995.084074074075</v>
      </c>
      <c r="T4044" s="9">
        <f t="shared" si="381"/>
        <v>42024.802777777775</v>
      </c>
      <c r="U4044">
        <f t="shared" si="382"/>
        <v>2014</v>
      </c>
      <c r="V4044" t="str">
        <f t="shared" si="383"/>
        <v>Dec</v>
      </c>
    </row>
    <row r="4045" spans="1:22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8">
        <f t="shared" si="378"/>
        <v>0</v>
      </c>
      <c r="P4045" s="12" t="e">
        <f t="shared" si="379"/>
        <v>#DIV/0!</v>
      </c>
      <c r="Q4045" t="s">
        <v>8317</v>
      </c>
      <c r="R4045" t="s">
        <v>8318</v>
      </c>
      <c r="S4045" s="9">
        <f t="shared" si="380"/>
        <v>41948.957465277781</v>
      </c>
      <c r="T4045" s="9">
        <f t="shared" si="381"/>
        <v>41963.957465277781</v>
      </c>
      <c r="U4045">
        <f t="shared" si="382"/>
        <v>2014</v>
      </c>
      <c r="V4045" t="str">
        <f t="shared" si="383"/>
        <v>Nov</v>
      </c>
    </row>
    <row r="4046" spans="1:22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8">
        <f t="shared" si="378"/>
        <v>38</v>
      </c>
      <c r="P4046" s="12">
        <f t="shared" si="379"/>
        <v>647754.5</v>
      </c>
      <c r="Q4046" t="s">
        <v>8317</v>
      </c>
      <c r="R4046" t="s">
        <v>8318</v>
      </c>
      <c r="S4046" s="9">
        <f t="shared" si="380"/>
        <v>42074.219699074078</v>
      </c>
      <c r="T4046" s="9">
        <f t="shared" si="381"/>
        <v>42104.208333333328</v>
      </c>
      <c r="U4046">
        <f t="shared" si="382"/>
        <v>2015</v>
      </c>
      <c r="V4046" t="str">
        <f t="shared" si="383"/>
        <v>Mar</v>
      </c>
    </row>
    <row r="4047" spans="1:22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8">
        <f t="shared" si="378"/>
        <v>0</v>
      </c>
      <c r="P4047" s="12">
        <f t="shared" si="379"/>
        <v>2592000</v>
      </c>
      <c r="Q4047" t="s">
        <v>8317</v>
      </c>
      <c r="R4047" t="s">
        <v>8318</v>
      </c>
      <c r="S4047" s="9">
        <f t="shared" si="380"/>
        <v>41842.201261574075</v>
      </c>
      <c r="T4047" s="9">
        <f t="shared" si="381"/>
        <v>41872.201261574075</v>
      </c>
      <c r="U4047">
        <f t="shared" si="382"/>
        <v>2014</v>
      </c>
      <c r="V4047" t="str">
        <f t="shared" si="383"/>
        <v>Jul</v>
      </c>
    </row>
    <row r="4048" spans="1:22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8">
        <f t="shared" si="378"/>
        <v>8</v>
      </c>
      <c r="P4048" s="12">
        <f t="shared" si="379"/>
        <v>216000</v>
      </c>
      <c r="Q4048" t="s">
        <v>8317</v>
      </c>
      <c r="R4048" t="s">
        <v>8318</v>
      </c>
      <c r="S4048" s="9">
        <f t="shared" si="380"/>
        <v>41904.650578703702</v>
      </c>
      <c r="T4048" s="9">
        <f t="shared" si="381"/>
        <v>41934.650578703702</v>
      </c>
      <c r="U4048">
        <f t="shared" si="382"/>
        <v>2014</v>
      </c>
      <c r="V4048" t="str">
        <f t="shared" si="383"/>
        <v>Sep</v>
      </c>
    </row>
    <row r="4049" spans="1:22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8">
        <f t="shared" si="378"/>
        <v>2</v>
      </c>
      <c r="P4049" s="12">
        <f t="shared" si="379"/>
        <v>518814.25</v>
      </c>
      <c r="Q4049" t="s">
        <v>8317</v>
      </c>
      <c r="R4049" t="s">
        <v>8318</v>
      </c>
      <c r="S4049" s="9">
        <f t="shared" si="380"/>
        <v>41991.022488425922</v>
      </c>
      <c r="T4049" s="9">
        <f t="shared" si="381"/>
        <v>42015.041666666672</v>
      </c>
      <c r="U4049">
        <f t="shared" si="382"/>
        <v>2014</v>
      </c>
      <c r="V4049" t="str">
        <f t="shared" si="383"/>
        <v>Dec</v>
      </c>
    </row>
    <row r="4050" spans="1:22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8">
        <f t="shared" si="378"/>
        <v>18</v>
      </c>
      <c r="P4050" s="12">
        <f t="shared" si="379"/>
        <v>33191.208791208788</v>
      </c>
      <c r="Q4050" t="s">
        <v>8317</v>
      </c>
      <c r="R4050" t="s">
        <v>8318</v>
      </c>
      <c r="S4050" s="9">
        <f t="shared" si="380"/>
        <v>42436.509108796294</v>
      </c>
      <c r="T4050" s="9">
        <f t="shared" si="381"/>
        <v>42471.467442129629</v>
      </c>
      <c r="U4050">
        <f t="shared" si="382"/>
        <v>2016</v>
      </c>
      <c r="V4050" t="str">
        <f t="shared" si="383"/>
        <v>Mar</v>
      </c>
    </row>
    <row r="4051" spans="1:22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8">
        <f t="shared" si="378"/>
        <v>0</v>
      </c>
      <c r="P4051" s="12">
        <f t="shared" si="379"/>
        <v>2592000</v>
      </c>
      <c r="Q4051" t="s">
        <v>8317</v>
      </c>
      <c r="R4051" t="s">
        <v>8318</v>
      </c>
      <c r="S4051" s="9">
        <f t="shared" si="380"/>
        <v>42169.958506944444</v>
      </c>
      <c r="T4051" s="9">
        <f t="shared" si="381"/>
        <v>42199.958506944444</v>
      </c>
      <c r="U4051">
        <f t="shared" si="382"/>
        <v>2015</v>
      </c>
      <c r="V4051" t="str">
        <f t="shared" si="383"/>
        <v>Jun</v>
      </c>
    </row>
    <row r="4052" spans="1:22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8">
        <f t="shared" si="378"/>
        <v>0</v>
      </c>
      <c r="P4052" s="12">
        <f t="shared" si="379"/>
        <v>2592000</v>
      </c>
      <c r="Q4052" t="s">
        <v>8317</v>
      </c>
      <c r="R4052" t="s">
        <v>8318</v>
      </c>
      <c r="S4052" s="9">
        <f t="shared" si="380"/>
        <v>41905.636469907404</v>
      </c>
      <c r="T4052" s="9">
        <f t="shared" si="381"/>
        <v>41935.636469907404</v>
      </c>
      <c r="U4052">
        <f t="shared" si="382"/>
        <v>2014</v>
      </c>
      <c r="V4052" t="str">
        <f t="shared" si="383"/>
        <v>Sep</v>
      </c>
    </row>
    <row r="4053" spans="1:22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8">
        <f t="shared" si="378"/>
        <v>0</v>
      </c>
      <c r="P4053" s="12" t="e">
        <f t="shared" si="379"/>
        <v>#DIV/0!</v>
      </c>
      <c r="Q4053" t="s">
        <v>8317</v>
      </c>
      <c r="R4053" t="s">
        <v>8318</v>
      </c>
      <c r="S4053" s="9">
        <f t="shared" si="380"/>
        <v>41761.810150462967</v>
      </c>
      <c r="T4053" s="9">
        <f t="shared" si="381"/>
        <v>41768.286805555559</v>
      </c>
      <c r="U4053">
        <f t="shared" si="382"/>
        <v>2014</v>
      </c>
      <c r="V4053" t="str">
        <f t="shared" si="383"/>
        <v>May</v>
      </c>
    </row>
    <row r="4054" spans="1:22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8">
        <f t="shared" si="378"/>
        <v>38</v>
      </c>
      <c r="P4054" s="12">
        <f t="shared" si="379"/>
        <v>398769.23076923075</v>
      </c>
      <c r="Q4054" t="s">
        <v>8317</v>
      </c>
      <c r="R4054" t="s">
        <v>8318</v>
      </c>
      <c r="S4054" s="9">
        <f t="shared" si="380"/>
        <v>41865.878657407404</v>
      </c>
      <c r="T4054" s="9">
        <f t="shared" si="381"/>
        <v>41925.878657407404</v>
      </c>
      <c r="U4054">
        <f t="shared" si="382"/>
        <v>2014</v>
      </c>
      <c r="V4054" t="str">
        <f t="shared" si="383"/>
        <v>Aug</v>
      </c>
    </row>
    <row r="4055" spans="1:22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8">
        <f t="shared" si="378"/>
        <v>22</v>
      </c>
      <c r="P4055" s="12">
        <f t="shared" si="379"/>
        <v>1302186</v>
      </c>
      <c r="Q4055" t="s">
        <v>8317</v>
      </c>
      <c r="R4055" t="s">
        <v>8318</v>
      </c>
      <c r="S4055" s="9">
        <f t="shared" si="380"/>
        <v>41928.690138888887</v>
      </c>
      <c r="T4055" s="9">
        <f t="shared" si="381"/>
        <v>41958.833333333328</v>
      </c>
      <c r="U4055">
        <f t="shared" si="382"/>
        <v>2014</v>
      </c>
      <c r="V4055" t="str">
        <f t="shared" si="383"/>
        <v>Oct</v>
      </c>
    </row>
    <row r="4056" spans="1:22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8">
        <f t="shared" si="378"/>
        <v>0</v>
      </c>
      <c r="P4056" s="12" t="e">
        <f t="shared" si="379"/>
        <v>#DIV/0!</v>
      </c>
      <c r="Q4056" t="s">
        <v>8317</v>
      </c>
      <c r="R4056" t="s">
        <v>8318</v>
      </c>
      <c r="S4056" s="9">
        <f t="shared" si="380"/>
        <v>42613.841261574074</v>
      </c>
      <c r="T4056" s="9">
        <f t="shared" si="381"/>
        <v>42644.166666666672</v>
      </c>
      <c r="U4056">
        <f t="shared" si="382"/>
        <v>2016</v>
      </c>
      <c r="V4056" t="str">
        <f t="shared" si="383"/>
        <v>Aug</v>
      </c>
    </row>
    <row r="4057" spans="1:22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8">
        <f t="shared" si="378"/>
        <v>18</v>
      </c>
      <c r="P4057" s="12">
        <f t="shared" si="379"/>
        <v>123428.57142857143</v>
      </c>
      <c r="Q4057" t="s">
        <v>8317</v>
      </c>
      <c r="R4057" t="s">
        <v>8318</v>
      </c>
      <c r="S4057" s="9">
        <f t="shared" si="380"/>
        <v>41779.648506944446</v>
      </c>
      <c r="T4057" s="9">
        <f t="shared" si="381"/>
        <v>41809.648506944446</v>
      </c>
      <c r="U4057">
        <f t="shared" si="382"/>
        <v>2014</v>
      </c>
      <c r="V4057" t="str">
        <f t="shared" si="383"/>
        <v>May</v>
      </c>
    </row>
    <row r="4058" spans="1:22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8">
        <f t="shared" si="378"/>
        <v>53</v>
      </c>
      <c r="P4058" s="12">
        <f t="shared" si="379"/>
        <v>191033.44444444444</v>
      </c>
      <c r="Q4058" t="s">
        <v>8317</v>
      </c>
      <c r="R4058" t="s">
        <v>8318</v>
      </c>
      <c r="S4058" s="9">
        <f t="shared" si="380"/>
        <v>42534.933321759265</v>
      </c>
      <c r="T4058" s="9">
        <f t="shared" si="381"/>
        <v>42554.832638888889</v>
      </c>
      <c r="U4058">
        <f t="shared" si="382"/>
        <v>2016</v>
      </c>
      <c r="V4058" t="str">
        <f t="shared" si="383"/>
        <v>Jun</v>
      </c>
    </row>
    <row r="4059" spans="1:22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8">
        <f t="shared" si="378"/>
        <v>22</v>
      </c>
      <c r="P4059" s="12">
        <f t="shared" si="379"/>
        <v>331053.33333333331</v>
      </c>
      <c r="Q4059" t="s">
        <v>8317</v>
      </c>
      <c r="R4059" t="s">
        <v>8318</v>
      </c>
      <c r="S4059" s="9">
        <f t="shared" si="380"/>
        <v>42310.968518518523</v>
      </c>
      <c r="T4059" s="9">
        <f t="shared" si="381"/>
        <v>42333.958333333328</v>
      </c>
      <c r="U4059">
        <f t="shared" si="382"/>
        <v>2015</v>
      </c>
      <c r="V4059" t="str">
        <f t="shared" si="383"/>
        <v>Nov</v>
      </c>
    </row>
    <row r="4060" spans="1:22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8">
        <f t="shared" si="378"/>
        <v>3</v>
      </c>
      <c r="P4060" s="12">
        <f t="shared" si="379"/>
        <v>326274</v>
      </c>
      <c r="Q4060" t="s">
        <v>8317</v>
      </c>
      <c r="R4060" t="s">
        <v>8318</v>
      </c>
      <c r="S4060" s="9">
        <f t="shared" si="380"/>
        <v>42446.060694444444</v>
      </c>
      <c r="T4060" s="9">
        <f t="shared" si="381"/>
        <v>42461.165972222225</v>
      </c>
      <c r="U4060">
        <f t="shared" si="382"/>
        <v>2016</v>
      </c>
      <c r="V4060" t="str">
        <f t="shared" si="383"/>
        <v>Mar</v>
      </c>
    </row>
    <row r="4061" spans="1:22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8">
        <f t="shared" si="378"/>
        <v>3</v>
      </c>
      <c r="P4061" s="12">
        <f t="shared" si="379"/>
        <v>388606.85714285716</v>
      </c>
      <c r="Q4061" t="s">
        <v>8317</v>
      </c>
      <c r="R4061" t="s">
        <v>8318</v>
      </c>
      <c r="S4061" s="9">
        <f t="shared" si="380"/>
        <v>41866.640648148146</v>
      </c>
      <c r="T4061" s="9">
        <f t="shared" si="381"/>
        <v>41898.125</v>
      </c>
      <c r="U4061">
        <f t="shared" si="382"/>
        <v>2014</v>
      </c>
      <c r="V4061" t="str">
        <f t="shared" si="383"/>
        <v>Aug</v>
      </c>
    </row>
    <row r="4062" spans="1:22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8">
        <f t="shared" si="378"/>
        <v>3</v>
      </c>
      <c r="P4062" s="12">
        <f t="shared" si="379"/>
        <v>587028.80000000005</v>
      </c>
      <c r="Q4062" t="s">
        <v>8317</v>
      </c>
      <c r="R4062" t="s">
        <v>8318</v>
      </c>
      <c r="S4062" s="9">
        <f t="shared" si="380"/>
        <v>41779.695092592592</v>
      </c>
      <c r="T4062" s="9">
        <f t="shared" si="381"/>
        <v>41813.666666666664</v>
      </c>
      <c r="U4062">
        <f t="shared" si="382"/>
        <v>2014</v>
      </c>
      <c r="V4062" t="str">
        <f t="shared" si="383"/>
        <v>May</v>
      </c>
    </row>
    <row r="4063" spans="1:22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8">
        <f t="shared" si="378"/>
        <v>0</v>
      </c>
      <c r="P4063" s="12" t="e">
        <f t="shared" si="379"/>
        <v>#DIV/0!</v>
      </c>
      <c r="Q4063" t="s">
        <v>8317</v>
      </c>
      <c r="R4063" t="s">
        <v>8318</v>
      </c>
      <c r="S4063" s="9">
        <f t="shared" si="380"/>
        <v>42421.141469907408</v>
      </c>
      <c r="T4063" s="9">
        <f t="shared" si="381"/>
        <v>42481.099803240737</v>
      </c>
      <c r="U4063">
        <f t="shared" si="382"/>
        <v>2016</v>
      </c>
      <c r="V4063" t="str">
        <f t="shared" si="383"/>
        <v>Feb</v>
      </c>
    </row>
    <row r="4064" spans="1:22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8">
        <f t="shared" si="378"/>
        <v>2</v>
      </c>
      <c r="P4064" s="12">
        <f t="shared" si="379"/>
        <v>864000</v>
      </c>
      <c r="Q4064" t="s">
        <v>8317</v>
      </c>
      <c r="R4064" t="s">
        <v>8318</v>
      </c>
      <c r="S4064" s="9">
        <f t="shared" si="380"/>
        <v>42523.739212962959</v>
      </c>
      <c r="T4064" s="9">
        <f t="shared" si="381"/>
        <v>42553.739212962959</v>
      </c>
      <c r="U4064">
        <f t="shared" si="382"/>
        <v>2016</v>
      </c>
      <c r="V4064" t="str">
        <f t="shared" si="383"/>
        <v>Jun</v>
      </c>
    </row>
    <row r="4065" spans="1:22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8">
        <f t="shared" si="378"/>
        <v>1</v>
      </c>
      <c r="P4065" s="12">
        <f t="shared" si="379"/>
        <v>288000</v>
      </c>
      <c r="Q4065" t="s">
        <v>8317</v>
      </c>
      <c r="R4065" t="s">
        <v>8318</v>
      </c>
      <c r="S4065" s="9">
        <f t="shared" si="380"/>
        <v>41787.681527777779</v>
      </c>
      <c r="T4065" s="9">
        <f t="shared" si="381"/>
        <v>41817.681527777779</v>
      </c>
      <c r="U4065">
        <f t="shared" si="382"/>
        <v>2014</v>
      </c>
      <c r="V4065" t="str">
        <f t="shared" si="383"/>
        <v>May</v>
      </c>
    </row>
    <row r="4066" spans="1:22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8">
        <f t="shared" si="378"/>
        <v>19</v>
      </c>
      <c r="P4066" s="12">
        <f t="shared" si="379"/>
        <v>432000</v>
      </c>
      <c r="Q4066" t="s">
        <v>8317</v>
      </c>
      <c r="R4066" t="s">
        <v>8318</v>
      </c>
      <c r="S4066" s="9">
        <f t="shared" si="380"/>
        <v>42093.588263888887</v>
      </c>
      <c r="T4066" s="9">
        <f t="shared" si="381"/>
        <v>42123.588263888887</v>
      </c>
      <c r="U4066">
        <f t="shared" si="382"/>
        <v>2015</v>
      </c>
      <c r="V4066" t="str">
        <f t="shared" si="383"/>
        <v>Mar</v>
      </c>
    </row>
    <row r="4067" spans="1:22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8">
        <f t="shared" si="378"/>
        <v>1</v>
      </c>
      <c r="P4067" s="12">
        <f t="shared" si="379"/>
        <v>648000</v>
      </c>
      <c r="Q4067" t="s">
        <v>8317</v>
      </c>
      <c r="R4067" t="s">
        <v>8318</v>
      </c>
      <c r="S4067" s="9">
        <f t="shared" si="380"/>
        <v>41833.951516203706</v>
      </c>
      <c r="T4067" s="9">
        <f t="shared" si="381"/>
        <v>41863.951516203706</v>
      </c>
      <c r="U4067">
        <f t="shared" si="382"/>
        <v>2014</v>
      </c>
      <c r="V4067" t="str">
        <f t="shared" si="383"/>
        <v>Jul</v>
      </c>
    </row>
    <row r="4068" spans="1:22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8">
        <f t="shared" si="378"/>
        <v>0</v>
      </c>
      <c r="P4068" s="12">
        <f t="shared" si="379"/>
        <v>2592000</v>
      </c>
      <c r="Q4068" t="s">
        <v>8317</v>
      </c>
      <c r="R4068" t="s">
        <v>8318</v>
      </c>
      <c r="S4068" s="9">
        <f t="shared" si="380"/>
        <v>42479.039212962962</v>
      </c>
      <c r="T4068" s="9">
        <f t="shared" si="381"/>
        <v>42509.039212962962</v>
      </c>
      <c r="U4068">
        <f t="shared" si="382"/>
        <v>2016</v>
      </c>
      <c r="V4068" t="str">
        <f t="shared" si="383"/>
        <v>Apr</v>
      </c>
    </row>
    <row r="4069" spans="1:22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8">
        <f t="shared" si="378"/>
        <v>61</v>
      </c>
      <c r="P4069" s="12">
        <f t="shared" si="379"/>
        <v>203294.11764705883</v>
      </c>
      <c r="Q4069" t="s">
        <v>8317</v>
      </c>
      <c r="R4069" t="s">
        <v>8318</v>
      </c>
      <c r="S4069" s="9">
        <f t="shared" si="380"/>
        <v>42235.117476851854</v>
      </c>
      <c r="T4069" s="9">
        <f t="shared" si="381"/>
        <v>42275.117476851854</v>
      </c>
      <c r="U4069">
        <f t="shared" si="382"/>
        <v>2015</v>
      </c>
      <c r="V4069" t="str">
        <f t="shared" si="383"/>
        <v>Aug</v>
      </c>
    </row>
    <row r="4070" spans="1:22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8">
        <f t="shared" si="378"/>
        <v>1</v>
      </c>
      <c r="P4070" s="12">
        <f t="shared" si="379"/>
        <v>2591845</v>
      </c>
      <c r="Q4070" t="s">
        <v>8317</v>
      </c>
      <c r="R4070" t="s">
        <v>8318</v>
      </c>
      <c r="S4070" s="9">
        <f t="shared" si="380"/>
        <v>42718.963599537034</v>
      </c>
      <c r="T4070" s="9">
        <f t="shared" si="381"/>
        <v>42748.961805555555</v>
      </c>
      <c r="U4070">
        <f t="shared" si="382"/>
        <v>2016</v>
      </c>
      <c r="V4070" t="str">
        <f t="shared" si="383"/>
        <v>Dec</v>
      </c>
    </row>
    <row r="4071" spans="1:22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8">
        <f t="shared" si="378"/>
        <v>34</v>
      </c>
      <c r="P4071" s="12">
        <f t="shared" si="379"/>
        <v>271418.76923076925</v>
      </c>
      <c r="Q4071" t="s">
        <v>8317</v>
      </c>
      <c r="R4071" t="s">
        <v>8318</v>
      </c>
      <c r="S4071" s="9">
        <f t="shared" si="380"/>
        <v>42022.661527777775</v>
      </c>
      <c r="T4071" s="9">
        <f t="shared" si="381"/>
        <v>42063.5</v>
      </c>
      <c r="U4071">
        <f t="shared" si="382"/>
        <v>2015</v>
      </c>
      <c r="V4071" t="str">
        <f t="shared" si="383"/>
        <v>Jan</v>
      </c>
    </row>
    <row r="4072" spans="1:22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8">
        <f t="shared" si="378"/>
        <v>17</v>
      </c>
      <c r="P4072" s="12">
        <f t="shared" si="379"/>
        <v>467396.66666666669</v>
      </c>
      <c r="Q4072" t="s">
        <v>8317</v>
      </c>
      <c r="R4072" t="s">
        <v>8318</v>
      </c>
      <c r="S4072" s="9">
        <f t="shared" si="380"/>
        <v>42031.666898148149</v>
      </c>
      <c r="T4072" s="9">
        <f t="shared" si="381"/>
        <v>42064.125</v>
      </c>
      <c r="U4072">
        <f t="shared" si="382"/>
        <v>2015</v>
      </c>
      <c r="V4072" t="str">
        <f t="shared" si="383"/>
        <v>Jan</v>
      </c>
    </row>
    <row r="4073" spans="1:22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8">
        <f t="shared" si="378"/>
        <v>0</v>
      </c>
      <c r="P4073" s="12" t="e">
        <f t="shared" si="379"/>
        <v>#DIV/0!</v>
      </c>
      <c r="Q4073" t="s">
        <v>8317</v>
      </c>
      <c r="R4073" t="s">
        <v>8318</v>
      </c>
      <c r="S4073" s="9">
        <f t="shared" si="380"/>
        <v>42700.804756944446</v>
      </c>
      <c r="T4073" s="9">
        <f t="shared" si="381"/>
        <v>42730.804756944446</v>
      </c>
      <c r="U4073">
        <f t="shared" si="382"/>
        <v>2016</v>
      </c>
      <c r="V4073" t="str">
        <f t="shared" si="383"/>
        <v>Nov</v>
      </c>
    </row>
    <row r="4074" spans="1:22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8">
        <f t="shared" si="378"/>
        <v>0</v>
      </c>
      <c r="P4074" s="12">
        <f t="shared" si="379"/>
        <v>2592000</v>
      </c>
      <c r="Q4074" t="s">
        <v>8317</v>
      </c>
      <c r="R4074" t="s">
        <v>8318</v>
      </c>
      <c r="S4074" s="9">
        <f t="shared" si="380"/>
        <v>41812.77443287037</v>
      </c>
      <c r="T4074" s="9">
        <f t="shared" si="381"/>
        <v>41872.77443287037</v>
      </c>
      <c r="U4074">
        <f t="shared" si="382"/>
        <v>2014</v>
      </c>
      <c r="V4074" t="str">
        <f t="shared" si="383"/>
        <v>Jun</v>
      </c>
    </row>
    <row r="4075" spans="1:22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8">
        <f t="shared" si="378"/>
        <v>1</v>
      </c>
      <c r="P4075" s="12">
        <f t="shared" si="379"/>
        <v>2368287</v>
      </c>
      <c r="Q4075" t="s">
        <v>8317</v>
      </c>
      <c r="R4075" t="s">
        <v>8318</v>
      </c>
      <c r="S4075" s="9">
        <f t="shared" si="380"/>
        <v>42078.34520833334</v>
      </c>
      <c r="T4075" s="9">
        <f t="shared" si="381"/>
        <v>42133.166666666672</v>
      </c>
      <c r="U4075">
        <f t="shared" si="382"/>
        <v>2015</v>
      </c>
      <c r="V4075" t="str">
        <f t="shared" si="383"/>
        <v>Mar</v>
      </c>
    </row>
    <row r="4076" spans="1:22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8">
        <f t="shared" si="378"/>
        <v>27</v>
      </c>
      <c r="P4076" s="12">
        <f t="shared" si="379"/>
        <v>123600</v>
      </c>
      <c r="Q4076" t="s">
        <v>8317</v>
      </c>
      <c r="R4076" t="s">
        <v>8318</v>
      </c>
      <c r="S4076" s="9">
        <f t="shared" si="380"/>
        <v>42283.552951388891</v>
      </c>
      <c r="T4076" s="9">
        <f t="shared" si="381"/>
        <v>42313.594618055555</v>
      </c>
      <c r="U4076">
        <f t="shared" si="382"/>
        <v>2015</v>
      </c>
      <c r="V4076" t="str">
        <f t="shared" si="383"/>
        <v>Oct</v>
      </c>
    </row>
    <row r="4077" spans="1:22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8">
        <f t="shared" si="378"/>
        <v>29</v>
      </c>
      <c r="P4077" s="12">
        <f t="shared" si="379"/>
        <v>277023.92307692306</v>
      </c>
      <c r="Q4077" t="s">
        <v>8317</v>
      </c>
      <c r="R4077" t="s">
        <v>8318</v>
      </c>
      <c r="S4077" s="9">
        <f t="shared" si="380"/>
        <v>41779.045937499999</v>
      </c>
      <c r="T4077" s="9">
        <f t="shared" si="381"/>
        <v>41820.727777777778</v>
      </c>
      <c r="U4077">
        <f t="shared" si="382"/>
        <v>2014</v>
      </c>
      <c r="V4077" t="str">
        <f t="shared" si="383"/>
        <v>May</v>
      </c>
    </row>
    <row r="4078" spans="1:22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8">
        <f t="shared" si="378"/>
        <v>0</v>
      </c>
      <c r="P4078" s="12" t="e">
        <f t="shared" si="379"/>
        <v>#DIV/0!</v>
      </c>
      <c r="Q4078" t="s">
        <v>8317</v>
      </c>
      <c r="R4078" t="s">
        <v>8318</v>
      </c>
      <c r="S4078" s="9">
        <f t="shared" si="380"/>
        <v>41905.795706018522</v>
      </c>
      <c r="T4078" s="9">
        <f t="shared" si="381"/>
        <v>41933.82708333333</v>
      </c>
      <c r="U4078">
        <f t="shared" si="382"/>
        <v>2014</v>
      </c>
      <c r="V4078" t="str">
        <f t="shared" si="383"/>
        <v>Sep</v>
      </c>
    </row>
    <row r="4079" spans="1:22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8">
        <f t="shared" si="378"/>
        <v>9</v>
      </c>
      <c r="P4079" s="12">
        <f t="shared" si="379"/>
        <v>432000</v>
      </c>
      <c r="Q4079" t="s">
        <v>8317</v>
      </c>
      <c r="R4079" t="s">
        <v>8318</v>
      </c>
      <c r="S4079" s="9">
        <f t="shared" si="380"/>
        <v>42695.7105787037</v>
      </c>
      <c r="T4079" s="9">
        <f t="shared" si="381"/>
        <v>42725.7105787037</v>
      </c>
      <c r="U4079">
        <f t="shared" si="382"/>
        <v>2016</v>
      </c>
      <c r="V4079" t="str">
        <f t="shared" si="383"/>
        <v>Nov</v>
      </c>
    </row>
    <row r="4080" spans="1:22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8">
        <f t="shared" si="378"/>
        <v>0</v>
      </c>
      <c r="P4080" s="12" t="e">
        <f t="shared" si="379"/>
        <v>#DIV/0!</v>
      </c>
      <c r="Q4080" t="s">
        <v>8317</v>
      </c>
      <c r="R4080" t="s">
        <v>8318</v>
      </c>
      <c r="S4080" s="9">
        <f t="shared" si="380"/>
        <v>42732.787523148145</v>
      </c>
      <c r="T4080" s="9">
        <f t="shared" si="381"/>
        <v>42762.787523148145</v>
      </c>
      <c r="U4080">
        <f t="shared" si="382"/>
        <v>2016</v>
      </c>
      <c r="V4080" t="str">
        <f t="shared" si="383"/>
        <v>Dec</v>
      </c>
    </row>
    <row r="4081" spans="1:22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8">
        <f t="shared" si="378"/>
        <v>0</v>
      </c>
      <c r="P4081" s="12">
        <f t="shared" si="379"/>
        <v>2592000</v>
      </c>
      <c r="Q4081" t="s">
        <v>8317</v>
      </c>
      <c r="R4081" t="s">
        <v>8318</v>
      </c>
      <c r="S4081" s="9">
        <f t="shared" si="380"/>
        <v>42510.938900462963</v>
      </c>
      <c r="T4081" s="9">
        <f t="shared" si="381"/>
        <v>42540.938900462963</v>
      </c>
      <c r="U4081">
        <f t="shared" si="382"/>
        <v>2016</v>
      </c>
      <c r="V4081" t="str">
        <f t="shared" si="383"/>
        <v>May</v>
      </c>
    </row>
    <row r="4082" spans="1:22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8">
        <f t="shared" si="378"/>
        <v>0</v>
      </c>
      <c r="P4082" s="12" t="e">
        <f t="shared" si="379"/>
        <v>#DIV/0!</v>
      </c>
      <c r="Q4082" t="s">
        <v>8317</v>
      </c>
      <c r="R4082" t="s">
        <v>8318</v>
      </c>
      <c r="S4082" s="9">
        <f t="shared" si="380"/>
        <v>42511.698101851856</v>
      </c>
      <c r="T4082" s="9">
        <f t="shared" si="381"/>
        <v>42535.787500000006</v>
      </c>
      <c r="U4082">
        <f t="shared" si="382"/>
        <v>2016</v>
      </c>
      <c r="V4082" t="str">
        <f t="shared" si="383"/>
        <v>May</v>
      </c>
    </row>
    <row r="4083" spans="1:22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8">
        <f t="shared" si="378"/>
        <v>16</v>
      </c>
      <c r="P4083" s="12">
        <f t="shared" si="379"/>
        <v>215700</v>
      </c>
      <c r="Q4083" t="s">
        <v>8317</v>
      </c>
      <c r="R4083" t="s">
        <v>8318</v>
      </c>
      <c r="S4083" s="9">
        <f t="shared" si="380"/>
        <v>42041.581307870365</v>
      </c>
      <c r="T4083" s="9">
        <f t="shared" si="381"/>
        <v>42071.539641203708</v>
      </c>
      <c r="U4083">
        <f t="shared" si="382"/>
        <v>2015</v>
      </c>
      <c r="V4083" t="str">
        <f t="shared" si="383"/>
        <v>Feb</v>
      </c>
    </row>
    <row r="4084" spans="1:22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8">
        <f t="shared" si="378"/>
        <v>2</v>
      </c>
      <c r="P4084" s="12">
        <f t="shared" si="379"/>
        <v>681223.5</v>
      </c>
      <c r="Q4084" t="s">
        <v>8317</v>
      </c>
      <c r="R4084" t="s">
        <v>8318</v>
      </c>
      <c r="S4084" s="9">
        <f t="shared" si="380"/>
        <v>42307.189270833333</v>
      </c>
      <c r="T4084" s="9">
        <f t="shared" si="381"/>
        <v>42322.958333333328</v>
      </c>
      <c r="U4084">
        <f t="shared" si="382"/>
        <v>2015</v>
      </c>
      <c r="V4084" t="str">
        <f t="shared" si="383"/>
        <v>Oct</v>
      </c>
    </row>
    <row r="4085" spans="1:22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8">
        <f t="shared" si="378"/>
        <v>22</v>
      </c>
      <c r="P4085" s="12">
        <f t="shared" si="379"/>
        <v>432000</v>
      </c>
      <c r="Q4085" t="s">
        <v>8317</v>
      </c>
      <c r="R4085" t="s">
        <v>8318</v>
      </c>
      <c r="S4085" s="9">
        <f t="shared" si="380"/>
        <v>42353.761759259258</v>
      </c>
      <c r="T4085" s="9">
        <f t="shared" si="381"/>
        <v>42383.761759259258</v>
      </c>
      <c r="U4085">
        <f t="shared" si="382"/>
        <v>2015</v>
      </c>
      <c r="V4085" t="str">
        <f t="shared" si="383"/>
        <v>Dec</v>
      </c>
    </row>
    <row r="4086" spans="1:22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8">
        <f t="shared" si="378"/>
        <v>0</v>
      </c>
      <c r="P4086" s="12">
        <f t="shared" si="379"/>
        <v>2592000</v>
      </c>
      <c r="Q4086" t="s">
        <v>8317</v>
      </c>
      <c r="R4086" t="s">
        <v>8318</v>
      </c>
      <c r="S4086" s="9">
        <f t="shared" si="380"/>
        <v>42622.436412037037</v>
      </c>
      <c r="T4086" s="9">
        <f t="shared" si="381"/>
        <v>42652.436412037037</v>
      </c>
      <c r="U4086">
        <f t="shared" si="382"/>
        <v>2016</v>
      </c>
      <c r="V4086" t="str">
        <f t="shared" si="383"/>
        <v>Sep</v>
      </c>
    </row>
    <row r="4087" spans="1:22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8">
        <f t="shared" si="378"/>
        <v>0</v>
      </c>
      <c r="P4087" s="12">
        <f t="shared" si="379"/>
        <v>2467765</v>
      </c>
      <c r="Q4087" t="s">
        <v>8317</v>
      </c>
      <c r="R4087" t="s">
        <v>8318</v>
      </c>
      <c r="S4087" s="9">
        <f t="shared" si="380"/>
        <v>42058.603877314818</v>
      </c>
      <c r="T4087" s="9">
        <f t="shared" si="381"/>
        <v>42087.165972222225</v>
      </c>
      <c r="U4087">
        <f t="shared" si="382"/>
        <v>2015</v>
      </c>
      <c r="V4087" t="str">
        <f t="shared" si="383"/>
        <v>Feb</v>
      </c>
    </row>
    <row r="4088" spans="1:22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8">
        <f t="shared" si="378"/>
        <v>5</v>
      </c>
      <c r="P4088" s="12">
        <f t="shared" si="379"/>
        <v>418620.2</v>
      </c>
      <c r="Q4088" t="s">
        <v>8317</v>
      </c>
      <c r="R4088" t="s">
        <v>8318</v>
      </c>
      <c r="S4088" s="9">
        <f t="shared" si="380"/>
        <v>42304.940960648149</v>
      </c>
      <c r="T4088" s="9">
        <f t="shared" si="381"/>
        <v>42329.166666666672</v>
      </c>
      <c r="U4088">
        <f t="shared" si="382"/>
        <v>2015</v>
      </c>
      <c r="V4088" t="str">
        <f t="shared" si="383"/>
        <v>Oct</v>
      </c>
    </row>
    <row r="4089" spans="1:22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8">
        <f t="shared" si="378"/>
        <v>0</v>
      </c>
      <c r="P4089" s="12" t="e">
        <f t="shared" si="379"/>
        <v>#DIV/0!</v>
      </c>
      <c r="Q4089" t="s">
        <v>8317</v>
      </c>
      <c r="R4089" t="s">
        <v>8318</v>
      </c>
      <c r="S4089" s="9">
        <f t="shared" si="380"/>
        <v>42538.742893518516</v>
      </c>
      <c r="T4089" s="9">
        <f t="shared" si="381"/>
        <v>42568.742893518516</v>
      </c>
      <c r="U4089">
        <f t="shared" si="382"/>
        <v>2016</v>
      </c>
      <c r="V4089" t="str">
        <f t="shared" si="383"/>
        <v>Jun</v>
      </c>
    </row>
    <row r="4090" spans="1:22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8">
        <f t="shared" si="378"/>
        <v>11</v>
      </c>
      <c r="P4090" s="12">
        <f t="shared" si="379"/>
        <v>858878.66666666663</v>
      </c>
      <c r="Q4090" t="s">
        <v>8317</v>
      </c>
      <c r="R4090" t="s">
        <v>8318</v>
      </c>
      <c r="S4090" s="9">
        <f t="shared" si="380"/>
        <v>41990.612546296295</v>
      </c>
      <c r="T4090" s="9">
        <f t="shared" si="381"/>
        <v>42020.434722222228</v>
      </c>
      <c r="U4090">
        <f t="shared" si="382"/>
        <v>2014</v>
      </c>
      <c r="V4090" t="str">
        <f t="shared" si="383"/>
        <v>Dec</v>
      </c>
    </row>
    <row r="4091" spans="1:22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8">
        <f t="shared" si="378"/>
        <v>5</v>
      </c>
      <c r="P4091" s="12">
        <f t="shared" si="379"/>
        <v>356401.5</v>
      </c>
      <c r="Q4091" t="s">
        <v>8317</v>
      </c>
      <c r="R4091" t="s">
        <v>8318</v>
      </c>
      <c r="S4091" s="9">
        <f t="shared" si="380"/>
        <v>42122.732499999998</v>
      </c>
      <c r="T4091" s="9">
        <f t="shared" si="381"/>
        <v>42155.732638888891</v>
      </c>
      <c r="U4091">
        <f t="shared" si="382"/>
        <v>2015</v>
      </c>
      <c r="V4091" t="str">
        <f t="shared" si="383"/>
        <v>Apr</v>
      </c>
    </row>
    <row r="4092" spans="1:22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8">
        <f t="shared" si="378"/>
        <v>3</v>
      </c>
      <c r="P4092" s="12">
        <f t="shared" si="379"/>
        <v>401821</v>
      </c>
      <c r="Q4092" t="s">
        <v>8317</v>
      </c>
      <c r="R4092" t="s">
        <v>8318</v>
      </c>
      <c r="S4092" s="9">
        <f t="shared" si="380"/>
        <v>42209.67288194444</v>
      </c>
      <c r="T4092" s="9">
        <f t="shared" si="381"/>
        <v>42223.625</v>
      </c>
      <c r="U4092">
        <f t="shared" si="382"/>
        <v>2015</v>
      </c>
      <c r="V4092" t="str">
        <f t="shared" si="383"/>
        <v>Jul</v>
      </c>
    </row>
    <row r="4093" spans="1:22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8">
        <f t="shared" si="378"/>
        <v>13</v>
      </c>
      <c r="P4093" s="12">
        <f t="shared" si="379"/>
        <v>324000</v>
      </c>
      <c r="Q4093" t="s">
        <v>8317</v>
      </c>
      <c r="R4093" t="s">
        <v>8318</v>
      </c>
      <c r="S4093" s="9">
        <f t="shared" si="380"/>
        <v>41990.506377314814</v>
      </c>
      <c r="T4093" s="9">
        <f t="shared" si="381"/>
        <v>42020.506377314814</v>
      </c>
      <c r="U4093">
        <f t="shared" si="382"/>
        <v>2014</v>
      </c>
      <c r="V4093" t="str">
        <f t="shared" si="383"/>
        <v>Dec</v>
      </c>
    </row>
    <row r="4094" spans="1:22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8">
        <f t="shared" si="378"/>
        <v>0</v>
      </c>
      <c r="P4094" s="12">
        <f t="shared" si="379"/>
        <v>5180400</v>
      </c>
      <c r="Q4094" t="s">
        <v>8317</v>
      </c>
      <c r="R4094" t="s">
        <v>8318</v>
      </c>
      <c r="S4094" s="9">
        <f t="shared" si="380"/>
        <v>42039.194988425923</v>
      </c>
      <c r="T4094" s="9">
        <f t="shared" si="381"/>
        <v>42099.153321759266</v>
      </c>
      <c r="U4094">
        <f t="shared" si="382"/>
        <v>2015</v>
      </c>
      <c r="V4094" t="str">
        <f t="shared" si="383"/>
        <v>Feb</v>
      </c>
    </row>
    <row r="4095" spans="1:22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8">
        <f t="shared" si="378"/>
        <v>2</v>
      </c>
      <c r="P4095" s="12">
        <f t="shared" si="379"/>
        <v>1296000</v>
      </c>
      <c r="Q4095" t="s">
        <v>8317</v>
      </c>
      <c r="R4095" t="s">
        <v>8318</v>
      </c>
      <c r="S4095" s="9">
        <f t="shared" si="380"/>
        <v>42178.815891203703</v>
      </c>
      <c r="T4095" s="9">
        <f t="shared" si="381"/>
        <v>42238.815891203703</v>
      </c>
      <c r="U4095">
        <f t="shared" si="382"/>
        <v>2015</v>
      </c>
      <c r="V4095" t="str">
        <f t="shared" si="383"/>
        <v>Jun</v>
      </c>
    </row>
    <row r="4096" spans="1:22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8">
        <f t="shared" si="378"/>
        <v>37</v>
      </c>
      <c r="P4096" s="12">
        <f t="shared" si="379"/>
        <v>476505</v>
      </c>
      <c r="Q4096" t="s">
        <v>8317</v>
      </c>
      <c r="R4096" t="s">
        <v>8318</v>
      </c>
      <c r="S4096" s="9">
        <f t="shared" si="380"/>
        <v>41890.086805555555</v>
      </c>
      <c r="T4096" s="9">
        <f t="shared" si="381"/>
        <v>41934.207638888889</v>
      </c>
      <c r="U4096">
        <f t="shared" si="382"/>
        <v>2014</v>
      </c>
      <c r="V4096" t="str">
        <f t="shared" si="383"/>
        <v>Sep</v>
      </c>
    </row>
    <row r="4097" spans="1:22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8">
        <f t="shared" si="378"/>
        <v>3</v>
      </c>
      <c r="P4097" s="12">
        <f t="shared" si="379"/>
        <v>2592000</v>
      </c>
      <c r="Q4097" t="s">
        <v>8317</v>
      </c>
      <c r="R4097" t="s">
        <v>8318</v>
      </c>
      <c r="S4097" s="9">
        <f t="shared" si="380"/>
        <v>42693.031828703708</v>
      </c>
      <c r="T4097" s="9">
        <f t="shared" si="381"/>
        <v>42723.031828703708</v>
      </c>
      <c r="U4097">
        <f t="shared" si="382"/>
        <v>2016</v>
      </c>
      <c r="V4097" t="str">
        <f t="shared" si="383"/>
        <v>Nov</v>
      </c>
    </row>
    <row r="4098" spans="1:22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8">
        <f t="shared" si="378"/>
        <v>11</v>
      </c>
      <c r="P4098" s="12">
        <f t="shared" si="379"/>
        <v>757528.2</v>
      </c>
      <c r="Q4098" t="s">
        <v>8317</v>
      </c>
      <c r="R4098" t="s">
        <v>8318</v>
      </c>
      <c r="S4098" s="9">
        <f t="shared" si="380"/>
        <v>42750.530312499999</v>
      </c>
      <c r="T4098" s="9">
        <f t="shared" si="381"/>
        <v>42794.368749999994</v>
      </c>
      <c r="U4098">
        <f t="shared" si="382"/>
        <v>2017</v>
      </c>
      <c r="V4098" t="str">
        <f t="shared" si="383"/>
        <v>Jan</v>
      </c>
    </row>
    <row r="4099" spans="1:22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8">
        <f t="shared" ref="O4099:O4115" si="384">ROUND((E4099/D4099)*100,0)</f>
        <v>0</v>
      </c>
      <c r="P4099" s="12" t="e">
        <f t="shared" ref="P4099:P4115" si="385">(I4099-J4099)/L4099</f>
        <v>#DIV/0!</v>
      </c>
      <c r="Q4099" t="s">
        <v>8317</v>
      </c>
      <c r="R4099" t="s">
        <v>8318</v>
      </c>
      <c r="S4099" s="9">
        <f t="shared" ref="S4099:S4115" si="386">(((J4099/60)/60)/24)+DATE(1970,1,1)</f>
        <v>42344.824502314819</v>
      </c>
      <c r="T4099" s="9">
        <f t="shared" ref="T4099:T4115" si="387">(((I4099/60)/60)/24) + DATE(1970,1,1)</f>
        <v>42400.996527777781</v>
      </c>
      <c r="U4099">
        <f t="shared" ref="U4099:U4115" si="388">YEAR(S4099)</f>
        <v>2015</v>
      </c>
      <c r="V4099" t="str">
        <f t="shared" ref="V4099:V4115" si="389">TEXT(MONTH(S4099)*29,"mmm")</f>
        <v>Dec</v>
      </c>
    </row>
    <row r="4100" spans="1:22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8">
        <f t="shared" si="384"/>
        <v>0</v>
      </c>
      <c r="P4100" s="12" t="e">
        <f t="shared" si="385"/>
        <v>#DIV/0!</v>
      </c>
      <c r="Q4100" t="s">
        <v>8317</v>
      </c>
      <c r="R4100" t="s">
        <v>8318</v>
      </c>
      <c r="S4100" s="9">
        <f t="shared" si="386"/>
        <v>42495.722187499996</v>
      </c>
      <c r="T4100" s="9">
        <f t="shared" si="387"/>
        <v>42525.722187499996</v>
      </c>
      <c r="U4100">
        <f t="shared" si="388"/>
        <v>2016</v>
      </c>
      <c r="V4100" t="str">
        <f t="shared" si="389"/>
        <v>May</v>
      </c>
    </row>
    <row r="4101" spans="1:22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8">
        <f t="shared" si="384"/>
        <v>1</v>
      </c>
      <c r="P4101" s="12">
        <f t="shared" si="385"/>
        <v>3888000</v>
      </c>
      <c r="Q4101" t="s">
        <v>8317</v>
      </c>
      <c r="R4101" t="s">
        <v>8318</v>
      </c>
      <c r="S4101" s="9">
        <f t="shared" si="386"/>
        <v>42570.850381944445</v>
      </c>
      <c r="T4101" s="9">
        <f t="shared" si="387"/>
        <v>42615.850381944445</v>
      </c>
      <c r="U4101">
        <f t="shared" si="388"/>
        <v>2016</v>
      </c>
      <c r="V4101" t="str">
        <f t="shared" si="389"/>
        <v>Jul</v>
      </c>
    </row>
    <row r="4102" spans="1:22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8">
        <f t="shared" si="384"/>
        <v>0</v>
      </c>
      <c r="P4102" s="12" t="e">
        <f t="shared" si="385"/>
        <v>#DIV/0!</v>
      </c>
      <c r="Q4102" t="s">
        <v>8317</v>
      </c>
      <c r="R4102" t="s">
        <v>8318</v>
      </c>
      <c r="S4102" s="9">
        <f t="shared" si="386"/>
        <v>41927.124884259261</v>
      </c>
      <c r="T4102" s="9">
        <f t="shared" si="387"/>
        <v>41937.124884259261</v>
      </c>
      <c r="U4102">
        <f t="shared" si="388"/>
        <v>2014</v>
      </c>
      <c r="V4102" t="str">
        <f t="shared" si="389"/>
        <v>Oct</v>
      </c>
    </row>
    <row r="4103" spans="1:22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8">
        <f t="shared" si="384"/>
        <v>0</v>
      </c>
      <c r="P4103" s="12" t="e">
        <f t="shared" si="385"/>
        <v>#DIV/0!</v>
      </c>
      <c r="Q4103" t="s">
        <v>8317</v>
      </c>
      <c r="R4103" t="s">
        <v>8318</v>
      </c>
      <c r="S4103" s="9">
        <f t="shared" si="386"/>
        <v>42730.903726851851</v>
      </c>
      <c r="T4103" s="9">
        <f t="shared" si="387"/>
        <v>42760.903726851851</v>
      </c>
      <c r="U4103">
        <f t="shared" si="388"/>
        <v>2016</v>
      </c>
      <c r="V4103" t="str">
        <f t="shared" si="389"/>
        <v>Dec</v>
      </c>
    </row>
    <row r="4104" spans="1:22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8">
        <f t="shared" si="384"/>
        <v>27</v>
      </c>
      <c r="P4104" s="12">
        <f t="shared" si="385"/>
        <v>432000</v>
      </c>
      <c r="Q4104" t="s">
        <v>8317</v>
      </c>
      <c r="R4104" t="s">
        <v>8318</v>
      </c>
      <c r="S4104" s="9">
        <f t="shared" si="386"/>
        <v>42475.848067129627</v>
      </c>
      <c r="T4104" s="9">
        <f t="shared" si="387"/>
        <v>42505.848067129627</v>
      </c>
      <c r="U4104">
        <f t="shared" si="388"/>
        <v>2016</v>
      </c>
      <c r="V4104" t="str">
        <f t="shared" si="389"/>
        <v>Apr</v>
      </c>
    </row>
    <row r="4105" spans="1:22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8">
        <f t="shared" si="384"/>
        <v>10</v>
      </c>
      <c r="P4105" s="12">
        <f t="shared" si="385"/>
        <v>776725.66666666663</v>
      </c>
      <c r="Q4105" t="s">
        <v>8317</v>
      </c>
      <c r="R4105" t="s">
        <v>8318</v>
      </c>
      <c r="S4105" s="9">
        <f t="shared" si="386"/>
        <v>42188.83293981482</v>
      </c>
      <c r="T4105" s="9">
        <f t="shared" si="387"/>
        <v>42242.772222222222</v>
      </c>
      <c r="U4105">
        <f t="shared" si="388"/>
        <v>2015</v>
      </c>
      <c r="V4105" t="str">
        <f t="shared" si="389"/>
        <v>Jul</v>
      </c>
    </row>
    <row r="4106" spans="1:22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8">
        <f t="shared" si="384"/>
        <v>21</v>
      </c>
      <c r="P4106" s="12">
        <f t="shared" si="385"/>
        <v>185142.85714285713</v>
      </c>
      <c r="Q4106" t="s">
        <v>8317</v>
      </c>
      <c r="R4106" t="s">
        <v>8318</v>
      </c>
      <c r="S4106" s="9">
        <f t="shared" si="386"/>
        <v>42640.278171296297</v>
      </c>
      <c r="T4106" s="9">
        <f t="shared" si="387"/>
        <v>42670.278171296297</v>
      </c>
      <c r="U4106">
        <f t="shared" si="388"/>
        <v>2016</v>
      </c>
      <c r="V4106" t="str">
        <f t="shared" si="389"/>
        <v>Sep</v>
      </c>
    </row>
    <row r="4107" spans="1:22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8">
        <f t="shared" si="384"/>
        <v>7</v>
      </c>
      <c r="P4107" s="12">
        <f t="shared" si="385"/>
        <v>475200</v>
      </c>
      <c r="Q4107" t="s">
        <v>8317</v>
      </c>
      <c r="R4107" t="s">
        <v>8318</v>
      </c>
      <c r="S4107" s="9">
        <f t="shared" si="386"/>
        <v>42697.010520833333</v>
      </c>
      <c r="T4107" s="9">
        <f t="shared" si="387"/>
        <v>42730.010520833333</v>
      </c>
      <c r="U4107">
        <f t="shared" si="388"/>
        <v>2016</v>
      </c>
      <c r="V4107" t="str">
        <f t="shared" si="389"/>
        <v>Nov</v>
      </c>
    </row>
    <row r="4108" spans="1:22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8">
        <f t="shared" si="384"/>
        <v>71</v>
      </c>
      <c r="P4108" s="12">
        <f t="shared" si="385"/>
        <v>112561.63636363637</v>
      </c>
      <c r="Q4108" t="s">
        <v>8317</v>
      </c>
      <c r="R4108" t="s">
        <v>8318</v>
      </c>
      <c r="S4108" s="9">
        <f t="shared" si="386"/>
        <v>42053.049375000002</v>
      </c>
      <c r="T4108" s="9">
        <f t="shared" si="387"/>
        <v>42096.041666666672</v>
      </c>
      <c r="U4108">
        <f t="shared" si="388"/>
        <v>2015</v>
      </c>
      <c r="V4108" t="str">
        <f t="shared" si="389"/>
        <v>Feb</v>
      </c>
    </row>
    <row r="4109" spans="1:22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8">
        <f t="shared" si="384"/>
        <v>2</v>
      </c>
      <c r="P4109" s="12">
        <f t="shared" si="385"/>
        <v>496800</v>
      </c>
      <c r="Q4109" t="s">
        <v>8317</v>
      </c>
      <c r="R4109" t="s">
        <v>8318</v>
      </c>
      <c r="S4109" s="9">
        <f t="shared" si="386"/>
        <v>41883.916678240741</v>
      </c>
      <c r="T4109" s="9">
        <f t="shared" si="387"/>
        <v>41906.916678240741</v>
      </c>
      <c r="U4109">
        <f t="shared" si="388"/>
        <v>2014</v>
      </c>
      <c r="V4109" t="str">
        <f t="shared" si="389"/>
        <v>Sep</v>
      </c>
    </row>
    <row r="4110" spans="1:22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8">
        <f t="shared" si="384"/>
        <v>2</v>
      </c>
      <c r="P4110" s="12">
        <f t="shared" si="385"/>
        <v>2607263</v>
      </c>
      <c r="Q4110" t="s">
        <v>8317</v>
      </c>
      <c r="R4110" t="s">
        <v>8318</v>
      </c>
      <c r="S4110" s="9">
        <f t="shared" si="386"/>
        <v>42767.031678240746</v>
      </c>
      <c r="T4110" s="9">
        <f t="shared" si="387"/>
        <v>42797.208333333328</v>
      </c>
      <c r="U4110">
        <f t="shared" si="388"/>
        <v>2017</v>
      </c>
      <c r="V4110" t="str">
        <f t="shared" si="389"/>
        <v>Feb</v>
      </c>
    </row>
    <row r="4111" spans="1:22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8">
        <f t="shared" si="384"/>
        <v>0</v>
      </c>
      <c r="P4111" s="12" t="e">
        <f t="shared" si="385"/>
        <v>#DIV/0!</v>
      </c>
      <c r="Q4111" t="s">
        <v>8317</v>
      </c>
      <c r="R4111" t="s">
        <v>8318</v>
      </c>
      <c r="S4111" s="9">
        <f t="shared" si="386"/>
        <v>42307.539398148147</v>
      </c>
      <c r="T4111" s="9">
        <f t="shared" si="387"/>
        <v>42337.581064814818</v>
      </c>
      <c r="U4111">
        <f t="shared" si="388"/>
        <v>2015</v>
      </c>
      <c r="V4111" t="str">
        <f t="shared" si="389"/>
        <v>Oct</v>
      </c>
    </row>
    <row r="4112" spans="1:22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8">
        <f t="shared" si="384"/>
        <v>29</v>
      </c>
      <c r="P4112" s="12">
        <f t="shared" si="385"/>
        <v>864000</v>
      </c>
      <c r="Q4112" t="s">
        <v>8317</v>
      </c>
      <c r="R4112" t="s">
        <v>8318</v>
      </c>
      <c r="S4112" s="9">
        <f t="shared" si="386"/>
        <v>42512.626747685179</v>
      </c>
      <c r="T4112" s="9">
        <f t="shared" si="387"/>
        <v>42572.626747685179</v>
      </c>
      <c r="U4112">
        <f t="shared" si="388"/>
        <v>2016</v>
      </c>
      <c r="V4112" t="str">
        <f t="shared" si="389"/>
        <v>May</v>
      </c>
    </row>
    <row r="4113" spans="1:22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8">
        <f t="shared" si="384"/>
        <v>3</v>
      </c>
      <c r="P4113" s="12">
        <f t="shared" si="385"/>
        <v>432000</v>
      </c>
      <c r="Q4113" t="s">
        <v>8317</v>
      </c>
      <c r="R4113" t="s">
        <v>8318</v>
      </c>
      <c r="S4113" s="9">
        <f t="shared" si="386"/>
        <v>42029.135879629626</v>
      </c>
      <c r="T4113" s="9">
        <f t="shared" si="387"/>
        <v>42059.135879629626</v>
      </c>
      <c r="U4113">
        <f t="shared" si="388"/>
        <v>2015</v>
      </c>
      <c r="V4113" t="str">
        <f t="shared" si="389"/>
        <v>Jan</v>
      </c>
    </row>
    <row r="4114" spans="1:22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8">
        <f t="shared" si="384"/>
        <v>0</v>
      </c>
      <c r="P4114" s="12">
        <f t="shared" si="385"/>
        <v>2337414</v>
      </c>
      <c r="Q4114" t="s">
        <v>8317</v>
      </c>
      <c r="R4114" t="s">
        <v>8318</v>
      </c>
      <c r="S4114" s="9">
        <f t="shared" si="386"/>
        <v>42400.946597222224</v>
      </c>
      <c r="T4114" s="9">
        <f t="shared" si="387"/>
        <v>42428</v>
      </c>
      <c r="U4114">
        <f t="shared" si="388"/>
        <v>2016</v>
      </c>
      <c r="V4114" t="str">
        <f t="shared" si="389"/>
        <v>Jan</v>
      </c>
    </row>
    <row r="4115" spans="1:22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8">
        <f t="shared" si="384"/>
        <v>0</v>
      </c>
      <c r="P4115" s="12">
        <f t="shared" si="385"/>
        <v>538572.33333333337</v>
      </c>
      <c r="Q4115" t="s">
        <v>8317</v>
      </c>
      <c r="R4115" t="s">
        <v>8318</v>
      </c>
      <c r="S4115" s="9">
        <f t="shared" si="386"/>
        <v>42358.573182870372</v>
      </c>
      <c r="T4115" s="9">
        <f t="shared" si="387"/>
        <v>42377.273611111115</v>
      </c>
      <c r="U4115">
        <f t="shared" si="388"/>
        <v>2015</v>
      </c>
      <c r="V4115" t="str">
        <f t="shared" si="389"/>
        <v>Dec</v>
      </c>
    </row>
  </sheetData>
  <conditionalFormatting sqref="F1:F1048576">
    <cfRule type="containsText" dxfId="5" priority="9" operator="containsText" text="failed">
      <formula>NOT(ISERROR(SEARCH("failed",F1)))</formula>
    </cfRule>
    <cfRule type="containsText" dxfId="4" priority="10" operator="containsText" text="live">
      <formula>NOT(ISERROR(SEARCH("live",F1)))</formula>
    </cfRule>
    <cfRule type="containsText" dxfId="3" priority="11" operator="containsText" text="canceled">
      <formula>NOT(ISERROR(SEARCH("canceled",F1)))</formula>
    </cfRule>
    <cfRule type="containsText" dxfId="2" priority="13" operator="containsText" text="successful">
      <formula>NOT(ISERROR(SEARCH("successful",F1)))</formula>
    </cfRule>
    <cfRule type="containsText" dxfId="1" priority="14" operator="containsText" text="&quot;failed&quot;,&quot;live&quot;,&quot;canceled&quot;,&quot;successful&quot;">
      <formula>NOT(ISERROR(SEARCH("""failed"",""live"",""canceled"",""successful""",F1)))</formula>
    </cfRule>
    <cfRule type="containsText" priority="15" operator="containsText" text="failed, canceled, live, successful">
      <formula>NOT(ISERROR(SEARCH("failed, canceled, live, successful",F1)))</formula>
    </cfRule>
    <cfRule type="containsText" priority="16" operator="containsText" text="&quot;successful&quot;,&quot;fail&quot;,&quot;canceled&quot;,">
      <formula>NOT(ISERROR(SEARCH("""successful"",""fail"",""canceled"",",F1)))</formula>
    </cfRule>
    <cfRule type="colorScale" priority="17">
      <colorScale>
        <cfvo type="min"/>
        <cfvo type="max"/>
        <color rgb="FFFF7128"/>
        <color rgb="FFFFEF9C"/>
      </colorScale>
    </cfRule>
  </conditionalFormatting>
  <conditionalFormatting sqref="F138">
    <cfRule type="containsText" dxfId="0" priority="12" operator="containsText" text="canceled">
      <formula>NOT(ISERROR(SEARCH("canceled",F138)))</formula>
    </cfRule>
  </conditionalFormatting>
  <conditionalFormatting sqref="O2:O4115">
    <cfRule type="colorScale" priority="8">
      <colorScale>
        <cfvo type="num" val="0"/>
        <cfvo type="num" val="100"/>
        <cfvo type="num" val="200"/>
        <color rgb="FFC00000"/>
        <color rgb="FF00B050"/>
        <color rgb="FF0070C0"/>
      </colorScale>
    </cfRule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conditionalFormatting sqref="O1:O1048576">
    <cfRule type="colorScale" priority="2">
      <colorScale>
        <cfvo type="num" val="0"/>
        <cfvo type="num" val="0"/>
        <cfvo type="num" val="0"/>
        <color rgb="FFC00000"/>
        <color rgb="FF00B050"/>
        <color rgb="FF0070C0"/>
      </colorScale>
    </cfRule>
    <cfRule type="colorScale" priority="5">
      <colorScale>
        <cfvo type="num" val="0"/>
        <cfvo type="num" val="100"/>
        <cfvo type="num" val="200"/>
        <color rgb="FFC00000"/>
        <color rgb="FF00B050"/>
        <color rgb="FF0070C0"/>
      </colorScale>
    </cfRule>
    <cfRule type="colorScale" priority="6">
      <colorScale>
        <cfvo type="num" val="0"/>
        <cfvo type="num" val="100"/>
        <cfvo type="num" val="200"/>
        <color rgb="FFC00000"/>
        <color rgb="FF00B050"/>
        <color rgb="FF0070C0"/>
      </colorScale>
    </cfRule>
    <cfRule type="colorScale" priority="7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200" verticalDpi="0" copies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F4C26-926A-48B1-B7F1-E1328CA987A2}">
  <dimension ref="A2:F15"/>
  <sheetViews>
    <sheetView workbookViewId="0">
      <selection activeCell="E4" sqref="E4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26" bestFit="1" customWidth="1"/>
    <col min="8" max="8" width="39.54296875" bestFit="1" customWidth="1"/>
    <col min="9" max="9" width="49.26953125" bestFit="1" customWidth="1"/>
    <col min="10" max="10" width="25.54296875" bestFit="1" customWidth="1"/>
    <col min="11" max="11" width="23.90625" bestFit="1" customWidth="1"/>
    <col min="12" max="12" width="51" bestFit="1" customWidth="1"/>
    <col min="13" max="13" width="18.54296875" bestFit="1" customWidth="1"/>
    <col min="14" max="14" width="51.7265625" bestFit="1" customWidth="1"/>
    <col min="15" max="15" width="54.54296875" bestFit="1" customWidth="1"/>
    <col min="16" max="16" width="22" bestFit="1" customWidth="1"/>
    <col min="17" max="17" width="43" bestFit="1" customWidth="1"/>
    <col min="18" max="18" width="40" bestFit="1" customWidth="1"/>
    <col min="19" max="19" width="12.7265625" bestFit="1" customWidth="1"/>
    <col min="20" max="20" width="30.7265625" bestFit="1" customWidth="1"/>
    <col min="21" max="21" width="53.6328125" bestFit="1" customWidth="1"/>
    <col min="22" max="22" width="28.54296875" bestFit="1" customWidth="1"/>
    <col min="23" max="23" width="51.453125" bestFit="1" customWidth="1"/>
    <col min="24" max="24" width="30.90625" bestFit="1" customWidth="1"/>
    <col min="25" max="25" width="48.90625" bestFit="1" customWidth="1"/>
    <col min="26" max="26" width="47.81640625" bestFit="1" customWidth="1"/>
    <col min="27" max="27" width="18.54296875" bestFit="1" customWidth="1"/>
    <col min="28" max="28" width="48.90625" bestFit="1" customWidth="1"/>
    <col min="29" max="29" width="51.54296875" bestFit="1" customWidth="1"/>
    <col min="30" max="30" width="53.1796875" bestFit="1" customWidth="1"/>
    <col min="31" max="31" width="35.36328125" bestFit="1" customWidth="1"/>
    <col min="32" max="32" width="51.6328125" bestFit="1" customWidth="1"/>
    <col min="33" max="33" width="35.36328125" bestFit="1" customWidth="1"/>
    <col min="34" max="34" width="24.54296875" bestFit="1" customWidth="1"/>
    <col min="35" max="35" width="35.81640625" bestFit="1" customWidth="1"/>
    <col min="36" max="36" width="21.7265625" bestFit="1" customWidth="1"/>
    <col min="37" max="37" width="33.7265625" bestFit="1" customWidth="1"/>
    <col min="38" max="38" width="18.08984375" bestFit="1" customWidth="1"/>
    <col min="39" max="39" width="36.81640625" bestFit="1" customWidth="1"/>
    <col min="40" max="40" width="46.36328125" bestFit="1" customWidth="1"/>
    <col min="41" max="41" width="39" bestFit="1" customWidth="1"/>
    <col min="42" max="42" width="39.6328125" bestFit="1" customWidth="1"/>
    <col min="43" max="43" width="49.08984375" bestFit="1" customWidth="1"/>
    <col min="44" max="44" width="32.81640625" bestFit="1" customWidth="1"/>
    <col min="45" max="45" width="13.81640625" bestFit="1" customWidth="1"/>
    <col min="46" max="46" width="7.7265625" bestFit="1" customWidth="1"/>
    <col min="47" max="47" width="47.6328125" bestFit="1" customWidth="1"/>
    <col min="48" max="48" width="42.81640625" bestFit="1" customWidth="1"/>
    <col min="49" max="49" width="40.81640625" bestFit="1" customWidth="1"/>
    <col min="50" max="50" width="51.08984375" bestFit="1" customWidth="1"/>
    <col min="51" max="51" width="51.453125" bestFit="1" customWidth="1"/>
    <col min="52" max="52" width="22.90625" bestFit="1" customWidth="1"/>
    <col min="53" max="53" width="38.54296875" bestFit="1" customWidth="1"/>
    <col min="54" max="54" width="39.08984375" bestFit="1" customWidth="1"/>
    <col min="55" max="55" width="35.08984375" bestFit="1" customWidth="1"/>
    <col min="56" max="56" width="34.6328125" bestFit="1" customWidth="1"/>
    <col min="57" max="57" width="50.453125" bestFit="1" customWidth="1"/>
    <col min="58" max="58" width="52.54296875" bestFit="1" customWidth="1"/>
    <col min="59" max="59" width="38.7265625" bestFit="1" customWidth="1"/>
    <col min="60" max="61" width="49" bestFit="1" customWidth="1"/>
    <col min="62" max="62" width="18.81640625" bestFit="1" customWidth="1"/>
    <col min="63" max="63" width="53.1796875" bestFit="1" customWidth="1"/>
    <col min="64" max="64" width="46.453125" bestFit="1" customWidth="1"/>
    <col min="65" max="65" width="23" bestFit="1" customWidth="1"/>
    <col min="66" max="66" width="43.453125" bestFit="1" customWidth="1"/>
    <col min="67" max="67" width="70.36328125" bestFit="1" customWidth="1"/>
    <col min="68" max="68" width="43.08984375" bestFit="1" customWidth="1"/>
    <col min="69" max="69" width="43.453125" bestFit="1" customWidth="1"/>
    <col min="70" max="70" width="27.54296875" bestFit="1" customWidth="1"/>
    <col min="71" max="71" width="54.26953125" bestFit="1" customWidth="1"/>
    <col min="72" max="72" width="36.90625" bestFit="1" customWidth="1"/>
    <col min="73" max="73" width="35.36328125" bestFit="1" customWidth="1"/>
    <col min="74" max="74" width="23" bestFit="1" customWidth="1"/>
    <col min="75" max="75" width="47.36328125" bestFit="1" customWidth="1"/>
    <col min="76" max="76" width="29.453125" bestFit="1" customWidth="1"/>
    <col min="77" max="77" width="46.81640625" bestFit="1" customWidth="1"/>
    <col min="78" max="78" width="36" bestFit="1" customWidth="1"/>
    <col min="79" max="79" width="35.81640625" bestFit="1" customWidth="1"/>
    <col min="80" max="80" width="37.6328125" bestFit="1" customWidth="1"/>
    <col min="81" max="81" width="50.6328125" bestFit="1" customWidth="1"/>
    <col min="82" max="82" width="40.90625" bestFit="1" customWidth="1"/>
    <col min="83" max="83" width="81.453125" bestFit="1" customWidth="1"/>
    <col min="84" max="84" width="38.90625" bestFit="1" customWidth="1"/>
    <col min="85" max="85" width="50.26953125" bestFit="1" customWidth="1"/>
    <col min="86" max="86" width="32.453125" bestFit="1" customWidth="1"/>
    <col min="87" max="87" width="49" bestFit="1" customWidth="1"/>
    <col min="88" max="88" width="39.26953125" bestFit="1" customWidth="1"/>
    <col min="89" max="89" width="24.7265625" bestFit="1" customWidth="1"/>
    <col min="90" max="90" width="15.36328125" bestFit="1" customWidth="1"/>
    <col min="91" max="91" width="31.36328125" bestFit="1" customWidth="1"/>
    <col min="92" max="92" width="30.1796875" bestFit="1" customWidth="1"/>
    <col min="93" max="93" width="55.81640625" bestFit="1" customWidth="1"/>
    <col min="94" max="94" width="48.54296875" bestFit="1" customWidth="1"/>
    <col min="95" max="95" width="52.26953125" bestFit="1" customWidth="1"/>
    <col min="96" max="96" width="46.6328125" bestFit="1" customWidth="1"/>
    <col min="97" max="97" width="50.08984375" bestFit="1" customWidth="1"/>
    <col min="98" max="98" width="42.81640625" bestFit="1" customWidth="1"/>
    <col min="99" max="99" width="49.90625" bestFit="1" customWidth="1"/>
    <col min="100" max="100" width="13.08984375" bestFit="1" customWidth="1"/>
    <col min="101" max="101" width="20.1796875" bestFit="1" customWidth="1"/>
    <col min="102" max="102" width="23.1796875" bestFit="1" customWidth="1"/>
    <col min="103" max="103" width="43.7265625" bestFit="1" customWidth="1"/>
    <col min="104" max="104" width="16.453125" bestFit="1" customWidth="1"/>
    <col min="105" max="105" width="42.08984375" bestFit="1" customWidth="1"/>
    <col min="106" max="106" width="55.08984375" bestFit="1" customWidth="1"/>
    <col min="107" max="107" width="31.453125" bestFit="1" customWidth="1"/>
    <col min="108" max="108" width="28.90625" bestFit="1" customWidth="1"/>
    <col min="109" max="109" width="16.6328125" bestFit="1" customWidth="1"/>
    <col min="110" max="110" width="47.1796875" bestFit="1" customWidth="1"/>
    <col min="111" max="111" width="34.26953125" bestFit="1" customWidth="1"/>
    <col min="112" max="112" width="28.90625" bestFit="1" customWidth="1"/>
    <col min="113" max="113" width="49.08984375" bestFit="1" customWidth="1"/>
    <col min="114" max="114" width="23.90625" bestFit="1" customWidth="1"/>
    <col min="115" max="115" width="43.36328125" bestFit="1" customWidth="1"/>
    <col min="116" max="116" width="14.08984375" bestFit="1" customWidth="1"/>
    <col min="117" max="117" width="55.1796875" bestFit="1" customWidth="1"/>
    <col min="118" max="118" width="48.36328125" bestFit="1" customWidth="1"/>
    <col min="119" max="119" width="8" bestFit="1" customWidth="1"/>
    <col min="120" max="120" width="40.453125" bestFit="1" customWidth="1"/>
    <col min="121" max="121" width="8.08984375" bestFit="1" customWidth="1"/>
    <col min="122" max="122" width="26.7265625" bestFit="1" customWidth="1"/>
    <col min="123" max="123" width="44.36328125" bestFit="1" customWidth="1"/>
    <col min="124" max="124" width="5.26953125" bestFit="1" customWidth="1"/>
    <col min="125" max="125" width="29.453125" bestFit="1" customWidth="1"/>
    <col min="126" max="126" width="7.1796875" bestFit="1" customWidth="1"/>
    <col min="127" max="127" width="45.453125" bestFit="1" customWidth="1"/>
    <col min="128" max="128" width="11.81640625" bestFit="1" customWidth="1"/>
    <col min="129" max="129" width="43" bestFit="1" customWidth="1"/>
    <col min="130" max="130" width="14.1796875" bestFit="1" customWidth="1"/>
    <col min="131" max="131" width="19.90625" bestFit="1" customWidth="1"/>
    <col min="132" max="132" width="50.08984375" bestFit="1" customWidth="1"/>
    <col min="133" max="133" width="32.08984375" bestFit="1" customWidth="1"/>
    <col min="134" max="134" width="64.08984375" bestFit="1" customWidth="1"/>
    <col min="135" max="135" width="45.26953125" bestFit="1" customWidth="1"/>
    <col min="136" max="136" width="54.7265625" bestFit="1" customWidth="1"/>
    <col min="137" max="137" width="22.7265625" bestFit="1" customWidth="1"/>
    <col min="138" max="138" width="37.1796875" bestFit="1" customWidth="1"/>
    <col min="139" max="139" width="26.90625" bestFit="1" customWidth="1"/>
    <col min="140" max="140" width="39.1796875" bestFit="1" customWidth="1"/>
    <col min="141" max="141" width="30.7265625" bestFit="1" customWidth="1"/>
    <col min="142" max="142" width="54.90625" bestFit="1" customWidth="1"/>
    <col min="143" max="143" width="34.90625" bestFit="1" customWidth="1"/>
    <col min="144" max="144" width="24.90625" bestFit="1" customWidth="1"/>
    <col min="145" max="145" width="38.81640625" bestFit="1" customWidth="1"/>
    <col min="146" max="146" width="31.08984375" bestFit="1" customWidth="1"/>
    <col min="147" max="147" width="40.6328125" bestFit="1" customWidth="1"/>
    <col min="148" max="148" width="36.81640625" bestFit="1" customWidth="1"/>
    <col min="149" max="149" width="17.08984375" bestFit="1" customWidth="1"/>
    <col min="150" max="150" width="22.7265625" bestFit="1" customWidth="1"/>
    <col min="151" max="151" width="16" bestFit="1" customWidth="1"/>
    <col min="152" max="152" width="41.6328125" bestFit="1" customWidth="1"/>
    <col min="153" max="153" width="16" bestFit="1" customWidth="1"/>
    <col min="154" max="154" width="39.54296875" bestFit="1" customWidth="1"/>
    <col min="155" max="155" width="42.81640625" bestFit="1" customWidth="1"/>
    <col min="156" max="156" width="44.6328125" bestFit="1" customWidth="1"/>
    <col min="157" max="157" width="44.54296875" bestFit="1" customWidth="1"/>
    <col min="158" max="158" width="44.7265625" bestFit="1" customWidth="1"/>
    <col min="159" max="159" width="37.6328125" bestFit="1" customWidth="1"/>
    <col min="160" max="160" width="36.54296875" bestFit="1" customWidth="1"/>
    <col min="161" max="161" width="8.90625" bestFit="1" customWidth="1"/>
    <col min="162" max="162" width="48.1796875" bestFit="1" customWidth="1"/>
    <col min="163" max="163" width="21.54296875" bestFit="1" customWidth="1"/>
    <col min="164" max="164" width="21.90625" bestFit="1" customWidth="1"/>
    <col min="165" max="165" width="16.7265625" bestFit="1" customWidth="1"/>
    <col min="166" max="166" width="24.1796875" bestFit="1" customWidth="1"/>
    <col min="167" max="167" width="9.90625" bestFit="1" customWidth="1"/>
    <col min="168" max="168" width="5.54296875" bestFit="1" customWidth="1"/>
    <col min="169" max="169" width="23.90625" bestFit="1" customWidth="1"/>
    <col min="170" max="170" width="22.6328125" bestFit="1" customWidth="1"/>
    <col min="171" max="171" width="11.08984375" bestFit="1" customWidth="1"/>
    <col min="172" max="172" width="38.54296875" bestFit="1" customWidth="1"/>
    <col min="173" max="173" width="9.7265625" bestFit="1" customWidth="1"/>
    <col min="174" max="174" width="43" bestFit="1" customWidth="1"/>
    <col min="175" max="175" width="49.36328125" bestFit="1" customWidth="1"/>
    <col min="176" max="176" width="18.90625" bestFit="1" customWidth="1"/>
    <col min="177" max="177" width="55.54296875" bestFit="1" customWidth="1"/>
    <col min="178" max="178" width="36" bestFit="1" customWidth="1"/>
    <col min="179" max="179" width="54.26953125" bestFit="1" customWidth="1"/>
    <col min="180" max="180" width="30.90625" bestFit="1" customWidth="1"/>
    <col min="181" max="181" width="36.90625" bestFit="1" customWidth="1"/>
    <col min="182" max="182" width="42.7265625" bestFit="1" customWidth="1"/>
    <col min="183" max="183" width="19.26953125" bestFit="1" customWidth="1"/>
    <col min="184" max="184" width="33.453125" bestFit="1" customWidth="1"/>
    <col min="185" max="185" width="54.54296875" bestFit="1" customWidth="1"/>
    <col min="186" max="186" width="14.1796875" bestFit="1" customWidth="1"/>
    <col min="187" max="187" width="35.26953125" bestFit="1" customWidth="1"/>
    <col min="188" max="188" width="36.7265625" bestFit="1" customWidth="1"/>
    <col min="189" max="189" width="34.08984375" bestFit="1" customWidth="1"/>
    <col min="190" max="190" width="12" bestFit="1" customWidth="1"/>
    <col min="191" max="191" width="50.81640625" bestFit="1" customWidth="1"/>
    <col min="192" max="192" width="49.453125" bestFit="1" customWidth="1"/>
    <col min="193" max="193" width="53.1796875" bestFit="1" customWidth="1"/>
    <col min="194" max="194" width="30.26953125" bestFit="1" customWidth="1"/>
    <col min="195" max="195" width="47.26953125" bestFit="1" customWidth="1"/>
    <col min="196" max="196" width="24.36328125" bestFit="1" customWidth="1"/>
    <col min="197" max="197" width="27.81640625" bestFit="1" customWidth="1"/>
    <col min="198" max="198" width="28.36328125" bestFit="1" customWidth="1"/>
    <col min="199" max="199" width="22.453125" bestFit="1" customWidth="1"/>
    <col min="200" max="200" width="40.1796875" bestFit="1" customWidth="1"/>
    <col min="201" max="201" width="37.7265625" bestFit="1" customWidth="1"/>
    <col min="202" max="202" width="18.90625" bestFit="1" customWidth="1"/>
    <col min="203" max="203" width="15.08984375" bestFit="1" customWidth="1"/>
    <col min="204" max="204" width="48.08984375" bestFit="1" customWidth="1"/>
    <col min="205" max="205" width="26.1796875" bestFit="1" customWidth="1"/>
    <col min="206" max="206" width="47.54296875" bestFit="1" customWidth="1"/>
    <col min="207" max="207" width="28.54296875" bestFit="1" customWidth="1"/>
    <col min="208" max="208" width="45.26953125" bestFit="1" customWidth="1"/>
    <col min="209" max="209" width="27" bestFit="1" customWidth="1"/>
    <col min="210" max="210" width="48" bestFit="1" customWidth="1"/>
    <col min="211" max="211" width="39.7265625" bestFit="1" customWidth="1"/>
    <col min="212" max="212" width="30.08984375" bestFit="1" customWidth="1"/>
    <col min="213" max="213" width="41.7265625" bestFit="1" customWidth="1"/>
    <col min="214" max="214" width="33.54296875" bestFit="1" customWidth="1"/>
    <col min="215" max="215" width="37.7265625" bestFit="1" customWidth="1"/>
    <col min="216" max="216" width="25.26953125" bestFit="1" customWidth="1"/>
    <col min="217" max="217" width="22.81640625" bestFit="1" customWidth="1"/>
    <col min="218" max="218" width="26.54296875" bestFit="1" customWidth="1"/>
    <col min="219" max="219" width="41.08984375" bestFit="1" customWidth="1"/>
    <col min="220" max="220" width="51.54296875" bestFit="1" customWidth="1"/>
    <col min="221" max="221" width="51.26953125" bestFit="1" customWidth="1"/>
    <col min="222" max="222" width="24.54296875" bestFit="1" customWidth="1"/>
    <col min="223" max="223" width="28.54296875" bestFit="1" customWidth="1"/>
    <col min="224" max="224" width="49.08984375" bestFit="1" customWidth="1"/>
    <col min="225" max="225" width="47.81640625" bestFit="1" customWidth="1"/>
    <col min="226" max="226" width="49.08984375" bestFit="1" customWidth="1"/>
    <col min="227" max="227" width="14.26953125" bestFit="1" customWidth="1"/>
    <col min="228" max="228" width="16.81640625" bestFit="1" customWidth="1"/>
    <col min="229" max="229" width="12" bestFit="1" customWidth="1"/>
    <col min="230" max="230" width="32.36328125" bestFit="1" customWidth="1"/>
    <col min="231" max="231" width="37" bestFit="1" customWidth="1"/>
    <col min="232" max="232" width="24.7265625" bestFit="1" customWidth="1"/>
    <col min="233" max="233" width="35.7265625" bestFit="1" customWidth="1"/>
    <col min="234" max="234" width="26.36328125" bestFit="1" customWidth="1"/>
    <col min="235" max="235" width="16.08984375" bestFit="1" customWidth="1"/>
    <col min="236" max="236" width="40.81640625" bestFit="1" customWidth="1"/>
    <col min="237" max="237" width="44.90625" bestFit="1" customWidth="1"/>
    <col min="238" max="238" width="32.81640625" bestFit="1" customWidth="1"/>
    <col min="239" max="239" width="24.6328125" bestFit="1" customWidth="1"/>
    <col min="240" max="240" width="44.81640625" bestFit="1" customWidth="1"/>
    <col min="241" max="241" width="15.7265625" bestFit="1" customWidth="1"/>
    <col min="242" max="242" width="16.1796875" bestFit="1" customWidth="1"/>
    <col min="243" max="243" width="23.7265625" bestFit="1" customWidth="1"/>
    <col min="244" max="244" width="43.54296875" bestFit="1" customWidth="1"/>
    <col min="245" max="245" width="34.6328125" bestFit="1" customWidth="1"/>
    <col min="246" max="246" width="21.81640625" bestFit="1" customWidth="1"/>
    <col min="247" max="247" width="17.7265625" bestFit="1" customWidth="1"/>
    <col min="248" max="248" width="52" bestFit="1" customWidth="1"/>
    <col min="249" max="249" width="45.26953125" bestFit="1" customWidth="1"/>
    <col min="250" max="250" width="50.54296875" bestFit="1" customWidth="1"/>
    <col min="251" max="251" width="58.08984375" bestFit="1" customWidth="1"/>
    <col min="252" max="252" width="51.36328125" bestFit="1" customWidth="1"/>
    <col min="253" max="253" width="24.1796875" bestFit="1" customWidth="1"/>
    <col min="254" max="254" width="11.90625" bestFit="1" customWidth="1"/>
    <col min="255" max="255" width="30.08984375" bestFit="1" customWidth="1"/>
    <col min="256" max="256" width="51.08984375" bestFit="1" customWidth="1"/>
    <col min="257" max="257" width="7.08984375" bestFit="1" customWidth="1"/>
    <col min="258" max="258" width="42.54296875" bestFit="1" customWidth="1"/>
    <col min="259" max="259" width="32.453125" bestFit="1" customWidth="1"/>
    <col min="260" max="260" width="14.26953125" bestFit="1" customWidth="1"/>
    <col min="261" max="261" width="50.54296875" bestFit="1" customWidth="1"/>
    <col min="262" max="262" width="35.08984375" bestFit="1" customWidth="1"/>
    <col min="263" max="263" width="50.26953125" bestFit="1" customWidth="1"/>
    <col min="264" max="264" width="18.90625" bestFit="1" customWidth="1"/>
    <col min="265" max="265" width="34.08984375" bestFit="1" customWidth="1"/>
    <col min="266" max="266" width="41" bestFit="1" customWidth="1"/>
    <col min="267" max="267" width="28.26953125" bestFit="1" customWidth="1"/>
    <col min="268" max="268" width="22.26953125" bestFit="1" customWidth="1"/>
    <col min="269" max="269" width="34.54296875" bestFit="1" customWidth="1"/>
    <col min="270" max="270" width="27.453125" bestFit="1" customWidth="1"/>
    <col min="271" max="271" width="38.36328125" bestFit="1" customWidth="1"/>
    <col min="272" max="272" width="40.36328125" bestFit="1" customWidth="1"/>
    <col min="273" max="273" width="26.36328125" bestFit="1" customWidth="1"/>
    <col min="274" max="274" width="40" bestFit="1" customWidth="1"/>
    <col min="275" max="275" width="58.7265625" bestFit="1" customWidth="1"/>
    <col min="276" max="276" width="38.90625" bestFit="1" customWidth="1"/>
    <col min="277" max="277" width="13" bestFit="1" customWidth="1"/>
    <col min="278" max="278" width="47.54296875" bestFit="1" customWidth="1"/>
    <col min="279" max="279" width="47.36328125" bestFit="1" customWidth="1"/>
    <col min="280" max="280" width="20.26953125" bestFit="1" customWidth="1"/>
    <col min="281" max="281" width="45.36328125" bestFit="1" customWidth="1"/>
    <col min="282" max="282" width="50.7265625" bestFit="1" customWidth="1"/>
    <col min="283" max="283" width="40.26953125" bestFit="1" customWidth="1"/>
    <col min="284" max="285" width="30.36328125" bestFit="1" customWidth="1"/>
    <col min="286" max="286" width="37" bestFit="1" customWidth="1"/>
    <col min="287" max="287" width="12.7265625" bestFit="1" customWidth="1"/>
    <col min="288" max="288" width="12.26953125" bestFit="1" customWidth="1"/>
    <col min="289" max="289" width="46.26953125" bestFit="1" customWidth="1"/>
    <col min="290" max="290" width="32.7265625" bestFit="1" customWidth="1"/>
    <col min="291" max="291" width="44.26953125" bestFit="1" customWidth="1"/>
    <col min="292" max="292" width="29.6328125" bestFit="1" customWidth="1"/>
    <col min="293" max="293" width="35.7265625" bestFit="1" customWidth="1"/>
    <col min="294" max="294" width="46.7265625" bestFit="1" customWidth="1"/>
    <col min="295" max="295" width="35.08984375" bestFit="1" customWidth="1"/>
    <col min="296" max="296" width="54.26953125" bestFit="1" customWidth="1"/>
    <col min="297" max="297" width="14.81640625" bestFit="1" customWidth="1"/>
    <col min="298" max="298" width="33.7265625" bestFit="1" customWidth="1"/>
    <col min="299" max="299" width="53.26953125" bestFit="1" customWidth="1"/>
    <col min="300" max="300" width="17.08984375" bestFit="1" customWidth="1"/>
    <col min="301" max="301" width="28.90625" bestFit="1" customWidth="1"/>
    <col min="302" max="302" width="8" bestFit="1" customWidth="1"/>
    <col min="303" max="303" width="48.6328125" bestFit="1" customWidth="1"/>
    <col min="304" max="304" width="39.6328125" bestFit="1" customWidth="1"/>
    <col min="305" max="305" width="7.26953125" bestFit="1" customWidth="1"/>
    <col min="306" max="306" width="22.90625" bestFit="1" customWidth="1"/>
    <col min="307" max="307" width="13.08984375" bestFit="1" customWidth="1"/>
    <col min="308" max="308" width="43.36328125" bestFit="1" customWidth="1"/>
    <col min="309" max="309" width="52.1796875" bestFit="1" customWidth="1"/>
    <col min="310" max="310" width="38.1796875" bestFit="1" customWidth="1"/>
    <col min="311" max="311" width="18.6328125" bestFit="1" customWidth="1"/>
    <col min="312" max="312" width="49.36328125" bestFit="1" customWidth="1"/>
    <col min="313" max="313" width="40.453125" bestFit="1" customWidth="1"/>
    <col min="314" max="314" width="51.81640625" bestFit="1" customWidth="1"/>
    <col min="315" max="315" width="52.81640625" bestFit="1" customWidth="1"/>
    <col min="316" max="316" width="18.7265625" bestFit="1" customWidth="1"/>
    <col min="317" max="317" width="23.90625" bestFit="1" customWidth="1"/>
    <col min="318" max="318" width="45.1796875" bestFit="1" customWidth="1"/>
    <col min="319" max="319" width="48" bestFit="1" customWidth="1"/>
    <col min="320" max="320" width="28" bestFit="1" customWidth="1"/>
    <col min="321" max="321" width="14.81640625" bestFit="1" customWidth="1"/>
    <col min="322" max="322" width="12.6328125" bestFit="1" customWidth="1"/>
    <col min="323" max="323" width="31.7265625" bestFit="1" customWidth="1"/>
    <col min="324" max="324" width="49.90625" bestFit="1" customWidth="1"/>
    <col min="325" max="325" width="43.26953125" bestFit="1" customWidth="1"/>
    <col min="326" max="326" width="5.1796875" bestFit="1" customWidth="1"/>
    <col min="327" max="327" width="19.54296875" bestFit="1" customWidth="1"/>
    <col min="328" max="328" width="10.7265625" bestFit="1" customWidth="1"/>
    <col min="329" max="329" width="52.453125" bestFit="1" customWidth="1"/>
    <col min="330" max="330" width="29.81640625" bestFit="1" customWidth="1"/>
    <col min="331" max="331" width="54.1796875" bestFit="1" customWidth="1"/>
    <col min="332" max="332" width="47.26953125" bestFit="1" customWidth="1"/>
    <col min="333" max="333" width="46" bestFit="1" customWidth="1"/>
    <col min="334" max="334" width="48.81640625" bestFit="1" customWidth="1"/>
    <col min="335" max="335" width="36.81640625" bestFit="1" customWidth="1"/>
    <col min="336" max="336" width="47.6328125" bestFit="1" customWidth="1"/>
    <col min="337" max="337" width="36.90625" bestFit="1" customWidth="1"/>
    <col min="338" max="338" width="52.26953125" bestFit="1" customWidth="1"/>
    <col min="339" max="339" width="24.08984375" bestFit="1" customWidth="1"/>
    <col min="340" max="340" width="13.6328125" bestFit="1" customWidth="1"/>
    <col min="341" max="341" width="45.1796875" bestFit="1" customWidth="1"/>
    <col min="342" max="342" width="35.54296875" bestFit="1" customWidth="1"/>
    <col min="343" max="343" width="49.54296875" bestFit="1" customWidth="1"/>
    <col min="344" max="344" width="45.7265625" bestFit="1" customWidth="1"/>
    <col min="345" max="345" width="41.81640625" bestFit="1" customWidth="1"/>
    <col min="346" max="346" width="49.08984375" bestFit="1" customWidth="1"/>
    <col min="347" max="347" width="51.453125" bestFit="1" customWidth="1"/>
    <col min="348" max="348" width="27.36328125" bestFit="1" customWidth="1"/>
    <col min="349" max="349" width="17.54296875" bestFit="1" customWidth="1"/>
    <col min="350" max="350" width="21.36328125" bestFit="1" customWidth="1"/>
    <col min="351" max="351" width="27" bestFit="1" customWidth="1"/>
    <col min="352" max="352" width="19.1796875" bestFit="1" customWidth="1"/>
    <col min="353" max="353" width="37.08984375" bestFit="1" customWidth="1"/>
    <col min="354" max="354" width="16.54296875" bestFit="1" customWidth="1"/>
    <col min="355" max="355" width="18.26953125" bestFit="1" customWidth="1"/>
    <col min="356" max="356" width="36.08984375" bestFit="1" customWidth="1"/>
    <col min="357" max="357" width="34.81640625" bestFit="1" customWidth="1"/>
    <col min="358" max="358" width="43.54296875" bestFit="1" customWidth="1"/>
    <col min="359" max="359" width="49.54296875" bestFit="1" customWidth="1"/>
    <col min="360" max="360" width="20.7265625" bestFit="1" customWidth="1"/>
    <col min="361" max="361" width="33.1796875" bestFit="1" customWidth="1"/>
    <col min="362" max="362" width="36" bestFit="1" customWidth="1"/>
    <col min="363" max="363" width="19" bestFit="1" customWidth="1"/>
    <col min="364" max="364" width="27.36328125" bestFit="1" customWidth="1"/>
    <col min="365" max="365" width="41.08984375" bestFit="1" customWidth="1"/>
    <col min="366" max="366" width="31" bestFit="1" customWidth="1"/>
    <col min="367" max="367" width="51.6328125" bestFit="1" customWidth="1"/>
    <col min="368" max="368" width="24.7265625" bestFit="1" customWidth="1"/>
    <col min="369" max="369" width="34.90625" bestFit="1" customWidth="1"/>
    <col min="370" max="370" width="17.08984375" bestFit="1" customWidth="1"/>
    <col min="371" max="371" width="37.90625" bestFit="1" customWidth="1"/>
    <col min="372" max="372" width="6.81640625" bestFit="1" customWidth="1"/>
    <col min="373" max="373" width="16" bestFit="1" customWidth="1"/>
    <col min="374" max="374" width="52.453125" bestFit="1" customWidth="1"/>
    <col min="375" max="375" width="22.26953125" bestFit="1" customWidth="1"/>
    <col min="376" max="376" width="42.6328125" bestFit="1" customWidth="1"/>
    <col min="377" max="377" width="36.36328125" bestFit="1" customWidth="1"/>
    <col min="378" max="378" width="43.26953125" bestFit="1" customWidth="1"/>
    <col min="379" max="379" width="11.6328125" bestFit="1" customWidth="1"/>
    <col min="380" max="380" width="34.54296875" bestFit="1" customWidth="1"/>
    <col min="381" max="381" width="33.1796875" bestFit="1" customWidth="1"/>
    <col min="382" max="382" width="31.7265625" bestFit="1" customWidth="1"/>
    <col min="383" max="383" width="32.6328125" bestFit="1" customWidth="1"/>
    <col min="384" max="384" width="18.26953125" bestFit="1" customWidth="1"/>
    <col min="385" max="385" width="31.26953125" bestFit="1" customWidth="1"/>
    <col min="386" max="386" width="24" bestFit="1" customWidth="1"/>
    <col min="387" max="387" width="29.08984375" bestFit="1" customWidth="1"/>
    <col min="388" max="388" width="17.26953125" bestFit="1" customWidth="1"/>
    <col min="389" max="389" width="26.90625" bestFit="1" customWidth="1"/>
    <col min="390" max="390" width="48.1796875" bestFit="1" customWidth="1"/>
    <col min="391" max="391" width="22.7265625" bestFit="1" customWidth="1"/>
    <col min="392" max="392" width="17.1796875" bestFit="1" customWidth="1"/>
    <col min="393" max="393" width="26.453125" bestFit="1" customWidth="1"/>
    <col min="394" max="394" width="10.1796875" bestFit="1" customWidth="1"/>
    <col min="395" max="395" width="42.6328125" bestFit="1" customWidth="1"/>
    <col min="396" max="396" width="38.1796875" bestFit="1" customWidth="1"/>
    <col min="397" max="397" width="14.81640625" bestFit="1" customWidth="1"/>
    <col min="398" max="398" width="22.26953125" bestFit="1" customWidth="1"/>
    <col min="399" max="399" width="31.54296875" bestFit="1" customWidth="1"/>
    <col min="400" max="400" width="30.453125" bestFit="1" customWidth="1"/>
    <col min="401" max="401" width="26.26953125" bestFit="1" customWidth="1"/>
    <col min="402" max="402" width="30" bestFit="1" customWidth="1"/>
    <col min="403" max="403" width="28.08984375" bestFit="1" customWidth="1"/>
    <col min="404" max="404" width="18.81640625" bestFit="1" customWidth="1"/>
    <col min="405" max="405" width="5" bestFit="1" customWidth="1"/>
    <col min="406" max="406" width="34.54296875" bestFit="1" customWidth="1"/>
    <col min="407" max="407" width="36" bestFit="1" customWidth="1"/>
    <col min="408" max="408" width="17.36328125" bestFit="1" customWidth="1"/>
    <col min="409" max="409" width="11.6328125" bestFit="1" customWidth="1"/>
    <col min="410" max="410" width="13.1796875" bestFit="1" customWidth="1"/>
    <col min="411" max="411" width="47" bestFit="1" customWidth="1"/>
    <col min="412" max="412" width="29.81640625" bestFit="1" customWidth="1"/>
    <col min="413" max="413" width="48.90625" bestFit="1" customWidth="1"/>
    <col min="414" max="414" width="38.81640625" bestFit="1" customWidth="1"/>
    <col min="415" max="415" width="34.7265625" bestFit="1" customWidth="1"/>
    <col min="416" max="416" width="26.36328125" bestFit="1" customWidth="1"/>
    <col min="417" max="417" width="44" bestFit="1" customWidth="1"/>
    <col min="418" max="418" width="37.453125" bestFit="1" customWidth="1"/>
    <col min="419" max="419" width="46.81640625" bestFit="1" customWidth="1"/>
    <col min="420" max="420" width="47.36328125" bestFit="1" customWidth="1"/>
    <col min="421" max="421" width="16.6328125" bestFit="1" customWidth="1"/>
    <col min="422" max="422" width="11.26953125" bestFit="1" customWidth="1"/>
    <col min="423" max="423" width="48.36328125" bestFit="1" customWidth="1"/>
    <col min="424" max="424" width="41.7265625" bestFit="1" customWidth="1"/>
    <col min="425" max="425" width="30.08984375" bestFit="1" customWidth="1"/>
    <col min="426" max="426" width="47" bestFit="1" customWidth="1"/>
    <col min="427" max="427" width="49.453125" bestFit="1" customWidth="1"/>
    <col min="428" max="428" width="9.36328125" bestFit="1" customWidth="1"/>
    <col min="429" max="429" width="46.6328125" bestFit="1" customWidth="1"/>
    <col min="430" max="430" width="49" bestFit="1" customWidth="1"/>
    <col min="431" max="431" width="28.1796875" bestFit="1" customWidth="1"/>
    <col min="432" max="432" width="11.36328125" bestFit="1" customWidth="1"/>
    <col min="433" max="433" width="29.90625" bestFit="1" customWidth="1"/>
    <col min="434" max="434" width="20.81640625" bestFit="1" customWidth="1"/>
    <col min="435" max="435" width="20.54296875" bestFit="1" customWidth="1"/>
    <col min="436" max="436" width="23.36328125" bestFit="1" customWidth="1"/>
    <col min="437" max="437" width="44.1796875" bestFit="1" customWidth="1"/>
    <col min="438" max="438" width="25.6328125" bestFit="1" customWidth="1"/>
    <col min="439" max="439" width="50.08984375" bestFit="1" customWidth="1"/>
    <col min="440" max="440" width="15" bestFit="1" customWidth="1"/>
    <col min="441" max="441" width="18.36328125" bestFit="1" customWidth="1"/>
    <col min="442" max="442" width="51.54296875" bestFit="1" customWidth="1"/>
    <col min="443" max="443" width="19.453125" bestFit="1" customWidth="1"/>
    <col min="444" max="444" width="32.36328125" bestFit="1" customWidth="1"/>
    <col min="445" max="445" width="8.1796875" bestFit="1" customWidth="1"/>
    <col min="446" max="446" width="35.08984375" bestFit="1" customWidth="1"/>
    <col min="447" max="447" width="41.36328125" bestFit="1" customWidth="1"/>
    <col min="448" max="448" width="41.6328125" bestFit="1" customWidth="1"/>
    <col min="449" max="449" width="46.453125" bestFit="1" customWidth="1"/>
    <col min="450" max="450" width="39.7265625" bestFit="1" customWidth="1"/>
    <col min="451" max="451" width="56.90625" bestFit="1" customWidth="1"/>
    <col min="452" max="452" width="15.36328125" bestFit="1" customWidth="1"/>
    <col min="453" max="453" width="14.26953125" bestFit="1" customWidth="1"/>
    <col min="454" max="454" width="16.08984375" bestFit="1" customWidth="1"/>
    <col min="455" max="455" width="33.36328125" bestFit="1" customWidth="1"/>
    <col min="456" max="456" width="16.26953125" bestFit="1" customWidth="1"/>
    <col min="457" max="457" width="29.90625" bestFit="1" customWidth="1"/>
    <col min="458" max="458" width="48.1796875" bestFit="1" customWidth="1"/>
    <col min="459" max="459" width="13.1796875" bestFit="1" customWidth="1"/>
    <col min="460" max="460" width="17.36328125" bestFit="1" customWidth="1"/>
    <col min="461" max="461" width="23.54296875" bestFit="1" customWidth="1"/>
    <col min="462" max="462" width="39" bestFit="1" customWidth="1"/>
    <col min="463" max="463" width="24.36328125" bestFit="1" customWidth="1"/>
    <col min="464" max="464" width="21.54296875" bestFit="1" customWidth="1"/>
    <col min="465" max="465" width="35.26953125" bestFit="1" customWidth="1"/>
    <col min="466" max="466" width="39.36328125" bestFit="1" customWidth="1"/>
    <col min="467" max="467" width="48.1796875" bestFit="1" customWidth="1"/>
    <col min="468" max="468" width="13.81640625" bestFit="1" customWidth="1"/>
    <col min="469" max="469" width="16.54296875" bestFit="1" customWidth="1"/>
    <col min="470" max="470" width="38" bestFit="1" customWidth="1"/>
    <col min="471" max="471" width="37.08984375" bestFit="1" customWidth="1"/>
    <col min="472" max="472" width="16" bestFit="1" customWidth="1"/>
    <col min="473" max="473" width="17.81640625" bestFit="1" customWidth="1"/>
    <col min="474" max="474" width="47.08984375" bestFit="1" customWidth="1"/>
    <col min="475" max="475" width="20.54296875" bestFit="1" customWidth="1"/>
    <col min="476" max="476" width="52.26953125" bestFit="1" customWidth="1"/>
    <col min="477" max="477" width="21.36328125" bestFit="1" customWidth="1"/>
    <col min="478" max="478" width="27" bestFit="1" customWidth="1"/>
    <col min="479" max="479" width="11.08984375" bestFit="1" customWidth="1"/>
    <col min="480" max="480" width="36.08984375" bestFit="1" customWidth="1"/>
    <col min="481" max="481" width="36.7265625" bestFit="1" customWidth="1"/>
    <col min="482" max="482" width="27.08984375" bestFit="1" customWidth="1"/>
    <col min="483" max="483" width="47.1796875" bestFit="1" customWidth="1"/>
    <col min="484" max="484" width="24.08984375" bestFit="1" customWidth="1"/>
    <col min="485" max="485" width="24.453125" bestFit="1" customWidth="1"/>
    <col min="486" max="486" width="50.1796875" bestFit="1" customWidth="1"/>
    <col min="487" max="487" width="18.81640625" bestFit="1" customWidth="1"/>
    <col min="488" max="488" width="13.90625" bestFit="1" customWidth="1"/>
    <col min="489" max="489" width="38.7265625" bestFit="1" customWidth="1"/>
    <col min="490" max="490" width="47.08984375" bestFit="1" customWidth="1"/>
    <col min="491" max="491" width="13.81640625" bestFit="1" customWidth="1"/>
    <col min="492" max="492" width="52.36328125" bestFit="1" customWidth="1"/>
    <col min="493" max="493" width="18.08984375" bestFit="1" customWidth="1"/>
    <col min="494" max="494" width="25.81640625" bestFit="1" customWidth="1"/>
    <col min="495" max="495" width="62.36328125" bestFit="1" customWidth="1"/>
    <col min="496" max="496" width="22.90625" bestFit="1" customWidth="1"/>
    <col min="497" max="497" width="33.7265625" bestFit="1" customWidth="1"/>
    <col min="498" max="498" width="36.36328125" bestFit="1" customWidth="1"/>
    <col min="499" max="499" width="14.81640625" bestFit="1" customWidth="1"/>
    <col min="500" max="500" width="21.08984375" bestFit="1" customWidth="1"/>
    <col min="501" max="501" width="50.90625" bestFit="1" customWidth="1"/>
    <col min="502" max="502" width="41" bestFit="1" customWidth="1"/>
    <col min="503" max="503" width="50.1796875" bestFit="1" customWidth="1"/>
    <col min="504" max="504" width="11.26953125" bestFit="1" customWidth="1"/>
    <col min="505" max="505" width="11.90625" bestFit="1" customWidth="1"/>
    <col min="506" max="506" width="23.54296875" bestFit="1" customWidth="1"/>
    <col min="507" max="507" width="15.81640625" bestFit="1" customWidth="1"/>
    <col min="508" max="508" width="22.08984375" bestFit="1" customWidth="1"/>
    <col min="509" max="509" width="30.453125" bestFit="1" customWidth="1"/>
    <col min="510" max="510" width="43.26953125" bestFit="1" customWidth="1"/>
    <col min="511" max="511" width="20.81640625" bestFit="1" customWidth="1"/>
    <col min="512" max="512" width="39" bestFit="1" customWidth="1"/>
    <col min="513" max="513" width="27.08984375" bestFit="1" customWidth="1"/>
    <col min="514" max="514" width="38.08984375" bestFit="1" customWidth="1"/>
    <col min="515" max="515" width="45.453125" bestFit="1" customWidth="1"/>
    <col min="516" max="516" width="7.81640625" bestFit="1" customWidth="1"/>
    <col min="517" max="517" width="12.1796875" bestFit="1" customWidth="1"/>
    <col min="518" max="518" width="45.453125" bestFit="1" customWidth="1"/>
    <col min="519" max="519" width="55.08984375" bestFit="1" customWidth="1"/>
    <col min="520" max="520" width="21.1796875" bestFit="1" customWidth="1"/>
    <col min="521" max="521" width="50" bestFit="1" customWidth="1"/>
    <col min="522" max="522" width="17.36328125" bestFit="1" customWidth="1"/>
    <col min="523" max="523" width="44.453125" bestFit="1" customWidth="1"/>
    <col min="524" max="524" width="13.6328125" bestFit="1" customWidth="1"/>
    <col min="525" max="525" width="14.453125" bestFit="1" customWidth="1"/>
    <col min="526" max="526" width="38.1796875" bestFit="1" customWidth="1"/>
    <col min="527" max="527" width="44.36328125" bestFit="1" customWidth="1"/>
    <col min="528" max="528" width="51.36328125" bestFit="1" customWidth="1"/>
    <col min="529" max="529" width="17.1796875" bestFit="1" customWidth="1"/>
    <col min="530" max="530" width="46.90625" bestFit="1" customWidth="1"/>
    <col min="531" max="531" width="25" bestFit="1" customWidth="1"/>
    <col min="532" max="532" width="19.6328125" bestFit="1" customWidth="1"/>
    <col min="533" max="533" width="52.7265625" bestFit="1" customWidth="1"/>
    <col min="534" max="534" width="44.08984375" bestFit="1" customWidth="1"/>
    <col min="535" max="535" width="31.54296875" bestFit="1" customWidth="1"/>
    <col min="536" max="536" width="34.90625" bestFit="1" customWidth="1"/>
    <col min="537" max="537" width="34.36328125" bestFit="1" customWidth="1"/>
    <col min="538" max="538" width="45.36328125" bestFit="1" customWidth="1"/>
    <col min="539" max="539" width="48.36328125" bestFit="1" customWidth="1"/>
    <col min="540" max="540" width="33" bestFit="1" customWidth="1"/>
    <col min="541" max="541" width="5" bestFit="1" customWidth="1"/>
    <col min="542" max="542" width="13" bestFit="1" customWidth="1"/>
    <col min="543" max="543" width="33.453125" bestFit="1" customWidth="1"/>
    <col min="544" max="544" width="43.54296875" bestFit="1" customWidth="1"/>
    <col min="545" max="545" width="26.54296875" bestFit="1" customWidth="1"/>
    <col min="546" max="546" width="40.453125" bestFit="1" customWidth="1"/>
    <col min="547" max="547" width="36.26953125" bestFit="1" customWidth="1"/>
    <col min="548" max="548" width="17.08984375" bestFit="1" customWidth="1"/>
    <col min="549" max="549" width="17.26953125" bestFit="1" customWidth="1"/>
    <col min="550" max="550" width="30.54296875" bestFit="1" customWidth="1"/>
    <col min="551" max="551" width="17.453125" bestFit="1" customWidth="1"/>
    <col min="552" max="552" width="55.1796875" bestFit="1" customWidth="1"/>
    <col min="553" max="553" width="49.90625" bestFit="1" customWidth="1"/>
    <col min="554" max="554" width="22.453125" bestFit="1" customWidth="1"/>
    <col min="555" max="555" width="5.81640625" bestFit="1" customWidth="1"/>
    <col min="556" max="556" width="50.26953125" bestFit="1" customWidth="1"/>
    <col min="557" max="557" width="53.36328125" bestFit="1" customWidth="1"/>
    <col min="558" max="558" width="28.1796875" bestFit="1" customWidth="1"/>
    <col min="559" max="559" width="30" bestFit="1" customWidth="1"/>
    <col min="560" max="560" width="38.7265625" bestFit="1" customWidth="1"/>
    <col min="561" max="561" width="11" bestFit="1" customWidth="1"/>
    <col min="562" max="562" width="24.81640625" bestFit="1" customWidth="1"/>
    <col min="563" max="563" width="41.26953125" bestFit="1" customWidth="1"/>
    <col min="564" max="564" width="32.7265625" bestFit="1" customWidth="1"/>
    <col min="565" max="565" width="16.36328125" bestFit="1" customWidth="1"/>
    <col min="566" max="566" width="21.1796875" bestFit="1" customWidth="1"/>
    <col min="567" max="567" width="55.6328125" bestFit="1" customWidth="1"/>
    <col min="568" max="568" width="52.26953125" bestFit="1" customWidth="1"/>
    <col min="569" max="569" width="26.7265625" bestFit="1" customWidth="1"/>
    <col min="570" max="570" width="31.1796875" bestFit="1" customWidth="1"/>
    <col min="571" max="571" width="19.1796875" bestFit="1" customWidth="1"/>
    <col min="572" max="572" width="18.90625" bestFit="1" customWidth="1"/>
    <col min="573" max="573" width="56.08984375" bestFit="1" customWidth="1"/>
    <col min="574" max="574" width="9.36328125" bestFit="1" customWidth="1"/>
    <col min="575" max="575" width="32.26953125" bestFit="1" customWidth="1"/>
    <col min="576" max="576" width="25.36328125" bestFit="1" customWidth="1"/>
    <col min="577" max="577" width="43" bestFit="1" customWidth="1"/>
    <col min="578" max="578" width="18.36328125" bestFit="1" customWidth="1"/>
    <col min="579" max="579" width="38" bestFit="1" customWidth="1"/>
    <col min="580" max="580" width="54.08984375" bestFit="1" customWidth="1"/>
    <col min="581" max="581" width="20" bestFit="1" customWidth="1"/>
    <col min="582" max="582" width="40.6328125" bestFit="1" customWidth="1"/>
    <col min="583" max="583" width="14.26953125" bestFit="1" customWidth="1"/>
    <col min="584" max="584" width="41.90625" bestFit="1" customWidth="1"/>
    <col min="585" max="585" width="22.453125" bestFit="1" customWidth="1"/>
    <col min="586" max="586" width="47.81640625" bestFit="1" customWidth="1"/>
    <col min="587" max="587" width="14.1796875" bestFit="1" customWidth="1"/>
    <col min="588" max="588" width="47.54296875" bestFit="1" customWidth="1"/>
    <col min="589" max="589" width="25.453125" bestFit="1" customWidth="1"/>
    <col min="590" max="590" width="47.08984375" bestFit="1" customWidth="1"/>
    <col min="591" max="591" width="35.6328125" bestFit="1" customWidth="1"/>
    <col min="592" max="592" width="55.81640625" bestFit="1" customWidth="1"/>
    <col min="593" max="593" width="27.54296875" bestFit="1" customWidth="1"/>
    <col min="594" max="594" width="56.6328125" bestFit="1" customWidth="1"/>
    <col min="595" max="595" width="47.7265625" bestFit="1" customWidth="1"/>
    <col min="596" max="596" width="40.36328125" bestFit="1" customWidth="1"/>
    <col min="597" max="597" width="50.54296875" bestFit="1" customWidth="1"/>
    <col min="598" max="598" width="28.36328125" bestFit="1" customWidth="1"/>
    <col min="599" max="599" width="47.26953125" bestFit="1" customWidth="1"/>
    <col min="600" max="600" width="16.36328125" bestFit="1" customWidth="1"/>
    <col min="601" max="601" width="22.81640625" bestFit="1" customWidth="1"/>
    <col min="602" max="602" width="26.90625" bestFit="1" customWidth="1"/>
    <col min="603" max="603" width="46.54296875" bestFit="1" customWidth="1"/>
    <col min="604" max="604" width="30.36328125" bestFit="1" customWidth="1"/>
    <col min="605" max="605" width="48.81640625" bestFit="1" customWidth="1"/>
    <col min="606" max="606" width="44.81640625" bestFit="1" customWidth="1"/>
    <col min="607" max="607" width="35.453125" bestFit="1" customWidth="1"/>
    <col min="608" max="608" width="30" bestFit="1" customWidth="1"/>
    <col min="609" max="609" width="47.26953125" bestFit="1" customWidth="1"/>
    <col min="610" max="610" width="44.453125" bestFit="1" customWidth="1"/>
    <col min="611" max="611" width="25.6328125" bestFit="1" customWidth="1"/>
    <col min="612" max="612" width="34.36328125" bestFit="1" customWidth="1"/>
    <col min="613" max="613" width="40.08984375" bestFit="1" customWidth="1"/>
    <col min="614" max="614" width="27.453125" bestFit="1" customWidth="1"/>
    <col min="615" max="615" width="20.1796875" bestFit="1" customWidth="1"/>
    <col min="616" max="616" width="44.90625" bestFit="1" customWidth="1"/>
    <col min="617" max="617" width="33.36328125" bestFit="1" customWidth="1"/>
    <col min="618" max="618" width="32.54296875" bestFit="1" customWidth="1"/>
    <col min="619" max="619" width="31.7265625" bestFit="1" customWidth="1"/>
    <col min="620" max="620" width="35.453125" bestFit="1" customWidth="1"/>
    <col min="621" max="621" width="48.90625" bestFit="1" customWidth="1"/>
    <col min="622" max="622" width="65.1796875" bestFit="1" customWidth="1"/>
    <col min="623" max="623" width="30.81640625" bestFit="1" customWidth="1"/>
    <col min="624" max="624" width="21.7265625" bestFit="1" customWidth="1"/>
    <col min="625" max="625" width="26.453125" bestFit="1" customWidth="1"/>
    <col min="626" max="626" width="31.453125" bestFit="1" customWidth="1"/>
    <col min="627" max="627" width="42" bestFit="1" customWidth="1"/>
    <col min="628" max="628" width="32.7265625" bestFit="1" customWidth="1"/>
    <col min="629" max="629" width="49.7265625" bestFit="1" customWidth="1"/>
    <col min="630" max="630" width="17.453125" bestFit="1" customWidth="1"/>
    <col min="631" max="631" width="42.08984375" bestFit="1" customWidth="1"/>
    <col min="632" max="632" width="49.7265625" bestFit="1" customWidth="1"/>
    <col min="633" max="633" width="44.90625" bestFit="1" customWidth="1"/>
    <col min="634" max="634" width="26.1796875" bestFit="1" customWidth="1"/>
    <col min="635" max="635" width="6.26953125" bestFit="1" customWidth="1"/>
    <col min="636" max="636" width="42.453125" bestFit="1" customWidth="1"/>
    <col min="637" max="637" width="25.90625" bestFit="1" customWidth="1"/>
    <col min="638" max="638" width="25" bestFit="1" customWidth="1"/>
    <col min="639" max="639" width="54.6328125" bestFit="1" customWidth="1"/>
    <col min="640" max="640" width="53.26953125" bestFit="1" customWidth="1"/>
    <col min="641" max="641" width="54.90625" bestFit="1" customWidth="1"/>
    <col min="642" max="642" width="44.6328125" bestFit="1" customWidth="1"/>
    <col min="643" max="643" width="49.81640625" bestFit="1" customWidth="1"/>
    <col min="644" max="644" width="45.26953125" bestFit="1" customWidth="1"/>
    <col min="645" max="645" width="44.54296875" bestFit="1" customWidth="1"/>
    <col min="646" max="646" width="32.7265625" bestFit="1" customWidth="1"/>
    <col min="647" max="647" width="22.1796875" bestFit="1" customWidth="1"/>
    <col min="648" max="648" width="46.08984375" bestFit="1" customWidth="1"/>
    <col min="649" max="649" width="42.90625" bestFit="1" customWidth="1"/>
    <col min="650" max="650" width="47.26953125" bestFit="1" customWidth="1"/>
    <col min="651" max="651" width="42" bestFit="1" customWidth="1"/>
    <col min="652" max="652" width="45.7265625" bestFit="1" customWidth="1"/>
    <col min="653" max="653" width="50.6328125" bestFit="1" customWidth="1"/>
    <col min="654" max="654" width="40.7265625" bestFit="1" customWidth="1"/>
    <col min="655" max="655" width="40.6328125" bestFit="1" customWidth="1"/>
    <col min="656" max="656" width="21.81640625" bestFit="1" customWidth="1"/>
    <col min="657" max="657" width="51.54296875" bestFit="1" customWidth="1"/>
    <col min="658" max="658" width="35.81640625" bestFit="1" customWidth="1"/>
    <col min="659" max="659" width="7.36328125" bestFit="1" customWidth="1"/>
    <col min="660" max="660" width="55.453125" bestFit="1" customWidth="1"/>
    <col min="661" max="661" width="43.7265625" bestFit="1" customWidth="1"/>
    <col min="662" max="662" width="41.08984375" bestFit="1" customWidth="1"/>
    <col min="663" max="663" width="15.6328125" bestFit="1" customWidth="1"/>
    <col min="664" max="664" width="34.36328125" bestFit="1" customWidth="1"/>
    <col min="665" max="665" width="50" bestFit="1" customWidth="1"/>
    <col min="666" max="666" width="10.36328125" bestFit="1" customWidth="1"/>
    <col min="667" max="667" width="14.1796875" bestFit="1" customWidth="1"/>
    <col min="668" max="668" width="34.453125" bestFit="1" customWidth="1"/>
    <col min="669" max="669" width="46.81640625" bestFit="1" customWidth="1"/>
    <col min="670" max="670" width="35.7265625" bestFit="1" customWidth="1"/>
    <col min="671" max="671" width="43.6328125" bestFit="1" customWidth="1"/>
    <col min="672" max="672" width="30.81640625" bestFit="1" customWidth="1"/>
    <col min="673" max="673" width="44.08984375" bestFit="1" customWidth="1"/>
    <col min="674" max="674" width="30.08984375" bestFit="1" customWidth="1"/>
    <col min="675" max="675" width="19.1796875" bestFit="1" customWidth="1"/>
    <col min="676" max="676" width="26.08984375" bestFit="1" customWidth="1"/>
    <col min="677" max="677" width="30.36328125" bestFit="1" customWidth="1"/>
    <col min="678" max="678" width="39.1796875" bestFit="1" customWidth="1"/>
    <col min="679" max="679" width="33.1796875" bestFit="1" customWidth="1"/>
    <col min="680" max="680" width="40.26953125" bestFit="1" customWidth="1"/>
    <col min="681" max="681" width="34.7265625" bestFit="1" customWidth="1"/>
    <col min="682" max="682" width="53.36328125" bestFit="1" customWidth="1"/>
    <col min="683" max="683" width="13.81640625" bestFit="1" customWidth="1"/>
    <col min="684" max="684" width="18" bestFit="1" customWidth="1"/>
    <col min="685" max="685" width="42.26953125" bestFit="1" customWidth="1"/>
    <col min="686" max="686" width="27.26953125" bestFit="1" customWidth="1"/>
    <col min="687" max="687" width="36.54296875" bestFit="1" customWidth="1"/>
    <col min="688" max="688" width="28.08984375" bestFit="1" customWidth="1"/>
    <col min="689" max="689" width="17.1796875" bestFit="1" customWidth="1"/>
    <col min="690" max="690" width="13.54296875" bestFit="1" customWidth="1"/>
    <col min="691" max="691" width="33.7265625" bestFit="1" customWidth="1"/>
    <col min="692" max="692" width="51.7265625" bestFit="1" customWidth="1"/>
    <col min="693" max="693" width="21.90625" bestFit="1" customWidth="1"/>
    <col min="694" max="694" width="53.36328125" bestFit="1" customWidth="1"/>
    <col min="695" max="695" width="15.54296875" bestFit="1" customWidth="1"/>
    <col min="696" max="696" width="44.08984375" bestFit="1" customWidth="1"/>
    <col min="697" max="697" width="25.81640625" bestFit="1" customWidth="1"/>
    <col min="698" max="698" width="49" bestFit="1" customWidth="1"/>
    <col min="699" max="699" width="57.453125" bestFit="1" customWidth="1"/>
    <col min="700" max="700" width="24.26953125" bestFit="1" customWidth="1"/>
    <col min="701" max="701" width="35.54296875" bestFit="1" customWidth="1"/>
    <col min="702" max="702" width="36.6328125" bestFit="1" customWidth="1"/>
    <col min="703" max="703" width="48.6328125" bestFit="1" customWidth="1"/>
    <col min="704" max="704" width="35.1796875" bestFit="1" customWidth="1"/>
    <col min="705" max="705" width="42" bestFit="1" customWidth="1"/>
    <col min="706" max="706" width="9.6328125" bestFit="1" customWidth="1"/>
    <col min="707" max="707" width="36.81640625" bestFit="1" customWidth="1"/>
    <col min="708" max="708" width="16.81640625" bestFit="1" customWidth="1"/>
    <col min="709" max="709" width="33.6328125" bestFit="1" customWidth="1"/>
    <col min="710" max="710" width="40.36328125" bestFit="1" customWidth="1"/>
    <col min="711" max="711" width="50.6328125" bestFit="1" customWidth="1"/>
    <col min="712" max="712" width="45.7265625" bestFit="1" customWidth="1"/>
    <col min="713" max="713" width="41.54296875" bestFit="1" customWidth="1"/>
    <col min="714" max="714" width="41.26953125" bestFit="1" customWidth="1"/>
    <col min="715" max="715" width="20.1796875" bestFit="1" customWidth="1"/>
    <col min="716" max="716" width="15.26953125" bestFit="1" customWidth="1"/>
    <col min="717" max="717" width="16.08984375" bestFit="1" customWidth="1"/>
    <col min="718" max="718" width="6.1796875" bestFit="1" customWidth="1"/>
    <col min="719" max="719" width="51.90625" bestFit="1" customWidth="1"/>
    <col min="720" max="720" width="34.26953125" bestFit="1" customWidth="1"/>
    <col min="721" max="721" width="54.81640625" bestFit="1" customWidth="1"/>
    <col min="722" max="722" width="39.6328125" bestFit="1" customWidth="1"/>
    <col min="723" max="723" width="50.453125" bestFit="1" customWidth="1"/>
    <col min="724" max="724" width="35.7265625" bestFit="1" customWidth="1"/>
    <col min="725" max="725" width="53.81640625" bestFit="1" customWidth="1"/>
    <col min="726" max="726" width="45.453125" bestFit="1" customWidth="1"/>
    <col min="727" max="727" width="15.36328125" bestFit="1" customWidth="1"/>
    <col min="728" max="728" width="27.36328125" bestFit="1" customWidth="1"/>
    <col min="729" max="729" width="38.36328125" bestFit="1" customWidth="1"/>
    <col min="730" max="730" width="28.36328125" bestFit="1" customWidth="1"/>
    <col min="731" max="731" width="18.81640625" bestFit="1" customWidth="1"/>
    <col min="732" max="732" width="47.81640625" bestFit="1" customWidth="1"/>
    <col min="733" max="733" width="54.81640625" bestFit="1" customWidth="1"/>
    <col min="734" max="734" width="13.90625" bestFit="1" customWidth="1"/>
    <col min="735" max="735" width="15" bestFit="1" customWidth="1"/>
    <col min="736" max="737" width="22.54296875" bestFit="1" customWidth="1"/>
    <col min="738" max="738" width="30.453125" bestFit="1" customWidth="1"/>
    <col min="739" max="739" width="16.7265625" bestFit="1" customWidth="1"/>
    <col min="740" max="740" width="20.1796875" bestFit="1" customWidth="1"/>
    <col min="741" max="741" width="17.26953125" bestFit="1" customWidth="1"/>
    <col min="742" max="742" width="12.7265625" bestFit="1" customWidth="1"/>
    <col min="743" max="743" width="18.453125" bestFit="1" customWidth="1"/>
    <col min="744" max="744" width="46.36328125" bestFit="1" customWidth="1"/>
    <col min="745" max="745" width="36.90625" bestFit="1" customWidth="1"/>
    <col min="746" max="746" width="15.36328125" bestFit="1" customWidth="1"/>
    <col min="747" max="747" width="7.26953125" bestFit="1" customWidth="1"/>
    <col min="748" max="748" width="33.90625" bestFit="1" customWidth="1"/>
    <col min="749" max="749" width="51.6328125" bestFit="1" customWidth="1"/>
    <col min="750" max="750" width="37.81640625" bestFit="1" customWidth="1"/>
    <col min="751" max="751" width="7.90625" bestFit="1" customWidth="1"/>
    <col min="752" max="752" width="32" bestFit="1" customWidth="1"/>
    <col min="753" max="753" width="47" bestFit="1" customWidth="1"/>
    <col min="754" max="754" width="27.6328125" bestFit="1" customWidth="1"/>
    <col min="755" max="755" width="21.54296875" bestFit="1" customWidth="1"/>
    <col min="756" max="756" width="9.81640625" bestFit="1" customWidth="1"/>
    <col min="757" max="757" width="26.54296875" bestFit="1" customWidth="1"/>
    <col min="758" max="758" width="20.453125" bestFit="1" customWidth="1"/>
    <col min="759" max="759" width="23.08984375" bestFit="1" customWidth="1"/>
    <col min="760" max="760" width="31.81640625" bestFit="1" customWidth="1"/>
    <col min="761" max="761" width="50.36328125" bestFit="1" customWidth="1"/>
    <col min="762" max="762" width="29.54296875" bestFit="1" customWidth="1"/>
    <col min="763" max="763" width="23.453125" bestFit="1" customWidth="1"/>
    <col min="764" max="764" width="45.453125" bestFit="1" customWidth="1"/>
    <col min="765" max="765" width="54.453125" bestFit="1" customWidth="1"/>
    <col min="766" max="766" width="32.90625" bestFit="1" customWidth="1"/>
    <col min="767" max="767" width="32.36328125" bestFit="1" customWidth="1"/>
    <col min="768" max="768" width="26.90625" bestFit="1" customWidth="1"/>
    <col min="769" max="769" width="8.453125" bestFit="1" customWidth="1"/>
    <col min="770" max="770" width="9.1796875" bestFit="1" customWidth="1"/>
    <col min="771" max="771" width="38.453125" bestFit="1" customWidth="1"/>
    <col min="772" max="772" width="45.08984375" bestFit="1" customWidth="1"/>
    <col min="773" max="773" width="42.90625" bestFit="1" customWidth="1"/>
    <col min="774" max="774" width="32.26953125" bestFit="1" customWidth="1"/>
    <col min="775" max="775" width="35.08984375" bestFit="1" customWidth="1"/>
    <col min="776" max="776" width="9.26953125" bestFit="1" customWidth="1"/>
    <col min="777" max="777" width="35.90625" bestFit="1" customWidth="1"/>
    <col min="778" max="778" width="22.6328125" bestFit="1" customWidth="1"/>
    <col min="779" max="779" width="10.6328125" bestFit="1" customWidth="1"/>
    <col min="780" max="780" width="26.1796875" bestFit="1" customWidth="1"/>
    <col min="781" max="781" width="43.36328125" bestFit="1" customWidth="1"/>
    <col min="782" max="782" width="38.7265625" bestFit="1" customWidth="1"/>
    <col min="783" max="783" width="51.7265625" bestFit="1" customWidth="1"/>
    <col min="784" max="784" width="27.453125" bestFit="1" customWidth="1"/>
    <col min="785" max="785" width="24.08984375" bestFit="1" customWidth="1"/>
    <col min="786" max="786" width="31.08984375" bestFit="1" customWidth="1"/>
    <col min="787" max="787" width="11.26953125" bestFit="1" customWidth="1"/>
    <col min="788" max="788" width="46.90625" bestFit="1" customWidth="1"/>
    <col min="789" max="789" width="10" bestFit="1" customWidth="1"/>
    <col min="790" max="790" width="31.453125" bestFit="1" customWidth="1"/>
    <col min="791" max="791" width="49.54296875" bestFit="1" customWidth="1"/>
    <col min="792" max="792" width="50.26953125" bestFit="1" customWidth="1"/>
    <col min="793" max="793" width="19.7265625" bestFit="1" customWidth="1"/>
    <col min="794" max="794" width="13.26953125" bestFit="1" customWidth="1"/>
    <col min="795" max="795" width="24.1796875" bestFit="1" customWidth="1"/>
    <col min="796" max="796" width="43.1796875" bestFit="1" customWidth="1"/>
    <col min="797" max="797" width="16.7265625" bestFit="1" customWidth="1"/>
    <col min="798" max="798" width="35" bestFit="1" customWidth="1"/>
    <col min="799" max="799" width="14.1796875" bestFit="1" customWidth="1"/>
    <col min="800" max="800" width="9.7265625" bestFit="1" customWidth="1"/>
    <col min="801" max="801" width="29.08984375" bestFit="1" customWidth="1"/>
    <col min="802" max="802" width="20.7265625" bestFit="1" customWidth="1"/>
    <col min="803" max="803" width="19.453125" bestFit="1" customWidth="1"/>
    <col min="804" max="804" width="17.7265625" bestFit="1" customWidth="1"/>
    <col min="805" max="805" width="44.08984375" bestFit="1" customWidth="1"/>
    <col min="806" max="806" width="35.6328125" bestFit="1" customWidth="1"/>
    <col min="807" max="807" width="12.54296875" bestFit="1" customWidth="1"/>
    <col min="808" max="808" width="46" bestFit="1" customWidth="1"/>
    <col min="809" max="809" width="26.1796875" bestFit="1" customWidth="1"/>
    <col min="810" max="810" width="16.7265625" bestFit="1" customWidth="1"/>
    <col min="811" max="811" width="44.453125" bestFit="1" customWidth="1"/>
    <col min="812" max="812" width="23.6328125" bestFit="1" customWidth="1"/>
    <col min="813" max="813" width="52.1796875" bestFit="1" customWidth="1"/>
    <col min="814" max="814" width="37.7265625" bestFit="1" customWidth="1"/>
    <col min="815" max="815" width="55.26953125" bestFit="1" customWidth="1"/>
    <col min="816" max="816" width="42.54296875" bestFit="1" customWidth="1"/>
    <col min="817" max="817" width="31.6328125" bestFit="1" customWidth="1"/>
    <col min="818" max="818" width="34.54296875" bestFit="1" customWidth="1"/>
    <col min="819" max="819" width="52.7265625" bestFit="1" customWidth="1"/>
    <col min="820" max="820" width="9.7265625" bestFit="1" customWidth="1"/>
    <col min="821" max="821" width="28.54296875" bestFit="1" customWidth="1"/>
    <col min="822" max="822" width="20.54296875" bestFit="1" customWidth="1"/>
    <col min="823" max="823" width="20.453125" bestFit="1" customWidth="1"/>
    <col min="824" max="824" width="35.36328125" bestFit="1" customWidth="1"/>
    <col min="825" max="825" width="5.08984375" bestFit="1" customWidth="1"/>
    <col min="826" max="826" width="28.1796875" bestFit="1" customWidth="1"/>
    <col min="827" max="827" width="10.6328125" bestFit="1" customWidth="1"/>
    <col min="828" max="828" width="36.81640625" bestFit="1" customWidth="1"/>
    <col min="829" max="829" width="46.81640625" bestFit="1" customWidth="1"/>
    <col min="830" max="830" width="21.1796875" bestFit="1" customWidth="1"/>
    <col min="831" max="831" width="14.6328125" bestFit="1" customWidth="1"/>
    <col min="832" max="832" width="47.7265625" bestFit="1" customWidth="1"/>
    <col min="833" max="833" width="6.90625" bestFit="1" customWidth="1"/>
    <col min="834" max="834" width="52.26953125" bestFit="1" customWidth="1"/>
    <col min="835" max="835" width="12.90625" bestFit="1" customWidth="1"/>
    <col min="836" max="836" width="6.26953125" bestFit="1" customWidth="1"/>
    <col min="837" max="837" width="30.7265625" bestFit="1" customWidth="1"/>
    <col min="838" max="838" width="52.08984375" bestFit="1" customWidth="1"/>
    <col min="839" max="839" width="13.54296875" bestFit="1" customWidth="1"/>
    <col min="840" max="840" width="11.54296875" bestFit="1" customWidth="1"/>
    <col min="841" max="841" width="72.36328125" bestFit="1" customWidth="1"/>
    <col min="842" max="842" width="41.08984375" bestFit="1" customWidth="1"/>
    <col min="843" max="843" width="13.08984375" bestFit="1" customWidth="1"/>
    <col min="844" max="844" width="54.26953125" bestFit="1" customWidth="1"/>
    <col min="845" max="845" width="24.36328125" bestFit="1" customWidth="1"/>
    <col min="846" max="846" width="32.54296875" bestFit="1" customWidth="1"/>
    <col min="847" max="847" width="29.26953125" bestFit="1" customWidth="1"/>
    <col min="848" max="848" width="32.453125" bestFit="1" customWidth="1"/>
    <col min="849" max="849" width="17" bestFit="1" customWidth="1"/>
    <col min="850" max="850" width="30.36328125" bestFit="1" customWidth="1"/>
    <col min="851" max="851" width="20.1796875" bestFit="1" customWidth="1"/>
    <col min="852" max="852" width="38.90625" bestFit="1" customWidth="1"/>
    <col min="853" max="853" width="28.453125" bestFit="1" customWidth="1"/>
    <col min="854" max="854" width="50.453125" bestFit="1" customWidth="1"/>
    <col min="855" max="855" width="15" bestFit="1" customWidth="1"/>
    <col min="856" max="856" width="31.36328125" bestFit="1" customWidth="1"/>
    <col min="857" max="857" width="19.54296875" bestFit="1" customWidth="1"/>
    <col min="858" max="858" width="49.453125" bestFit="1" customWidth="1"/>
    <col min="859" max="859" width="33.453125" bestFit="1" customWidth="1"/>
    <col min="860" max="860" width="38.36328125" bestFit="1" customWidth="1"/>
    <col min="861" max="861" width="31.08984375" bestFit="1" customWidth="1"/>
    <col min="862" max="862" width="45.08984375" bestFit="1" customWidth="1"/>
    <col min="863" max="863" width="51.1796875" bestFit="1" customWidth="1"/>
    <col min="864" max="864" width="16.26953125" bestFit="1" customWidth="1"/>
    <col min="865" max="865" width="29.26953125" bestFit="1" customWidth="1"/>
    <col min="866" max="866" width="31" bestFit="1" customWidth="1"/>
    <col min="867" max="867" width="8.1796875" bestFit="1" customWidth="1"/>
    <col min="868" max="868" width="54.453125" bestFit="1" customWidth="1"/>
    <col min="869" max="869" width="41.54296875" bestFit="1" customWidth="1"/>
    <col min="870" max="870" width="20.1796875" bestFit="1" customWidth="1"/>
    <col min="871" max="871" width="50.36328125" bestFit="1" customWidth="1"/>
    <col min="872" max="872" width="49.453125" bestFit="1" customWidth="1"/>
    <col min="873" max="873" width="26.08984375" bestFit="1" customWidth="1"/>
    <col min="874" max="874" width="17.6328125" bestFit="1" customWidth="1"/>
    <col min="875" max="875" width="13.54296875" bestFit="1" customWidth="1"/>
    <col min="876" max="876" width="18.1796875" bestFit="1" customWidth="1"/>
    <col min="877" max="877" width="49.7265625" bestFit="1" customWidth="1"/>
    <col min="878" max="878" width="13.7265625" bestFit="1" customWidth="1"/>
    <col min="879" max="879" width="51.7265625" bestFit="1" customWidth="1"/>
    <col min="880" max="880" width="33" bestFit="1" customWidth="1"/>
    <col min="881" max="881" width="30.81640625" bestFit="1" customWidth="1"/>
    <col min="882" max="882" width="53.26953125" bestFit="1" customWidth="1"/>
    <col min="883" max="883" width="8.26953125" bestFit="1" customWidth="1"/>
    <col min="884" max="884" width="34.81640625" bestFit="1" customWidth="1"/>
    <col min="885" max="885" width="19" bestFit="1" customWidth="1"/>
    <col min="886" max="886" width="55" bestFit="1" customWidth="1"/>
    <col min="887" max="887" width="19.453125" bestFit="1" customWidth="1"/>
    <col min="888" max="888" width="10.6328125" bestFit="1" customWidth="1"/>
    <col min="889" max="889" width="51.26953125" bestFit="1" customWidth="1"/>
    <col min="890" max="890" width="25.453125" bestFit="1" customWidth="1"/>
    <col min="891" max="891" width="45.90625" bestFit="1" customWidth="1"/>
    <col min="892" max="892" width="34.7265625" bestFit="1" customWidth="1"/>
    <col min="893" max="893" width="36" bestFit="1" customWidth="1"/>
    <col min="894" max="894" width="47.26953125" bestFit="1" customWidth="1"/>
    <col min="895" max="895" width="6.1796875" bestFit="1" customWidth="1"/>
    <col min="896" max="896" width="37.7265625" bestFit="1" customWidth="1"/>
    <col min="897" max="897" width="33.08984375" bestFit="1" customWidth="1"/>
    <col min="898" max="898" width="52.7265625" bestFit="1" customWidth="1"/>
    <col min="899" max="899" width="26.36328125" bestFit="1" customWidth="1"/>
    <col min="900" max="900" width="45.81640625" bestFit="1" customWidth="1"/>
    <col min="901" max="901" width="32.453125" bestFit="1" customWidth="1"/>
    <col min="902" max="902" width="37.6328125" bestFit="1" customWidth="1"/>
    <col min="903" max="903" width="25.26953125" bestFit="1" customWidth="1"/>
    <col min="904" max="904" width="12.453125" bestFit="1" customWidth="1"/>
    <col min="905" max="905" width="16.36328125" bestFit="1" customWidth="1"/>
    <col min="906" max="906" width="26.453125" bestFit="1" customWidth="1"/>
    <col min="907" max="907" width="50.90625" bestFit="1" customWidth="1"/>
    <col min="908" max="908" width="11.7265625" bestFit="1" customWidth="1"/>
    <col min="909" max="909" width="30.36328125" bestFit="1" customWidth="1"/>
    <col min="910" max="910" width="31.54296875" bestFit="1" customWidth="1"/>
    <col min="911" max="911" width="32.08984375" bestFit="1" customWidth="1"/>
    <col min="912" max="912" width="51.81640625" bestFit="1" customWidth="1"/>
    <col min="913" max="913" width="24" bestFit="1" customWidth="1"/>
    <col min="914" max="914" width="18.1796875" bestFit="1" customWidth="1"/>
    <col min="915" max="915" width="45.1796875" bestFit="1" customWidth="1"/>
    <col min="916" max="916" width="40.6328125" bestFit="1" customWidth="1"/>
    <col min="917" max="917" width="39.54296875" bestFit="1" customWidth="1"/>
    <col min="918" max="918" width="23" bestFit="1" customWidth="1"/>
    <col min="919" max="919" width="52.54296875" bestFit="1" customWidth="1"/>
    <col min="920" max="920" width="36.453125" bestFit="1" customWidth="1"/>
    <col min="921" max="921" width="46" bestFit="1" customWidth="1"/>
    <col min="922" max="922" width="37.08984375" bestFit="1" customWidth="1"/>
    <col min="923" max="923" width="12.1796875" bestFit="1" customWidth="1"/>
    <col min="924" max="924" width="22.1796875" bestFit="1" customWidth="1"/>
    <col min="925" max="925" width="11.36328125" bestFit="1" customWidth="1"/>
    <col min="926" max="926" width="31.6328125" bestFit="1" customWidth="1"/>
    <col min="927" max="927" width="11.90625" bestFit="1" customWidth="1"/>
    <col min="928" max="928" width="28" bestFit="1" customWidth="1"/>
    <col min="929" max="929" width="14.90625" bestFit="1" customWidth="1"/>
    <col min="930" max="930" width="24.1796875" bestFit="1" customWidth="1"/>
    <col min="931" max="931" width="13.1796875" bestFit="1" customWidth="1"/>
    <col min="932" max="932" width="17.26953125" bestFit="1" customWidth="1"/>
    <col min="933" max="933" width="15.90625" bestFit="1" customWidth="1"/>
    <col min="934" max="934" width="25.54296875" bestFit="1" customWidth="1"/>
    <col min="935" max="935" width="42.08984375" bestFit="1" customWidth="1"/>
    <col min="936" max="936" width="36.6328125" bestFit="1" customWidth="1"/>
    <col min="937" max="937" width="34.54296875" bestFit="1" customWidth="1"/>
    <col min="938" max="938" width="41.36328125" bestFit="1" customWidth="1"/>
    <col min="939" max="939" width="38.7265625" bestFit="1" customWidth="1"/>
    <col min="940" max="940" width="24.81640625" bestFit="1" customWidth="1"/>
    <col min="941" max="941" width="23.54296875" bestFit="1" customWidth="1"/>
    <col min="942" max="942" width="29" bestFit="1" customWidth="1"/>
    <col min="943" max="943" width="20.1796875" bestFit="1" customWidth="1"/>
    <col min="944" max="944" width="49" bestFit="1" customWidth="1"/>
    <col min="945" max="945" width="53" bestFit="1" customWidth="1"/>
    <col min="946" max="946" width="41" bestFit="1" customWidth="1"/>
    <col min="947" max="947" width="19.1796875" bestFit="1" customWidth="1"/>
    <col min="948" max="948" width="24.90625" bestFit="1" customWidth="1"/>
    <col min="949" max="949" width="9.6328125" bestFit="1" customWidth="1"/>
    <col min="950" max="950" width="14.90625" bestFit="1" customWidth="1"/>
    <col min="951" max="951" width="39.7265625" bestFit="1" customWidth="1"/>
    <col min="952" max="952" width="24" bestFit="1" customWidth="1"/>
    <col min="953" max="953" width="9.1796875" bestFit="1" customWidth="1"/>
    <col min="954" max="954" width="39.6328125" bestFit="1" customWidth="1"/>
    <col min="955" max="955" width="35.36328125" bestFit="1" customWidth="1"/>
    <col min="956" max="956" width="42.36328125" bestFit="1" customWidth="1"/>
    <col min="957" max="957" width="19.36328125" bestFit="1" customWidth="1"/>
    <col min="958" max="958" width="45.36328125" bestFit="1" customWidth="1"/>
    <col min="959" max="959" width="8.54296875" bestFit="1" customWidth="1"/>
    <col min="960" max="960" width="34.54296875" bestFit="1" customWidth="1"/>
    <col min="961" max="961" width="43.90625" bestFit="1" customWidth="1"/>
    <col min="962" max="962" width="19.7265625" bestFit="1" customWidth="1"/>
    <col min="963" max="963" width="36.54296875" bestFit="1" customWidth="1"/>
    <col min="964" max="964" width="35.54296875" bestFit="1" customWidth="1"/>
    <col min="965" max="965" width="48.6328125" bestFit="1" customWidth="1"/>
    <col min="966" max="966" width="20.6328125" bestFit="1" customWidth="1"/>
    <col min="967" max="967" width="30.6328125" bestFit="1" customWidth="1"/>
    <col min="968" max="968" width="15.36328125" bestFit="1" customWidth="1"/>
    <col min="969" max="969" width="32.90625" bestFit="1" customWidth="1"/>
    <col min="970" max="970" width="44.26953125" bestFit="1" customWidth="1"/>
    <col min="971" max="971" width="19.54296875" bestFit="1" customWidth="1"/>
    <col min="972" max="972" width="16.36328125" bestFit="1" customWidth="1"/>
    <col min="973" max="973" width="52.26953125" bestFit="1" customWidth="1"/>
    <col min="974" max="974" width="8.453125" bestFit="1" customWidth="1"/>
    <col min="975" max="975" width="14.453125" bestFit="1" customWidth="1"/>
    <col min="976" max="976" width="26.453125" bestFit="1" customWidth="1"/>
    <col min="977" max="977" width="36.1796875" bestFit="1" customWidth="1"/>
    <col min="978" max="978" width="20.453125" bestFit="1" customWidth="1"/>
    <col min="979" max="979" width="47.7265625" bestFit="1" customWidth="1"/>
    <col min="980" max="980" width="10" bestFit="1" customWidth="1"/>
    <col min="981" max="981" width="8.6328125" bestFit="1" customWidth="1"/>
    <col min="982" max="982" width="69.1796875" bestFit="1" customWidth="1"/>
    <col min="983" max="983" width="43.54296875" bestFit="1" customWidth="1"/>
    <col min="984" max="984" width="54.54296875" bestFit="1" customWidth="1"/>
    <col min="985" max="985" width="13.26953125" bestFit="1" customWidth="1"/>
    <col min="986" max="986" width="37.1796875" bestFit="1" customWidth="1"/>
    <col min="987" max="987" width="30" bestFit="1" customWidth="1"/>
    <col min="988" max="988" width="32" bestFit="1" customWidth="1"/>
    <col min="989" max="989" width="45.26953125" bestFit="1" customWidth="1"/>
    <col min="990" max="990" width="9.08984375" bestFit="1" customWidth="1"/>
    <col min="991" max="991" width="32.453125" bestFit="1" customWidth="1"/>
    <col min="992" max="992" width="33.90625" bestFit="1" customWidth="1"/>
    <col min="993" max="993" width="17.1796875" bestFit="1" customWidth="1"/>
    <col min="994" max="994" width="33.81640625" bestFit="1" customWidth="1"/>
    <col min="995" max="995" width="38.453125" bestFit="1" customWidth="1"/>
    <col min="996" max="996" width="53" bestFit="1" customWidth="1"/>
    <col min="997" max="997" width="40.26953125" bestFit="1" customWidth="1"/>
    <col min="998" max="998" width="18.6328125" bestFit="1" customWidth="1"/>
    <col min="999" max="999" width="19.36328125" bestFit="1" customWidth="1"/>
    <col min="1000" max="1000" width="26.6328125" bestFit="1" customWidth="1"/>
    <col min="1001" max="1001" width="48.54296875" bestFit="1" customWidth="1"/>
    <col min="1002" max="1002" width="37.6328125" bestFit="1" customWidth="1"/>
    <col min="1003" max="1003" width="36.7265625" bestFit="1" customWidth="1"/>
    <col min="1004" max="1004" width="35.08984375" bestFit="1" customWidth="1"/>
    <col min="1005" max="1005" width="50.1796875" bestFit="1" customWidth="1"/>
    <col min="1006" max="1006" width="28.7265625" bestFit="1" customWidth="1"/>
    <col min="1007" max="1007" width="25.26953125" bestFit="1" customWidth="1"/>
    <col min="1008" max="1008" width="11.26953125" bestFit="1" customWidth="1"/>
    <col min="1009" max="1009" width="36.54296875" bestFit="1" customWidth="1"/>
    <col min="1010" max="1010" width="42.08984375" bestFit="1" customWidth="1"/>
    <col min="1011" max="1011" width="53.81640625" bestFit="1" customWidth="1"/>
    <col min="1012" max="1012" width="17.08984375" bestFit="1" customWidth="1"/>
    <col min="1013" max="1013" width="23.6328125" bestFit="1" customWidth="1"/>
    <col min="1014" max="1014" width="8" bestFit="1" customWidth="1"/>
    <col min="1015" max="1015" width="27.26953125" bestFit="1" customWidth="1"/>
    <col min="1016" max="1016" width="13.7265625" bestFit="1" customWidth="1"/>
    <col min="1017" max="1017" width="41.26953125" bestFit="1" customWidth="1"/>
    <col min="1018" max="1018" width="39.7265625" bestFit="1" customWidth="1"/>
    <col min="1019" max="1019" width="12.7265625" bestFit="1" customWidth="1"/>
    <col min="1020" max="1020" width="46.453125" bestFit="1" customWidth="1"/>
    <col min="1021" max="1021" width="19.81640625" bestFit="1" customWidth="1"/>
    <col min="1022" max="1022" width="8.1796875" bestFit="1" customWidth="1"/>
    <col min="1023" max="1023" width="48.81640625" bestFit="1" customWidth="1"/>
    <col min="1024" max="1024" width="40.54296875" bestFit="1" customWidth="1"/>
    <col min="1025" max="1025" width="53" bestFit="1" customWidth="1"/>
    <col min="1026" max="1026" width="56.1796875" bestFit="1" customWidth="1"/>
    <col min="1027" max="1027" width="53.36328125" bestFit="1" customWidth="1"/>
    <col min="1028" max="1028" width="25.90625" bestFit="1" customWidth="1"/>
    <col min="1029" max="1029" width="39.08984375" bestFit="1" customWidth="1"/>
    <col min="1030" max="1030" width="6.36328125" bestFit="1" customWidth="1"/>
    <col min="1031" max="1031" width="8.81640625" bestFit="1" customWidth="1"/>
    <col min="1032" max="1032" width="56.81640625" bestFit="1" customWidth="1"/>
    <col min="1033" max="1033" width="12.453125" bestFit="1" customWidth="1"/>
    <col min="1034" max="1034" width="29" bestFit="1" customWidth="1"/>
    <col min="1035" max="1035" width="19.54296875" bestFit="1" customWidth="1"/>
    <col min="1036" max="1036" width="30.453125" bestFit="1" customWidth="1"/>
    <col min="1037" max="1037" width="25" bestFit="1" customWidth="1"/>
    <col min="1038" max="1038" width="38.08984375" bestFit="1" customWidth="1"/>
    <col min="1039" max="1039" width="31" bestFit="1" customWidth="1"/>
    <col min="1040" max="1040" width="37.26953125" bestFit="1" customWidth="1"/>
    <col min="1041" max="1041" width="46.08984375" bestFit="1" customWidth="1"/>
    <col min="1042" max="1042" width="37.26953125" bestFit="1" customWidth="1"/>
    <col min="1043" max="1043" width="43.08984375" bestFit="1" customWidth="1"/>
    <col min="1044" max="1044" width="51" bestFit="1" customWidth="1"/>
    <col min="1045" max="1045" width="14.453125" bestFit="1" customWidth="1"/>
    <col min="1046" max="1046" width="13.36328125" bestFit="1" customWidth="1"/>
    <col min="1047" max="1047" width="43" bestFit="1" customWidth="1"/>
    <col min="1048" max="1048" width="10.7265625" bestFit="1" customWidth="1"/>
    <col min="1049" max="1049" width="22" bestFit="1" customWidth="1"/>
    <col min="1050" max="1050" width="54" bestFit="1" customWidth="1"/>
    <col min="1051" max="1051" width="15.26953125" bestFit="1" customWidth="1"/>
    <col min="1052" max="1052" width="47.453125" bestFit="1" customWidth="1"/>
    <col min="1053" max="1053" width="53.54296875" bestFit="1" customWidth="1"/>
    <col min="1054" max="1054" width="33.08984375" bestFit="1" customWidth="1"/>
    <col min="1055" max="1055" width="20.453125" bestFit="1" customWidth="1"/>
    <col min="1056" max="1056" width="45.90625" bestFit="1" customWidth="1"/>
    <col min="1057" max="1057" width="13.453125" bestFit="1" customWidth="1"/>
    <col min="1058" max="1058" width="51.90625" bestFit="1" customWidth="1"/>
    <col min="1059" max="1059" width="56.453125" bestFit="1" customWidth="1"/>
    <col min="1060" max="1060" width="13.54296875" bestFit="1" customWidth="1"/>
    <col min="1061" max="1061" width="33.36328125" bestFit="1" customWidth="1"/>
    <col min="1062" max="1062" width="37.54296875" bestFit="1" customWidth="1"/>
    <col min="1063" max="1063" width="26.6328125" bestFit="1" customWidth="1"/>
    <col min="1064" max="1064" width="37.7265625" bestFit="1" customWidth="1"/>
    <col min="1065" max="1065" width="26.36328125" bestFit="1" customWidth="1"/>
    <col min="1066" max="1066" width="15.6328125" bestFit="1" customWidth="1"/>
    <col min="1067" max="1067" width="16.08984375" bestFit="1" customWidth="1"/>
    <col min="1068" max="1068" width="28.26953125" bestFit="1" customWidth="1"/>
    <col min="1069" max="1069" width="20.26953125" bestFit="1" customWidth="1"/>
    <col min="1070" max="1070" width="16.08984375" bestFit="1" customWidth="1"/>
    <col min="1071" max="1071" width="15.1796875" bestFit="1" customWidth="1"/>
    <col min="1072" max="1072" width="41.54296875" bestFit="1" customWidth="1"/>
    <col min="1073" max="1073" width="39.08984375" bestFit="1" customWidth="1"/>
    <col min="1074" max="1074" width="14.7265625" bestFit="1" customWidth="1"/>
    <col min="1075" max="1075" width="14.6328125" bestFit="1" customWidth="1"/>
    <col min="1076" max="1076" width="44" bestFit="1" customWidth="1"/>
    <col min="1077" max="1077" width="22.54296875" bestFit="1" customWidth="1"/>
    <col min="1078" max="1078" width="4.08984375" bestFit="1" customWidth="1"/>
    <col min="1079" max="1079" width="33.6328125" bestFit="1" customWidth="1"/>
    <col min="1080" max="1080" width="43.54296875" bestFit="1" customWidth="1"/>
    <col min="1081" max="1081" width="39.81640625" bestFit="1" customWidth="1"/>
    <col min="1082" max="1082" width="51.7265625" bestFit="1" customWidth="1"/>
    <col min="1083" max="1083" width="25.90625" bestFit="1" customWidth="1"/>
    <col min="1084" max="1084" width="38.26953125" bestFit="1" customWidth="1"/>
    <col min="1085" max="1085" width="39.453125" bestFit="1" customWidth="1"/>
    <col min="1086" max="1086" width="14.54296875" bestFit="1" customWidth="1"/>
    <col min="1087" max="1087" width="8.36328125" bestFit="1" customWidth="1"/>
    <col min="1088" max="1088" width="36.1796875" bestFit="1" customWidth="1"/>
    <col min="1089" max="1089" width="27.453125" bestFit="1" customWidth="1"/>
    <col min="1090" max="1090" width="13.36328125" bestFit="1" customWidth="1"/>
    <col min="1091" max="1091" width="43.7265625" bestFit="1" customWidth="1"/>
    <col min="1092" max="1092" width="19.36328125" bestFit="1" customWidth="1"/>
    <col min="1093" max="1093" width="9.26953125" bestFit="1" customWidth="1"/>
    <col min="1094" max="1094" width="12.453125" bestFit="1" customWidth="1"/>
    <col min="1095" max="1095" width="35.81640625" bestFit="1" customWidth="1"/>
    <col min="1096" max="1096" width="24.36328125" bestFit="1" customWidth="1"/>
    <col min="1097" max="1097" width="40.7265625" bestFit="1" customWidth="1"/>
    <col min="1098" max="1098" width="41.26953125" bestFit="1" customWidth="1"/>
    <col min="1099" max="1099" width="30.6328125" bestFit="1" customWidth="1"/>
    <col min="1100" max="1100" width="17.26953125" bestFit="1" customWidth="1"/>
    <col min="1101" max="1101" width="49.1796875" bestFit="1" customWidth="1"/>
    <col min="1102" max="1102" width="35.7265625" bestFit="1" customWidth="1"/>
    <col min="1103" max="1103" width="28" bestFit="1" customWidth="1"/>
    <col min="1104" max="1104" width="17.7265625" bestFit="1" customWidth="1"/>
    <col min="1105" max="1105" width="44.90625" bestFit="1" customWidth="1"/>
    <col min="1106" max="1106" width="47.453125" bestFit="1" customWidth="1"/>
    <col min="1107" max="1107" width="24.26953125" bestFit="1" customWidth="1"/>
    <col min="1108" max="1108" width="13.08984375" bestFit="1" customWidth="1"/>
    <col min="1109" max="1109" width="45.90625" bestFit="1" customWidth="1"/>
    <col min="1110" max="1110" width="28.7265625" bestFit="1" customWidth="1"/>
    <col min="1111" max="1111" width="52.90625" bestFit="1" customWidth="1"/>
    <col min="1112" max="1112" width="47.6328125" bestFit="1" customWidth="1"/>
    <col min="1113" max="1113" width="46.1796875" bestFit="1" customWidth="1"/>
    <col min="1114" max="1114" width="38.36328125" bestFit="1" customWidth="1"/>
    <col min="1115" max="1115" width="35.90625" bestFit="1" customWidth="1"/>
    <col min="1116" max="1116" width="17.6328125" bestFit="1" customWidth="1"/>
    <col min="1117" max="1117" width="46.54296875" bestFit="1" customWidth="1"/>
    <col min="1118" max="1118" width="7.81640625" bestFit="1" customWidth="1"/>
    <col min="1119" max="1119" width="37.90625" bestFit="1" customWidth="1"/>
    <col min="1120" max="1120" width="19.1796875" bestFit="1" customWidth="1"/>
    <col min="1121" max="1121" width="42.54296875" bestFit="1" customWidth="1"/>
    <col min="1122" max="1122" width="34.54296875" bestFit="1" customWidth="1"/>
    <col min="1123" max="1123" width="6.1796875" bestFit="1" customWidth="1"/>
    <col min="1124" max="1124" width="27.26953125" bestFit="1" customWidth="1"/>
    <col min="1125" max="1125" width="25.26953125" bestFit="1" customWidth="1"/>
    <col min="1126" max="1126" width="28.7265625" bestFit="1" customWidth="1"/>
    <col min="1127" max="1127" width="14.36328125" bestFit="1" customWidth="1"/>
    <col min="1128" max="1128" width="42.453125" bestFit="1" customWidth="1"/>
    <col min="1129" max="1129" width="7" bestFit="1" customWidth="1"/>
    <col min="1130" max="1130" width="35.81640625" bestFit="1" customWidth="1"/>
    <col min="1131" max="1131" width="57.7265625" bestFit="1" customWidth="1"/>
    <col min="1132" max="1132" width="56.81640625" bestFit="1" customWidth="1"/>
    <col min="1133" max="1133" width="63.90625" bestFit="1" customWidth="1"/>
    <col min="1134" max="1134" width="42" bestFit="1" customWidth="1"/>
    <col min="1135" max="1135" width="22.453125" bestFit="1" customWidth="1"/>
    <col min="1136" max="1136" width="15.08984375" bestFit="1" customWidth="1"/>
    <col min="1137" max="1137" width="30" bestFit="1" customWidth="1"/>
    <col min="1138" max="1138" width="37.90625" bestFit="1" customWidth="1"/>
    <col min="1139" max="1139" width="36.1796875" bestFit="1" customWidth="1"/>
    <col min="1140" max="1140" width="18.08984375" bestFit="1" customWidth="1"/>
    <col min="1141" max="1141" width="7.26953125" bestFit="1" customWidth="1"/>
    <col min="1142" max="1142" width="50.81640625" bestFit="1" customWidth="1"/>
    <col min="1143" max="1143" width="8.90625" bestFit="1" customWidth="1"/>
    <col min="1144" max="1144" width="52.08984375" bestFit="1" customWidth="1"/>
    <col min="1145" max="1145" width="21.81640625" bestFit="1" customWidth="1"/>
    <col min="1146" max="1146" width="5" bestFit="1" customWidth="1"/>
    <col min="1147" max="1147" width="45.1796875" bestFit="1" customWidth="1"/>
    <col min="1148" max="1148" width="25.6328125" bestFit="1" customWidth="1"/>
    <col min="1149" max="1149" width="18.26953125" bestFit="1" customWidth="1"/>
    <col min="1150" max="1150" width="30.36328125" bestFit="1" customWidth="1"/>
    <col min="1151" max="1151" width="44.6328125" bestFit="1" customWidth="1"/>
    <col min="1152" max="1152" width="42.7265625" bestFit="1" customWidth="1"/>
    <col min="1153" max="1153" width="26.81640625" bestFit="1" customWidth="1"/>
    <col min="1154" max="1154" width="54.90625" bestFit="1" customWidth="1"/>
    <col min="1155" max="1155" width="5.7265625" bestFit="1" customWidth="1"/>
    <col min="1156" max="1156" width="30.81640625" bestFit="1" customWidth="1"/>
    <col min="1157" max="1157" width="43.54296875" bestFit="1" customWidth="1"/>
    <col min="1158" max="1158" width="9.81640625" bestFit="1" customWidth="1"/>
    <col min="1159" max="1159" width="51.54296875" bestFit="1" customWidth="1"/>
    <col min="1160" max="1160" width="15.453125" bestFit="1" customWidth="1"/>
    <col min="1161" max="1161" width="54.7265625" bestFit="1" customWidth="1"/>
    <col min="1162" max="1162" width="9.7265625" bestFit="1" customWidth="1"/>
    <col min="1163" max="1163" width="31.453125" bestFit="1" customWidth="1"/>
    <col min="1164" max="1164" width="50.54296875" bestFit="1" customWidth="1"/>
    <col min="1165" max="1165" width="25" bestFit="1" customWidth="1"/>
    <col min="1166" max="1166" width="25.36328125" bestFit="1" customWidth="1"/>
    <col min="1167" max="1167" width="42.6328125" bestFit="1" customWidth="1"/>
    <col min="1168" max="1168" width="14.7265625" bestFit="1" customWidth="1"/>
    <col min="1169" max="1169" width="29.36328125" bestFit="1" customWidth="1"/>
    <col min="1170" max="1170" width="49.453125" bestFit="1" customWidth="1"/>
    <col min="1171" max="1171" width="30.08984375" bestFit="1" customWidth="1"/>
    <col min="1172" max="1172" width="51.1796875" bestFit="1" customWidth="1"/>
    <col min="1173" max="1173" width="23.7265625" bestFit="1" customWidth="1"/>
    <col min="1174" max="1174" width="39.7265625" bestFit="1" customWidth="1"/>
    <col min="1175" max="1175" width="49.54296875" bestFit="1" customWidth="1"/>
    <col min="1176" max="1176" width="40.90625" bestFit="1" customWidth="1"/>
    <col min="1177" max="1177" width="16.36328125" bestFit="1" customWidth="1"/>
    <col min="1178" max="1178" width="48.08984375" bestFit="1" customWidth="1"/>
    <col min="1179" max="1179" width="30.54296875" bestFit="1" customWidth="1"/>
    <col min="1180" max="1180" width="22" bestFit="1" customWidth="1"/>
    <col min="1181" max="1181" width="44.36328125" bestFit="1" customWidth="1"/>
    <col min="1183" max="1183" width="48" bestFit="1" customWidth="1"/>
    <col min="1184" max="1184" width="11" bestFit="1" customWidth="1"/>
    <col min="1185" max="1185" width="40.90625" bestFit="1" customWidth="1"/>
    <col min="1186" max="1186" width="36.36328125" bestFit="1" customWidth="1"/>
    <col min="1187" max="1187" width="42" bestFit="1" customWidth="1"/>
    <col min="1188" max="1188" width="43" bestFit="1" customWidth="1"/>
    <col min="1189" max="1189" width="8.08984375" bestFit="1" customWidth="1"/>
    <col min="1190" max="1190" width="10.7265625" bestFit="1" customWidth="1"/>
    <col min="1191" max="1191" width="53.36328125" bestFit="1" customWidth="1"/>
    <col min="1192" max="1192" width="28.54296875" bestFit="1" customWidth="1"/>
    <col min="1193" max="1193" width="37.81640625" bestFit="1" customWidth="1"/>
    <col min="1194" max="1194" width="42.26953125" bestFit="1" customWidth="1"/>
    <col min="1195" max="1195" width="15.1796875" bestFit="1" customWidth="1"/>
    <col min="1196" max="1196" width="43.1796875" bestFit="1" customWidth="1"/>
    <col min="1197" max="1197" width="45.08984375" bestFit="1" customWidth="1"/>
    <col min="1198" max="1198" width="27.54296875" bestFit="1" customWidth="1"/>
    <col min="1199" max="1199" width="17.36328125" bestFit="1" customWidth="1"/>
    <col min="1200" max="1200" width="9.26953125" bestFit="1" customWidth="1"/>
    <col min="1201" max="1201" width="43.54296875" bestFit="1" customWidth="1"/>
    <col min="1202" max="1202" width="45.453125" bestFit="1" customWidth="1"/>
    <col min="1203" max="1203" width="46.90625" bestFit="1" customWidth="1"/>
    <col min="1204" max="1204" width="27.90625" bestFit="1" customWidth="1"/>
    <col min="1205" max="1205" width="47.6328125" bestFit="1" customWidth="1"/>
    <col min="1206" max="1206" width="8" bestFit="1" customWidth="1"/>
    <col min="1207" max="1207" width="15.08984375" bestFit="1" customWidth="1"/>
    <col min="1208" max="1208" width="50.54296875" bestFit="1" customWidth="1"/>
    <col min="1209" max="1209" width="8.54296875" bestFit="1" customWidth="1"/>
    <col min="1210" max="1210" width="31" bestFit="1" customWidth="1"/>
    <col min="1211" max="1211" width="55.54296875" bestFit="1" customWidth="1"/>
    <col min="1212" max="1212" width="14.6328125" bestFit="1" customWidth="1"/>
    <col min="1213" max="1213" width="24.54296875" bestFit="1" customWidth="1"/>
    <col min="1214" max="1214" width="43.7265625" bestFit="1" customWidth="1"/>
    <col min="1215" max="1215" width="26.36328125" bestFit="1" customWidth="1"/>
    <col min="1216" max="1216" width="22.7265625" bestFit="1" customWidth="1"/>
    <col min="1217" max="1217" width="47.26953125" bestFit="1" customWidth="1"/>
    <col min="1218" max="1218" width="23.7265625" bestFit="1" customWidth="1"/>
    <col min="1219" max="1219" width="44.90625" bestFit="1" customWidth="1"/>
    <col min="1220" max="1220" width="31.81640625" bestFit="1" customWidth="1"/>
    <col min="1221" max="1221" width="40" bestFit="1" customWidth="1"/>
    <col min="1222" max="1222" width="34.36328125" bestFit="1" customWidth="1"/>
    <col min="1223" max="1223" width="13.08984375" bestFit="1" customWidth="1"/>
    <col min="1224" max="1224" width="22.26953125" bestFit="1" customWidth="1"/>
    <col min="1225" max="1225" width="41.90625" bestFit="1" customWidth="1"/>
    <col min="1226" max="1226" width="31.6328125" bestFit="1" customWidth="1"/>
    <col min="1227" max="1227" width="50.36328125" bestFit="1" customWidth="1"/>
    <col min="1228" max="1228" width="25.453125" bestFit="1" customWidth="1"/>
    <col min="1229" max="1229" width="22.36328125" bestFit="1" customWidth="1"/>
    <col min="1230" max="1230" width="28.26953125" bestFit="1" customWidth="1"/>
    <col min="1231" max="1231" width="37.453125" bestFit="1" customWidth="1"/>
    <col min="1232" max="1232" width="44.36328125" bestFit="1" customWidth="1"/>
    <col min="1233" max="1233" width="45.90625" bestFit="1" customWidth="1"/>
    <col min="1234" max="1234" width="18.7265625" bestFit="1" customWidth="1"/>
    <col min="1235" max="1235" width="48" bestFit="1" customWidth="1"/>
    <col min="1236" max="1236" width="24.08984375" bestFit="1" customWidth="1"/>
    <col min="1237" max="1237" width="26.81640625" bestFit="1" customWidth="1"/>
    <col min="1238" max="1238" width="51.36328125" bestFit="1" customWidth="1"/>
    <col min="1239" max="1239" width="41.1796875" bestFit="1" customWidth="1"/>
    <col min="1240" max="1240" width="20.453125" bestFit="1" customWidth="1"/>
    <col min="1241" max="1241" width="17.1796875" bestFit="1" customWidth="1"/>
    <col min="1242" max="1242" width="30.7265625" bestFit="1" customWidth="1"/>
    <col min="1243" max="1243" width="44.26953125" bestFit="1" customWidth="1"/>
    <col min="1244" max="1244" width="36.7265625" bestFit="1" customWidth="1"/>
    <col min="1245" max="1245" width="50.36328125" bestFit="1" customWidth="1"/>
    <col min="1246" max="1246" width="47.1796875" bestFit="1" customWidth="1"/>
    <col min="1247" max="1247" width="19.54296875" bestFit="1" customWidth="1"/>
    <col min="1248" max="1248" width="50.7265625" bestFit="1" customWidth="1"/>
    <col min="1249" max="1249" width="46.90625" bestFit="1" customWidth="1"/>
    <col min="1250" max="1250" width="23.81640625" bestFit="1" customWidth="1"/>
    <col min="1251" max="1251" width="52.453125" bestFit="1" customWidth="1"/>
    <col min="1252" max="1252" width="26.1796875" bestFit="1" customWidth="1"/>
    <col min="1253" max="1253" width="27.6328125" bestFit="1" customWidth="1"/>
    <col min="1254" max="1254" width="29.90625" bestFit="1" customWidth="1"/>
    <col min="1255" max="1255" width="27.6328125" bestFit="1" customWidth="1"/>
    <col min="1256" max="1256" width="19.54296875" bestFit="1" customWidth="1"/>
    <col min="1257" max="1257" width="27" bestFit="1" customWidth="1"/>
    <col min="1258" max="1258" width="22" bestFit="1" customWidth="1"/>
    <col min="1259" max="1259" width="15.81640625" bestFit="1" customWidth="1"/>
    <col min="1260" max="1260" width="30.81640625" bestFit="1" customWidth="1"/>
    <col min="1261" max="1261" width="42.90625" bestFit="1" customWidth="1"/>
    <col min="1262" max="1262" width="23" bestFit="1" customWidth="1"/>
    <col min="1263" max="1263" width="16.81640625" bestFit="1" customWidth="1"/>
    <col min="1264" max="1264" width="52.08984375" bestFit="1" customWidth="1"/>
    <col min="1265" max="1265" width="43.6328125" bestFit="1" customWidth="1"/>
    <col min="1266" max="1266" width="47.7265625" bestFit="1" customWidth="1"/>
    <col min="1267" max="1267" width="45" bestFit="1" customWidth="1"/>
    <col min="1268" max="1268" width="36.90625" bestFit="1" customWidth="1"/>
    <col min="1269" max="1269" width="28.1796875" bestFit="1" customWidth="1"/>
    <col min="1270" max="1270" width="27.81640625" bestFit="1" customWidth="1"/>
    <col min="1271" max="1271" width="32.36328125" bestFit="1" customWidth="1"/>
    <col min="1272" max="1272" width="32.6328125" bestFit="1" customWidth="1"/>
    <col min="1273" max="1273" width="31.81640625" bestFit="1" customWidth="1"/>
    <col min="1274" max="1274" width="40.1796875" bestFit="1" customWidth="1"/>
    <col min="1275" max="1275" width="22.81640625" bestFit="1" customWidth="1"/>
    <col min="1276" max="1276" width="18.54296875" bestFit="1" customWidth="1"/>
    <col min="1277" max="1277" width="49.81640625" bestFit="1" customWidth="1"/>
    <col min="1278" max="1278" width="24.81640625" bestFit="1" customWidth="1"/>
    <col min="1279" max="1279" width="43.81640625" bestFit="1" customWidth="1"/>
    <col min="1280" max="1280" width="35.1796875" bestFit="1" customWidth="1"/>
    <col min="1281" max="1281" width="28.6328125" bestFit="1" customWidth="1"/>
    <col min="1282" max="1282" width="21.7265625" bestFit="1" customWidth="1"/>
    <col min="1283" max="1283" width="50" bestFit="1" customWidth="1"/>
    <col min="1284" max="1284" width="24.08984375" bestFit="1" customWidth="1"/>
    <col min="1285" max="1285" width="51.1796875" bestFit="1" customWidth="1"/>
    <col min="1286" max="1286" width="30.08984375" bestFit="1" customWidth="1"/>
    <col min="1287" max="1287" width="56" bestFit="1" customWidth="1"/>
    <col min="1288" max="1288" width="36.453125" bestFit="1" customWidth="1"/>
    <col min="1289" max="1289" width="13.36328125" bestFit="1" customWidth="1"/>
    <col min="1290" max="1290" width="51" bestFit="1" customWidth="1"/>
    <col min="1291" max="1291" width="49.54296875" bestFit="1" customWidth="1"/>
    <col min="1292" max="1292" width="50.36328125" bestFit="1" customWidth="1"/>
    <col min="1293" max="1293" width="16.81640625" bestFit="1" customWidth="1"/>
    <col min="1294" max="1294" width="16" bestFit="1" customWidth="1"/>
    <col min="1295" max="1295" width="45.81640625" bestFit="1" customWidth="1"/>
    <col min="1296" max="1296" width="49.08984375" bestFit="1" customWidth="1"/>
    <col min="1297" max="1297" width="19.6328125" bestFit="1" customWidth="1"/>
    <col min="1298" max="1298" width="19.08984375" bestFit="1" customWidth="1"/>
    <col min="1299" max="1299" width="38.36328125" bestFit="1" customWidth="1"/>
    <col min="1300" max="1300" width="36.453125" bestFit="1" customWidth="1"/>
    <col min="1301" max="1301" width="29.54296875" bestFit="1" customWidth="1"/>
    <col min="1302" max="1302" width="10.90625" bestFit="1" customWidth="1"/>
    <col min="1303" max="1303" width="42.36328125" bestFit="1" customWidth="1"/>
    <col min="1304" max="1304" width="28.6328125" bestFit="1" customWidth="1"/>
    <col min="1305" max="1305" width="34.54296875" bestFit="1" customWidth="1"/>
    <col min="1306" max="1306" width="19.36328125" bestFit="1" customWidth="1"/>
    <col min="1307" max="1307" width="22.36328125" bestFit="1" customWidth="1"/>
    <col min="1308" max="1308" width="39.90625" bestFit="1" customWidth="1"/>
    <col min="1309" max="1309" width="37" bestFit="1" customWidth="1"/>
    <col min="1310" max="1310" width="19" bestFit="1" customWidth="1"/>
    <col min="1311" max="1311" width="35.54296875" bestFit="1" customWidth="1"/>
    <col min="1312" max="1312" width="20.26953125" bestFit="1" customWidth="1"/>
    <col min="1313" max="1313" width="31.1796875" bestFit="1" customWidth="1"/>
    <col min="1314" max="1314" width="41.81640625" bestFit="1" customWidth="1"/>
    <col min="1315" max="1315" width="21.6328125" bestFit="1" customWidth="1"/>
    <col min="1316" max="1316" width="21.54296875" bestFit="1" customWidth="1"/>
    <col min="1317" max="1317" width="32.1796875" bestFit="1" customWidth="1"/>
    <col min="1318" max="1318" width="17.36328125" bestFit="1" customWidth="1"/>
    <col min="1319" max="1319" width="39.1796875" bestFit="1" customWidth="1"/>
    <col min="1320" max="1320" width="25.7265625" bestFit="1" customWidth="1"/>
    <col min="1321" max="1321" width="52" bestFit="1" customWidth="1"/>
    <col min="1323" max="1323" width="28.1796875" bestFit="1" customWidth="1"/>
    <col min="1324" max="1324" width="52.1796875" bestFit="1" customWidth="1"/>
    <col min="1325" max="1325" width="47.26953125" bestFit="1" customWidth="1"/>
    <col min="1326" max="1326" width="34.1796875" bestFit="1" customWidth="1"/>
    <col min="1327" max="1327" width="27.7265625" bestFit="1" customWidth="1"/>
    <col min="1328" max="1328" width="12.1796875" bestFit="1" customWidth="1"/>
    <col min="1329" max="1329" width="14.81640625" bestFit="1" customWidth="1"/>
    <col min="1330" max="1330" width="12.08984375" bestFit="1" customWidth="1"/>
    <col min="1331" max="1331" width="7.54296875" bestFit="1" customWidth="1"/>
    <col min="1332" max="1332" width="47.90625" bestFit="1" customWidth="1"/>
    <col min="1333" max="1333" width="14.90625" bestFit="1" customWidth="1"/>
    <col min="1334" max="1334" width="19.6328125" bestFit="1" customWidth="1"/>
    <col min="1335" max="1335" width="25.36328125" bestFit="1" customWidth="1"/>
    <col min="1336" max="1336" width="35" bestFit="1" customWidth="1"/>
    <col min="1337" max="1337" width="26.1796875" bestFit="1" customWidth="1"/>
    <col min="1338" max="1338" width="41.36328125" bestFit="1" customWidth="1"/>
    <col min="1339" max="1339" width="15.26953125" bestFit="1" customWidth="1"/>
    <col min="1340" max="1340" width="28.7265625" bestFit="1" customWidth="1"/>
    <col min="1341" max="1341" width="40.54296875" bestFit="1" customWidth="1"/>
    <col min="1342" max="1342" width="60.54296875" bestFit="1" customWidth="1"/>
    <col min="1343" max="1343" width="27.1796875" bestFit="1" customWidth="1"/>
    <col min="1344" max="1344" width="39.90625" bestFit="1" customWidth="1"/>
    <col min="1345" max="1345" width="18.36328125" bestFit="1" customWidth="1"/>
    <col min="1346" max="1346" width="15.90625" bestFit="1" customWidth="1"/>
    <col min="1347" max="1347" width="36.54296875" bestFit="1" customWidth="1"/>
    <col min="1348" max="1348" width="54.08984375" bestFit="1" customWidth="1"/>
    <col min="1349" max="1349" width="32.1796875" bestFit="1" customWidth="1"/>
    <col min="1350" max="1350" width="26.81640625" bestFit="1" customWidth="1"/>
    <col min="1351" max="1351" width="52.81640625" bestFit="1" customWidth="1"/>
    <col min="1352" max="1352" width="39.6328125" bestFit="1" customWidth="1"/>
    <col min="1353" max="1353" width="28.453125" bestFit="1" customWidth="1"/>
    <col min="1354" max="1354" width="40.81640625" bestFit="1" customWidth="1"/>
    <col min="1355" max="1355" width="43.90625" bestFit="1" customWidth="1"/>
    <col min="1356" max="1356" width="36.81640625" bestFit="1" customWidth="1"/>
    <col min="1357" max="1357" width="15.6328125" bestFit="1" customWidth="1"/>
    <col min="1358" max="1358" width="25.7265625" bestFit="1" customWidth="1"/>
    <col min="1359" max="1359" width="18.453125" bestFit="1" customWidth="1"/>
    <col min="1360" max="1360" width="30.08984375" bestFit="1" customWidth="1"/>
    <col min="1361" max="1361" width="33.453125" bestFit="1" customWidth="1"/>
    <col min="1362" max="1362" width="36.7265625" bestFit="1" customWidth="1"/>
    <col min="1363" max="1363" width="40.26953125" bestFit="1" customWidth="1"/>
    <col min="1364" max="1364" width="53" bestFit="1" customWidth="1"/>
    <col min="1365" max="1365" width="33" bestFit="1" customWidth="1"/>
    <col min="1366" max="1366" width="52.7265625" bestFit="1" customWidth="1"/>
    <col min="1367" max="1367" width="50.08984375" bestFit="1" customWidth="1"/>
    <col min="1368" max="1368" width="36.08984375" bestFit="1" customWidth="1"/>
    <col min="1369" max="1369" width="52.08984375" bestFit="1" customWidth="1"/>
    <col min="1370" max="1370" width="26.54296875" bestFit="1" customWidth="1"/>
    <col min="1371" max="1371" width="13.6328125" bestFit="1" customWidth="1"/>
    <col min="1372" max="1372" width="45.6328125" bestFit="1" customWidth="1"/>
    <col min="1373" max="1373" width="50.54296875" bestFit="1" customWidth="1"/>
    <col min="1374" max="1374" width="25.90625" bestFit="1" customWidth="1"/>
    <col min="1375" max="1375" width="19.08984375" bestFit="1" customWidth="1"/>
    <col min="1376" max="1376" width="27.36328125" bestFit="1" customWidth="1"/>
    <col min="1377" max="1377" width="50.26953125" bestFit="1" customWidth="1"/>
    <col min="1378" max="1378" width="26.453125" bestFit="1" customWidth="1"/>
    <col min="1379" max="1379" width="22.1796875" bestFit="1" customWidth="1"/>
    <col min="1380" max="1380" width="38.453125" bestFit="1" customWidth="1"/>
    <col min="1381" max="1381" width="15.54296875" bestFit="1" customWidth="1"/>
    <col min="1382" max="1382" width="27.1796875" bestFit="1" customWidth="1"/>
    <col min="1383" max="1383" width="33" bestFit="1" customWidth="1"/>
    <col min="1384" max="1384" width="18.08984375" bestFit="1" customWidth="1"/>
    <col min="1385" max="1385" width="48.90625" bestFit="1" customWidth="1"/>
    <col min="1386" max="1386" width="56.6328125" bestFit="1" customWidth="1"/>
    <col min="1387" max="1387" width="30.7265625" bestFit="1" customWidth="1"/>
    <col min="1388" max="1388" width="17.90625" bestFit="1" customWidth="1"/>
    <col min="1389" max="1389" width="47.1796875" bestFit="1" customWidth="1"/>
    <col min="1390" max="1390" width="28.7265625" bestFit="1" customWidth="1"/>
    <col min="1391" max="1391" width="30.36328125" bestFit="1" customWidth="1"/>
    <col min="1392" max="1392" width="21.08984375" bestFit="1" customWidth="1"/>
    <col min="1393" max="1393" width="16.54296875" bestFit="1" customWidth="1"/>
    <col min="1394" max="1394" width="67.81640625" bestFit="1" customWidth="1"/>
    <col min="1395" max="1395" width="36.6328125" bestFit="1" customWidth="1"/>
    <col min="1396" max="1396" width="38.26953125" bestFit="1" customWidth="1"/>
    <col min="1397" max="1397" width="29.26953125" bestFit="1" customWidth="1"/>
    <col min="1398" max="1398" width="49.36328125" bestFit="1" customWidth="1"/>
    <col min="1399" max="1399" width="33" bestFit="1" customWidth="1"/>
    <col min="1400" max="1400" width="51.7265625" bestFit="1" customWidth="1"/>
    <col min="1401" max="1401" width="34.08984375" bestFit="1" customWidth="1"/>
    <col min="1402" max="1402" width="41.36328125" bestFit="1" customWidth="1"/>
    <col min="1403" max="1403" width="52.453125" bestFit="1" customWidth="1"/>
    <col min="1404" max="1404" width="38.81640625" bestFit="1" customWidth="1"/>
    <col min="1405" max="1405" width="51.6328125" bestFit="1" customWidth="1"/>
    <col min="1406" max="1406" width="23.90625" bestFit="1" customWidth="1"/>
    <col min="1407" max="1407" width="27.26953125" bestFit="1" customWidth="1"/>
    <col min="1408" max="1408" width="9.1796875" bestFit="1" customWidth="1"/>
    <col min="1409" max="1409" width="24.54296875" bestFit="1" customWidth="1"/>
    <col min="1410" max="1410" width="28.1796875" bestFit="1" customWidth="1"/>
    <col min="1411" max="1411" width="9.81640625" bestFit="1" customWidth="1"/>
    <col min="1412" max="1412" width="19.453125" bestFit="1" customWidth="1"/>
    <col min="1413" max="1413" width="28.6328125" bestFit="1" customWidth="1"/>
    <col min="1414" max="1414" width="36.36328125" bestFit="1" customWidth="1"/>
    <col min="1415" max="1415" width="46.36328125" bestFit="1" customWidth="1"/>
    <col min="1416" max="1416" width="51.1796875" bestFit="1" customWidth="1"/>
    <col min="1417" max="1417" width="16.54296875" bestFit="1" customWidth="1"/>
    <col min="1418" max="1418" width="23.453125" bestFit="1" customWidth="1"/>
    <col min="1419" max="1419" width="30" bestFit="1" customWidth="1"/>
    <col min="1420" max="1420" width="22.1796875" bestFit="1" customWidth="1"/>
    <col min="1421" max="1421" width="70.81640625" bestFit="1" customWidth="1"/>
    <col min="1422" max="1422" width="48" bestFit="1" customWidth="1"/>
    <col min="1423" max="1423" width="47.6328125" bestFit="1" customWidth="1"/>
    <col min="1424" max="1424" width="52.54296875" bestFit="1" customWidth="1"/>
    <col min="1425" max="1425" width="48.6328125" bestFit="1" customWidth="1"/>
    <col min="1426" max="1426" width="7" bestFit="1" customWidth="1"/>
    <col min="1427" max="1427" width="38.81640625" bestFit="1" customWidth="1"/>
    <col min="1428" max="1428" width="53.6328125" bestFit="1" customWidth="1"/>
    <col min="1429" max="1429" width="25.6328125" bestFit="1" customWidth="1"/>
    <col min="1430" max="1430" width="13.08984375" bestFit="1" customWidth="1"/>
    <col min="1431" max="1431" width="38.453125" bestFit="1" customWidth="1"/>
    <col min="1432" max="1432" width="50.36328125" bestFit="1" customWidth="1"/>
    <col min="1433" max="1433" width="6.81640625" bestFit="1" customWidth="1"/>
    <col min="1434" max="1434" width="27.1796875" bestFit="1" customWidth="1"/>
    <col min="1435" max="1435" width="41.08984375" bestFit="1" customWidth="1"/>
    <col min="1436" max="1436" width="62" bestFit="1" customWidth="1"/>
    <col min="1437" max="1437" width="50.1796875" bestFit="1" customWidth="1"/>
    <col min="1438" max="1438" width="41.90625" bestFit="1" customWidth="1"/>
    <col min="1439" max="1439" width="37.81640625" bestFit="1" customWidth="1"/>
    <col min="1440" max="1440" width="31.6328125" bestFit="1" customWidth="1"/>
    <col min="1441" max="1441" width="30.90625" bestFit="1" customWidth="1"/>
    <col min="1442" max="1442" width="13.1796875" bestFit="1" customWidth="1"/>
    <col min="1443" max="1443" width="32.26953125" bestFit="1" customWidth="1"/>
    <col min="1444" max="1444" width="39.26953125" bestFit="1" customWidth="1"/>
    <col min="1445" max="1445" width="47.36328125" bestFit="1" customWidth="1"/>
    <col min="1446" max="1446" width="40.36328125" bestFit="1" customWidth="1"/>
    <col min="1447" max="1447" width="39.1796875" bestFit="1" customWidth="1"/>
    <col min="1448" max="1448" width="22.7265625" bestFit="1" customWidth="1"/>
    <col min="1449" max="1449" width="29.453125" bestFit="1" customWidth="1"/>
    <col min="1450" max="1450" width="29.6328125" bestFit="1" customWidth="1"/>
    <col min="1451" max="1451" width="32.90625" bestFit="1" customWidth="1"/>
    <col min="1452" max="1452" width="45.26953125" bestFit="1" customWidth="1"/>
    <col min="1453" max="1453" width="45.453125" bestFit="1" customWidth="1"/>
    <col min="1454" max="1454" width="38.26953125" bestFit="1" customWidth="1"/>
    <col min="1455" max="1455" width="54.6328125" bestFit="1" customWidth="1"/>
    <col min="1456" max="1456" width="37.08984375" bestFit="1" customWidth="1"/>
    <col min="1457" max="1457" width="44.6328125" bestFit="1" customWidth="1"/>
    <col min="1458" max="1458" width="44.453125" bestFit="1" customWidth="1"/>
    <col min="1459" max="1459" width="52.1796875" bestFit="1" customWidth="1"/>
    <col min="1460" max="1460" width="21.453125" bestFit="1" customWidth="1"/>
    <col min="1461" max="1461" width="36.6328125" bestFit="1" customWidth="1"/>
    <col min="1462" max="1462" width="51.7265625" bestFit="1" customWidth="1"/>
    <col min="1463" max="1463" width="41.81640625" bestFit="1" customWidth="1"/>
    <col min="1464" max="1464" width="48.36328125" bestFit="1" customWidth="1"/>
    <col min="1465" max="1465" width="53" bestFit="1" customWidth="1"/>
    <col min="1466" max="1466" width="49.1796875" bestFit="1" customWidth="1"/>
    <col min="1467" max="1467" width="37.90625" bestFit="1" customWidth="1"/>
    <col min="1468" max="1468" width="49.90625" bestFit="1" customWidth="1"/>
    <col min="1469" max="1469" width="39.54296875" bestFit="1" customWidth="1"/>
    <col min="1470" max="1470" width="38.90625" bestFit="1" customWidth="1"/>
    <col min="1471" max="1471" width="24.6328125" bestFit="1" customWidth="1"/>
    <col min="1472" max="1472" width="34.54296875" bestFit="1" customWidth="1"/>
    <col min="1473" max="1473" width="37.90625" bestFit="1" customWidth="1"/>
    <col min="1474" max="1474" width="51.453125" bestFit="1" customWidth="1"/>
    <col min="1475" max="1475" width="55.1796875" bestFit="1" customWidth="1"/>
    <col min="1476" max="1476" width="52.7265625" bestFit="1" customWidth="1"/>
    <col min="1477" max="1477" width="33.90625" bestFit="1" customWidth="1"/>
    <col min="1478" max="1478" width="47.54296875" bestFit="1" customWidth="1"/>
    <col min="1479" max="1479" width="31.08984375" bestFit="1" customWidth="1"/>
    <col min="1480" max="1480" width="39.08984375" bestFit="1" customWidth="1"/>
    <col min="1481" max="1481" width="46.81640625" bestFit="1" customWidth="1"/>
    <col min="1482" max="1482" width="30.81640625" bestFit="1" customWidth="1"/>
    <col min="1483" max="1483" width="56.08984375" bestFit="1" customWidth="1"/>
    <col min="1484" max="1484" width="31.36328125" bestFit="1" customWidth="1"/>
    <col min="1485" max="1485" width="32.26953125" bestFit="1" customWidth="1"/>
    <col min="1486" max="1486" width="49.54296875" bestFit="1" customWidth="1"/>
    <col min="1487" max="1487" width="26.36328125" bestFit="1" customWidth="1"/>
    <col min="1488" max="1488" width="25" bestFit="1" customWidth="1"/>
    <col min="1489" max="1489" width="49.08984375" bestFit="1" customWidth="1"/>
    <col min="1490" max="1490" width="72.26953125" bestFit="1" customWidth="1"/>
    <col min="1491" max="1491" width="48.54296875" bestFit="1" customWidth="1"/>
    <col min="1492" max="1492" width="34.453125" bestFit="1" customWidth="1"/>
    <col min="1493" max="1493" width="29.54296875" bestFit="1" customWidth="1"/>
    <col min="1494" max="1494" width="52.90625" bestFit="1" customWidth="1"/>
    <col min="1495" max="1495" width="38" bestFit="1" customWidth="1"/>
    <col min="1496" max="1496" width="49.7265625" bestFit="1" customWidth="1"/>
    <col min="1497" max="1497" width="41.54296875" bestFit="1" customWidth="1"/>
    <col min="1498" max="1498" width="54" bestFit="1" customWidth="1"/>
    <col min="1499" max="1499" width="22.453125" bestFit="1" customWidth="1"/>
    <col min="1500" max="1500" width="37.26953125" bestFit="1" customWidth="1"/>
    <col min="1501" max="1501" width="42.26953125" bestFit="1" customWidth="1"/>
    <col min="1502" max="1502" width="17.54296875" bestFit="1" customWidth="1"/>
    <col min="1503" max="1503" width="27" bestFit="1" customWidth="1"/>
    <col min="1504" max="1504" width="47" bestFit="1" customWidth="1"/>
    <col min="1505" max="1505" width="54.26953125" bestFit="1" customWidth="1"/>
    <col min="1506" max="1506" width="31.08984375" bestFit="1" customWidth="1"/>
    <col min="1507" max="1507" width="49.1796875" bestFit="1" customWidth="1"/>
    <col min="1508" max="1508" width="46.90625" bestFit="1" customWidth="1"/>
    <col min="1509" max="1509" width="41.08984375" bestFit="1" customWidth="1"/>
    <col min="1510" max="1510" width="26.453125" bestFit="1" customWidth="1"/>
    <col min="1511" max="1511" width="7.453125" bestFit="1" customWidth="1"/>
    <col min="1512" max="1512" width="27.1796875" bestFit="1" customWidth="1"/>
    <col min="1513" max="1513" width="53.54296875" bestFit="1" customWidth="1"/>
    <col min="1514" max="1514" width="16.81640625" bestFit="1" customWidth="1"/>
    <col min="1515" max="1515" width="52.54296875" bestFit="1" customWidth="1"/>
    <col min="1516" max="1516" width="16.54296875" bestFit="1" customWidth="1"/>
    <col min="1517" max="1517" width="41.7265625" bestFit="1" customWidth="1"/>
    <col min="1518" max="1518" width="28.26953125" bestFit="1" customWidth="1"/>
    <col min="1519" max="1519" width="8.26953125" bestFit="1" customWidth="1"/>
    <col min="1520" max="1520" width="56.453125" bestFit="1" customWidth="1"/>
    <col min="1521" max="1521" width="40.90625" bestFit="1" customWidth="1"/>
    <col min="1522" max="1522" width="32.6328125" bestFit="1" customWidth="1"/>
    <col min="1523" max="1523" width="32.36328125" bestFit="1" customWidth="1"/>
    <col min="1524" max="1524" width="13.7265625" bestFit="1" customWidth="1"/>
    <col min="1525" max="1525" width="20.26953125" bestFit="1" customWidth="1"/>
    <col min="1526" max="1526" width="32.36328125" bestFit="1" customWidth="1"/>
    <col min="1527" max="1527" width="24.1796875" bestFit="1" customWidth="1"/>
    <col min="1528" max="1528" width="15.1796875" bestFit="1" customWidth="1"/>
    <col min="1529" max="1529" width="38.6328125" bestFit="1" customWidth="1"/>
    <col min="1530" max="1530" width="25.26953125" bestFit="1" customWidth="1"/>
    <col min="1531" max="1531" width="20.90625" bestFit="1" customWidth="1"/>
    <col min="1532" max="1532" width="28.90625" bestFit="1" customWidth="1"/>
    <col min="1533" max="1533" width="35" bestFit="1" customWidth="1"/>
    <col min="1534" max="1534" width="39.08984375" bestFit="1" customWidth="1"/>
    <col min="1535" max="1535" width="26.08984375" bestFit="1" customWidth="1"/>
    <col min="1536" max="1536" width="55.7265625" bestFit="1" customWidth="1"/>
    <col min="1537" max="1537" width="33.54296875" bestFit="1" customWidth="1"/>
    <col min="1538" max="1538" width="31.54296875" bestFit="1" customWidth="1"/>
    <col min="1539" max="1539" width="31.7265625" bestFit="1" customWidth="1"/>
    <col min="1540" max="1540" width="14.36328125" bestFit="1" customWidth="1"/>
    <col min="1541" max="1541" width="8.6328125" bestFit="1" customWidth="1"/>
    <col min="1542" max="1542" width="49.54296875" bestFit="1" customWidth="1"/>
    <col min="1543" max="1543" width="33.7265625" bestFit="1" customWidth="1"/>
    <col min="1544" max="1544" width="5.81640625" bestFit="1" customWidth="1"/>
    <col min="1545" max="1545" width="36.36328125" bestFit="1" customWidth="1"/>
    <col min="1546" max="1546" width="6.81640625" bestFit="1" customWidth="1"/>
    <col min="1547" max="1547" width="37.7265625" bestFit="1" customWidth="1"/>
    <col min="1548" max="1548" width="43.08984375" bestFit="1" customWidth="1"/>
    <col min="1549" max="1549" width="44.36328125" bestFit="1" customWidth="1"/>
    <col min="1550" max="1550" width="33.7265625" bestFit="1" customWidth="1"/>
    <col min="1551" max="1551" width="44.26953125" bestFit="1" customWidth="1"/>
    <col min="1552" max="1552" width="30.26953125" bestFit="1" customWidth="1"/>
    <col min="1553" max="1553" width="28.6328125" bestFit="1" customWidth="1"/>
    <col min="1554" max="1554" width="26" bestFit="1" customWidth="1"/>
    <col min="1555" max="1555" width="34" bestFit="1" customWidth="1"/>
    <col min="1556" max="1556" width="11" bestFit="1" customWidth="1"/>
    <col min="1557" max="1557" width="36.08984375" bestFit="1" customWidth="1"/>
    <col min="1558" max="1558" width="28.54296875" bestFit="1" customWidth="1"/>
    <col min="1559" max="1559" width="18.7265625" bestFit="1" customWidth="1"/>
    <col min="1560" max="1560" width="56.81640625" bestFit="1" customWidth="1"/>
    <col min="1561" max="1561" width="38.90625" bestFit="1" customWidth="1"/>
    <col min="1562" max="1562" width="52.26953125" bestFit="1" customWidth="1"/>
    <col min="1563" max="1563" width="34.26953125" bestFit="1" customWidth="1"/>
    <col min="1564" max="1564" width="11.54296875" bestFit="1" customWidth="1"/>
    <col min="1565" max="1565" width="40.26953125" bestFit="1" customWidth="1"/>
    <col min="1566" max="1566" width="29.453125" bestFit="1" customWidth="1"/>
    <col min="1567" max="1567" width="49.81640625" bestFit="1" customWidth="1"/>
    <col min="1568" max="1568" width="50.453125" bestFit="1" customWidth="1"/>
    <col min="1569" max="1569" width="48.26953125" bestFit="1" customWidth="1"/>
    <col min="1570" max="1570" width="32.7265625" bestFit="1" customWidth="1"/>
    <col min="1571" max="1571" width="45.90625" bestFit="1" customWidth="1"/>
    <col min="1572" max="1572" width="15.453125" bestFit="1" customWidth="1"/>
    <col min="1573" max="1573" width="55" bestFit="1" customWidth="1"/>
    <col min="1574" max="1574" width="40.36328125" bestFit="1" customWidth="1"/>
    <col min="1575" max="1575" width="49.54296875" bestFit="1" customWidth="1"/>
    <col min="1576" max="1576" width="15.81640625" bestFit="1" customWidth="1"/>
    <col min="1577" max="1577" width="50.453125" bestFit="1" customWidth="1"/>
    <col min="1578" max="1578" width="24.81640625" bestFit="1" customWidth="1"/>
    <col min="1579" max="1579" width="25.453125" bestFit="1" customWidth="1"/>
    <col min="1580" max="1580" width="10.36328125" bestFit="1" customWidth="1"/>
    <col min="1581" max="1581" width="53.54296875" bestFit="1" customWidth="1"/>
    <col min="1582" max="1582" width="54.08984375" bestFit="1" customWidth="1"/>
    <col min="1583" max="1583" width="46.36328125" bestFit="1" customWidth="1"/>
    <col min="1584" max="1584" width="48.08984375" bestFit="1" customWidth="1"/>
    <col min="1585" max="1585" width="19.453125" bestFit="1" customWidth="1"/>
    <col min="1586" max="1586" width="51.453125" bestFit="1" customWidth="1"/>
    <col min="1587" max="1587" width="50.7265625" bestFit="1" customWidth="1"/>
    <col min="1588" max="1588" width="52.26953125" bestFit="1" customWidth="1"/>
    <col min="1589" max="1589" width="12.90625" bestFit="1" customWidth="1"/>
    <col min="1590" max="1590" width="10.6328125" bestFit="1" customWidth="1"/>
    <col min="1591" max="1591" width="13.453125" bestFit="1" customWidth="1"/>
    <col min="1592" max="1592" width="47.6328125" bestFit="1" customWidth="1"/>
    <col min="1593" max="1593" width="16.1796875" bestFit="1" customWidth="1"/>
    <col min="1594" max="1594" width="37.81640625" bestFit="1" customWidth="1"/>
    <col min="1595" max="1595" width="29.6328125" bestFit="1" customWidth="1"/>
    <col min="1596" max="1596" width="11.453125" bestFit="1" customWidth="1"/>
    <col min="1597" max="1597" width="34.1796875" bestFit="1" customWidth="1"/>
    <col min="1598" max="1598" width="22" bestFit="1" customWidth="1"/>
    <col min="1599" max="1599" width="33.7265625" bestFit="1" customWidth="1"/>
    <col min="1600" max="1600" width="20.26953125" bestFit="1" customWidth="1"/>
    <col min="1601" max="1601" width="34.08984375" bestFit="1" customWidth="1"/>
    <col min="1602" max="1602" width="9.7265625" bestFit="1" customWidth="1"/>
    <col min="1603" max="1603" width="47.1796875" bestFit="1" customWidth="1"/>
    <col min="1604" max="1604" width="51.81640625" bestFit="1" customWidth="1"/>
    <col min="1605" max="1605" width="6" bestFit="1" customWidth="1"/>
    <col min="1606" max="1606" width="44.81640625" bestFit="1" customWidth="1"/>
    <col min="1607" max="1607" width="49.54296875" bestFit="1" customWidth="1"/>
    <col min="1608" max="1608" width="32.453125" bestFit="1" customWidth="1"/>
    <col min="1609" max="1609" width="10.81640625" bestFit="1" customWidth="1"/>
    <col min="1610" max="1610" width="29.26953125" bestFit="1" customWidth="1"/>
    <col min="1611" max="1611" width="13.26953125" bestFit="1" customWidth="1"/>
    <col min="1612" max="1612" width="42.1796875" bestFit="1" customWidth="1"/>
    <col min="1613" max="1613" width="11.453125" bestFit="1" customWidth="1"/>
    <col min="1614" max="1614" width="44.7265625" bestFit="1" customWidth="1"/>
    <col min="1615" max="1615" width="43.453125" bestFit="1" customWidth="1"/>
    <col min="1616" max="1616" width="49.08984375" bestFit="1" customWidth="1"/>
    <col min="1617" max="1617" width="19.1796875" bestFit="1" customWidth="1"/>
    <col min="1618" max="1618" width="22.1796875" bestFit="1" customWidth="1"/>
    <col min="1619" max="1619" width="54.26953125" bestFit="1" customWidth="1"/>
    <col min="1620" max="1620" width="17.6328125" bestFit="1" customWidth="1"/>
    <col min="1621" max="1621" width="54.6328125" bestFit="1" customWidth="1"/>
    <col min="1622" max="1622" width="27.453125" bestFit="1" customWidth="1"/>
    <col min="1623" max="1623" width="11" bestFit="1" customWidth="1"/>
    <col min="1624" max="1624" width="8.6328125" bestFit="1" customWidth="1"/>
    <col min="1625" max="1625" width="53.6328125" bestFit="1" customWidth="1"/>
    <col min="1626" max="1626" width="43.90625" bestFit="1" customWidth="1"/>
    <col min="1627" max="1627" width="50.7265625" bestFit="1" customWidth="1"/>
    <col min="1628" max="1628" width="16.26953125" bestFit="1" customWidth="1"/>
    <col min="1629" max="1629" width="28.453125" bestFit="1" customWidth="1"/>
    <col min="1630" max="1630" width="45.81640625" bestFit="1" customWidth="1"/>
    <col min="1631" max="1631" width="26.26953125" bestFit="1" customWidth="1"/>
    <col min="1632" max="1632" width="20.1796875" bestFit="1" customWidth="1"/>
    <col min="1633" max="1633" width="13.54296875" bestFit="1" customWidth="1"/>
    <col min="1634" max="1634" width="17.453125" bestFit="1" customWidth="1"/>
    <col min="1635" max="1635" width="43.1796875" bestFit="1" customWidth="1"/>
    <col min="1636" max="1636" width="34.08984375" bestFit="1" customWidth="1"/>
    <col min="1637" max="1637" width="51.26953125" bestFit="1" customWidth="1"/>
    <col min="1638" max="1638" width="47" bestFit="1" customWidth="1"/>
    <col min="1639" max="1639" width="51.08984375" bestFit="1" customWidth="1"/>
    <col min="1640" max="1640" width="16.81640625" bestFit="1" customWidth="1"/>
    <col min="1641" max="1641" width="39.26953125" bestFit="1" customWidth="1"/>
    <col min="1642" max="1642" width="21.453125" bestFit="1" customWidth="1"/>
    <col min="1643" max="1643" width="28.36328125" bestFit="1" customWidth="1"/>
    <col min="1644" max="1644" width="36.26953125" bestFit="1" customWidth="1"/>
    <col min="1645" max="1645" width="6" bestFit="1" customWidth="1"/>
    <col min="1646" max="1646" width="17.90625" bestFit="1" customWidth="1"/>
    <col min="1647" max="1647" width="44" bestFit="1" customWidth="1"/>
    <col min="1648" max="1648" width="23.36328125" bestFit="1" customWidth="1"/>
    <col min="1649" max="1649" width="19.6328125" bestFit="1" customWidth="1"/>
    <col min="1650" max="1650" width="34.90625" bestFit="1" customWidth="1"/>
    <col min="1651" max="1651" width="23.6328125" bestFit="1" customWidth="1"/>
    <col min="1652" max="1652" width="30.7265625" bestFit="1" customWidth="1"/>
    <col min="1653" max="1653" width="40.1796875" bestFit="1" customWidth="1"/>
    <col min="1654" max="1655" width="38.81640625" bestFit="1" customWidth="1"/>
    <col min="1656" max="1656" width="42.81640625" bestFit="1" customWidth="1"/>
    <col min="1657" max="1657" width="24.81640625" bestFit="1" customWidth="1"/>
    <col min="1658" max="1658" width="36.26953125" bestFit="1" customWidth="1"/>
    <col min="1659" max="1659" width="39.453125" bestFit="1" customWidth="1"/>
    <col min="1660" max="1660" width="19.26953125" bestFit="1" customWidth="1"/>
    <col min="1661" max="1661" width="52.26953125" bestFit="1" customWidth="1"/>
    <col min="1662" max="1662" width="20.08984375" bestFit="1" customWidth="1"/>
    <col min="1663" max="1663" width="38.6328125" bestFit="1" customWidth="1"/>
    <col min="1664" max="1664" width="49.36328125" bestFit="1" customWidth="1"/>
    <col min="1665" max="1665" width="39.90625" bestFit="1" customWidth="1"/>
    <col min="1666" max="1666" width="41" bestFit="1" customWidth="1"/>
    <col min="1667" max="1667" width="50.453125" bestFit="1" customWidth="1"/>
    <col min="1668" max="1668" width="24.1796875" bestFit="1" customWidth="1"/>
    <col min="1669" max="1669" width="56.08984375" bestFit="1" customWidth="1"/>
    <col min="1670" max="1670" width="19.08984375" bestFit="1" customWidth="1"/>
    <col min="1671" max="1671" width="34.26953125" bestFit="1" customWidth="1"/>
    <col min="1672" max="1672" width="36.81640625" bestFit="1" customWidth="1"/>
    <col min="1673" max="1673" width="49" bestFit="1" customWidth="1"/>
    <col min="1674" max="1674" width="22.90625" bestFit="1" customWidth="1"/>
    <col min="1675" max="1675" width="46.90625" bestFit="1" customWidth="1"/>
    <col min="1676" max="1676" width="12.36328125" bestFit="1" customWidth="1"/>
    <col min="1677" max="1677" width="15.08984375" bestFit="1" customWidth="1"/>
    <col min="1678" max="1678" width="53.26953125" bestFit="1" customWidth="1"/>
    <col min="1679" max="1679" width="7.54296875" bestFit="1" customWidth="1"/>
    <col min="1680" max="1680" width="53.1796875" bestFit="1" customWidth="1"/>
    <col min="1681" max="1681" width="50.453125" bestFit="1" customWidth="1"/>
    <col min="1682" max="1682" width="41.81640625" bestFit="1" customWidth="1"/>
    <col min="1683" max="1683" width="15.81640625" bestFit="1" customWidth="1"/>
    <col min="1684" max="1684" width="44.6328125" bestFit="1" customWidth="1"/>
    <col min="1685" max="1685" width="50.6328125" bestFit="1" customWidth="1"/>
    <col min="1686" max="1686" width="39.36328125" bestFit="1" customWidth="1"/>
    <col min="1687" max="1687" width="37.6328125" bestFit="1" customWidth="1"/>
    <col min="1688" max="1688" width="47.7265625" bestFit="1" customWidth="1"/>
    <col min="1689" max="1689" width="38.1796875" bestFit="1" customWidth="1"/>
    <col min="1690" max="1690" width="46.81640625" bestFit="1" customWidth="1"/>
    <col min="1691" max="1691" width="9.08984375" bestFit="1" customWidth="1"/>
    <col min="1692" max="1692" width="50.6328125" bestFit="1" customWidth="1"/>
    <col min="1693" max="1693" width="49.81640625" bestFit="1" customWidth="1"/>
    <col min="1694" max="1694" width="8.54296875" bestFit="1" customWidth="1"/>
    <col min="1695" max="1695" width="33" bestFit="1" customWidth="1"/>
    <col min="1696" max="1696" width="31.7265625" bestFit="1" customWidth="1"/>
    <col min="1697" max="1697" width="12.6328125" bestFit="1" customWidth="1"/>
    <col min="1698" max="1698" width="45.36328125" bestFit="1" customWidth="1"/>
    <col min="1699" max="1699" width="15" bestFit="1" customWidth="1"/>
    <col min="1700" max="1700" width="38.7265625" bestFit="1" customWidth="1"/>
    <col min="1701" max="1701" width="40" bestFit="1" customWidth="1"/>
    <col min="1702" max="1702" width="15.1796875" bestFit="1" customWidth="1"/>
    <col min="1703" max="1703" width="22" bestFit="1" customWidth="1"/>
    <col min="1704" max="1704" width="19.1796875" bestFit="1" customWidth="1"/>
    <col min="1705" max="1705" width="45.08984375" bestFit="1" customWidth="1"/>
    <col min="1706" max="1706" width="30.6328125" bestFit="1" customWidth="1"/>
    <col min="1707" max="1707" width="36.6328125" bestFit="1" customWidth="1"/>
    <col min="1708" max="1708" width="22.1796875" bestFit="1" customWidth="1"/>
    <col min="1709" max="1709" width="11.7265625" bestFit="1" customWidth="1"/>
    <col min="1710" max="1710" width="54.36328125" bestFit="1" customWidth="1"/>
    <col min="1711" max="1711" width="42.08984375" bestFit="1" customWidth="1"/>
    <col min="1712" max="1712" width="10.90625" bestFit="1" customWidth="1"/>
    <col min="1713" max="1713" width="21.1796875" bestFit="1" customWidth="1"/>
    <col min="1714" max="1714" width="24.6328125" bestFit="1" customWidth="1"/>
    <col min="1715" max="1715" width="48.90625" bestFit="1" customWidth="1"/>
    <col min="1716" max="1716" width="6.6328125" bestFit="1" customWidth="1"/>
    <col min="1717" max="1717" width="24.7265625" bestFit="1" customWidth="1"/>
    <col min="1718" max="1718" width="27.36328125" bestFit="1" customWidth="1"/>
    <col min="1719" max="1719" width="29.81640625" bestFit="1" customWidth="1"/>
    <col min="1720" max="1720" width="47.08984375" bestFit="1" customWidth="1"/>
    <col min="1721" max="1721" width="16.6328125" bestFit="1" customWidth="1"/>
    <col min="1722" max="1722" width="36.08984375" bestFit="1" customWidth="1"/>
    <col min="1723" max="1723" width="30.36328125" bestFit="1" customWidth="1"/>
    <col min="1724" max="1724" width="24.453125" bestFit="1" customWidth="1"/>
    <col min="1725" max="1725" width="34.81640625" bestFit="1" customWidth="1"/>
    <col min="1726" max="1726" width="17" bestFit="1" customWidth="1"/>
    <col min="1727" max="1727" width="52.90625" bestFit="1" customWidth="1"/>
    <col min="1728" max="1728" width="51.26953125" bestFit="1" customWidth="1"/>
    <col min="1729" max="1729" width="46.1796875" bestFit="1" customWidth="1"/>
    <col min="1730" max="1730" width="21.6328125" bestFit="1" customWidth="1"/>
    <col min="1731" max="1731" width="16.1796875" bestFit="1" customWidth="1"/>
    <col min="1732" max="1732" width="45.90625" bestFit="1" customWidth="1"/>
    <col min="1733" max="1733" width="22.1796875" bestFit="1" customWidth="1"/>
    <col min="1734" max="1734" width="43.7265625" bestFit="1" customWidth="1"/>
    <col min="1735" max="1735" width="30.6328125" bestFit="1" customWidth="1"/>
    <col min="1736" max="1736" width="57.6328125" bestFit="1" customWidth="1"/>
    <col min="1737" max="1737" width="20.6328125" bestFit="1" customWidth="1"/>
    <col min="1738" max="1738" width="11.90625" bestFit="1" customWidth="1"/>
    <col min="1739" max="1739" width="25.81640625" bestFit="1" customWidth="1"/>
    <col min="1740" max="1740" width="38.7265625" bestFit="1" customWidth="1"/>
    <col min="1741" max="1741" width="16" bestFit="1" customWidth="1"/>
    <col min="1742" max="1742" width="19.453125" bestFit="1" customWidth="1"/>
    <col min="1743" max="1743" width="27" bestFit="1" customWidth="1"/>
    <col min="1744" max="1744" width="53.90625" bestFit="1" customWidth="1"/>
    <col min="1745" max="1745" width="50" bestFit="1" customWidth="1"/>
    <col min="1746" max="1746" width="42.1796875" bestFit="1" customWidth="1"/>
    <col min="1747" max="1747" width="64.08984375" bestFit="1" customWidth="1"/>
    <col min="1748" max="1748" width="30.90625" bestFit="1" customWidth="1"/>
    <col min="1749" max="1749" width="22.81640625" bestFit="1" customWidth="1"/>
    <col min="1750" max="1750" width="26.90625" bestFit="1" customWidth="1"/>
    <col min="1751" max="1751" width="39.90625" bestFit="1" customWidth="1"/>
    <col min="1752" max="1752" width="28.26953125" bestFit="1" customWidth="1"/>
    <col min="1753" max="1753" width="52.453125" bestFit="1" customWidth="1"/>
    <col min="1754" max="1754" width="45.81640625" bestFit="1" customWidth="1"/>
    <col min="1755" max="1755" width="44.08984375" bestFit="1" customWidth="1"/>
    <col min="1756" max="1756" width="36.36328125" bestFit="1" customWidth="1"/>
    <col min="1757" max="1757" width="44.6328125" bestFit="1" customWidth="1"/>
    <col min="1758" max="1758" width="33.7265625" bestFit="1" customWidth="1"/>
    <col min="1759" max="1759" width="20.1796875" bestFit="1" customWidth="1"/>
    <col min="1760" max="1760" width="47.36328125" bestFit="1" customWidth="1"/>
    <col min="1761" max="1761" width="45.90625" bestFit="1" customWidth="1"/>
    <col min="1762" max="1762" width="49" bestFit="1" customWidth="1"/>
    <col min="1763" max="1763" width="33.54296875" bestFit="1" customWidth="1"/>
    <col min="1764" max="1764" width="41.81640625" bestFit="1" customWidth="1"/>
    <col min="1765" max="1765" width="16" bestFit="1" customWidth="1"/>
    <col min="1766" max="1766" width="49.26953125" bestFit="1" customWidth="1"/>
    <col min="1767" max="1767" width="33.1796875" bestFit="1" customWidth="1"/>
    <col min="1768" max="1768" width="38.26953125" bestFit="1" customWidth="1"/>
    <col min="1769" max="1769" width="17.7265625" bestFit="1" customWidth="1"/>
    <col min="1770" max="1770" width="17.1796875" bestFit="1" customWidth="1"/>
    <col min="1771" max="1771" width="38.453125" bestFit="1" customWidth="1"/>
    <col min="1772" max="1772" width="30.453125" bestFit="1" customWidth="1"/>
    <col min="1773" max="1773" width="55.6328125" bestFit="1" customWidth="1"/>
    <col min="1774" max="1774" width="15" bestFit="1" customWidth="1"/>
    <col min="1775" max="1775" width="46" bestFit="1" customWidth="1"/>
    <col min="1776" max="1776" width="12.54296875" bestFit="1" customWidth="1"/>
    <col min="1777" max="1777" width="18.36328125" bestFit="1" customWidth="1"/>
    <col min="1778" max="1778" width="24.26953125" bestFit="1" customWidth="1"/>
    <col min="1779" max="1779" width="11.453125" bestFit="1" customWidth="1"/>
    <col min="1780" max="1780" width="36.7265625" bestFit="1" customWidth="1"/>
    <col min="1781" max="1781" width="32" bestFit="1" customWidth="1"/>
    <col min="1782" max="1782" width="49.90625" bestFit="1" customWidth="1"/>
    <col min="1783" max="1783" width="33.453125" bestFit="1" customWidth="1"/>
    <col min="1784" max="1784" width="22.36328125" bestFit="1" customWidth="1"/>
    <col min="1785" max="1785" width="26.54296875" bestFit="1" customWidth="1"/>
    <col min="1786" max="1786" width="52" bestFit="1" customWidth="1"/>
    <col min="1787" max="1787" width="31.453125" bestFit="1" customWidth="1"/>
    <col min="1788" max="1788" width="30.54296875" bestFit="1" customWidth="1"/>
    <col min="1789" max="1789" width="26.54296875" bestFit="1" customWidth="1"/>
    <col min="1790" max="1790" width="22.36328125" bestFit="1" customWidth="1"/>
    <col min="1791" max="1791" width="37" bestFit="1" customWidth="1"/>
    <col min="1792" max="1792" width="16.81640625" bestFit="1" customWidth="1"/>
    <col min="1793" max="1793" width="42.08984375" bestFit="1" customWidth="1"/>
    <col min="1794" max="1794" width="47.36328125" bestFit="1" customWidth="1"/>
    <col min="1795" max="1795" width="21.90625" bestFit="1" customWidth="1"/>
    <col min="1796" max="1796" width="29.90625" bestFit="1" customWidth="1"/>
    <col min="1797" max="1797" width="56.36328125" bestFit="1" customWidth="1"/>
    <col min="1798" max="1798" width="38.1796875" bestFit="1" customWidth="1"/>
    <col min="1799" max="1799" width="24.6328125" bestFit="1" customWidth="1"/>
    <col min="1800" max="1800" width="17.1796875" bestFit="1" customWidth="1"/>
    <col min="1801" max="1801" width="19.90625" bestFit="1" customWidth="1"/>
    <col min="1802" max="1802" width="14.90625" bestFit="1" customWidth="1"/>
    <col min="1803" max="1803" width="22.81640625" bestFit="1" customWidth="1"/>
    <col min="1804" max="1804" width="39.453125" bestFit="1" customWidth="1"/>
    <col min="1805" max="1805" width="48.08984375" bestFit="1" customWidth="1"/>
    <col min="1806" max="1806" width="60.26953125" bestFit="1" customWidth="1"/>
    <col min="1807" max="1807" width="24.26953125" bestFit="1" customWidth="1"/>
    <col min="1808" max="1808" width="52.7265625" bestFit="1" customWidth="1"/>
    <col min="1809" max="1809" width="20.1796875" bestFit="1" customWidth="1"/>
    <col min="1810" max="1810" width="12.26953125" bestFit="1" customWidth="1"/>
    <col min="1811" max="1811" width="7.6328125" bestFit="1" customWidth="1"/>
    <col min="1812" max="1812" width="20.08984375" bestFit="1" customWidth="1"/>
    <col min="1813" max="1813" width="32.54296875" bestFit="1" customWidth="1"/>
    <col min="1814" max="1814" width="43.26953125" bestFit="1" customWidth="1"/>
    <col min="1815" max="1815" width="46" bestFit="1" customWidth="1"/>
    <col min="1816" max="1816" width="42.26953125" bestFit="1" customWidth="1"/>
    <col min="1817" max="1817" width="25.26953125" bestFit="1" customWidth="1"/>
    <col min="1818" max="1818" width="53.26953125" bestFit="1" customWidth="1"/>
    <col min="1819" max="1819" width="15.6328125" bestFit="1" customWidth="1"/>
    <col min="1820" max="1820" width="18.7265625" bestFit="1" customWidth="1"/>
    <col min="1821" max="1821" width="45.453125" bestFit="1" customWidth="1"/>
    <col min="1822" max="1822" width="32.54296875" bestFit="1" customWidth="1"/>
    <col min="1823" max="1823" width="40.54296875" bestFit="1" customWidth="1"/>
    <col min="1824" max="1824" width="45.6328125" bestFit="1" customWidth="1"/>
    <col min="1825" max="1825" width="34" bestFit="1" customWidth="1"/>
    <col min="1826" max="1826" width="17.6328125" bestFit="1" customWidth="1"/>
    <col min="1827" max="1827" width="31.81640625" bestFit="1" customWidth="1"/>
    <col min="1828" max="1828" width="30.54296875" bestFit="1" customWidth="1"/>
    <col min="1829" max="1829" width="46.1796875" bestFit="1" customWidth="1"/>
    <col min="1830" max="1830" width="47.453125" bestFit="1" customWidth="1"/>
    <col min="1831" max="1831" width="38.90625" bestFit="1" customWidth="1"/>
    <col min="1832" max="1832" width="36.453125" bestFit="1" customWidth="1"/>
    <col min="1833" max="1833" width="16.08984375" bestFit="1" customWidth="1"/>
    <col min="1834" max="1834" width="11.08984375" bestFit="1" customWidth="1"/>
    <col min="1835" max="1835" width="12.7265625" bestFit="1" customWidth="1"/>
    <col min="1836" max="1836" width="20.54296875" bestFit="1" customWidth="1"/>
    <col min="1837" max="1837" width="18.7265625" bestFit="1" customWidth="1"/>
    <col min="1838" max="1838" width="48.54296875" bestFit="1" customWidth="1"/>
    <col min="1839" max="1839" width="8.36328125" bestFit="1" customWidth="1"/>
    <col min="1840" max="1840" width="14.54296875" bestFit="1" customWidth="1"/>
    <col min="1841" max="1841" width="12" bestFit="1" customWidth="1"/>
    <col min="1842" max="1842" width="8.1796875" bestFit="1" customWidth="1"/>
    <col min="1843" max="1843" width="17.26953125" bestFit="1" customWidth="1"/>
    <col min="1844" max="1844" width="55.36328125" bestFit="1" customWidth="1"/>
    <col min="1845" max="1845" width="17.1796875" bestFit="1" customWidth="1"/>
    <col min="1846" max="1846" width="7.90625" bestFit="1" customWidth="1"/>
    <col min="1847" max="1847" width="8.453125" bestFit="1" customWidth="1"/>
    <col min="1848" max="1848" width="12.7265625" bestFit="1" customWidth="1"/>
    <col min="1849" max="1849" width="42.1796875" bestFit="1" customWidth="1"/>
    <col min="1850" max="1850" width="25.26953125" bestFit="1" customWidth="1"/>
    <col min="1851" max="1851" width="24" bestFit="1" customWidth="1"/>
    <col min="1852" max="1852" width="36.36328125" bestFit="1" customWidth="1"/>
    <col min="1853" max="1853" width="35.90625" bestFit="1" customWidth="1"/>
    <col min="1854" max="1854" width="5.90625" bestFit="1" customWidth="1"/>
    <col min="1855" max="1855" width="29.81640625" bestFit="1" customWidth="1"/>
    <col min="1856" max="1856" width="16.1796875" bestFit="1" customWidth="1"/>
    <col min="1857" max="1857" width="19.81640625" bestFit="1" customWidth="1"/>
    <col min="1858" max="1858" width="30.453125" bestFit="1" customWidth="1"/>
    <col min="1859" max="1859" width="47.26953125" bestFit="1" customWidth="1"/>
    <col min="1860" max="1860" width="20.453125" bestFit="1" customWidth="1"/>
    <col min="1861" max="1861" width="6" bestFit="1" customWidth="1"/>
    <col min="1862" max="1862" width="32.54296875" bestFit="1" customWidth="1"/>
    <col min="1863" max="1863" width="17" bestFit="1" customWidth="1"/>
    <col min="1864" max="1864" width="30" bestFit="1" customWidth="1"/>
    <col min="1865" max="1865" width="14.54296875" bestFit="1" customWidth="1"/>
    <col min="1866" max="1866" width="22.36328125" bestFit="1" customWidth="1"/>
    <col min="1867" max="1867" width="47.81640625" bestFit="1" customWidth="1"/>
    <col min="1868" max="1868" width="41.54296875" bestFit="1" customWidth="1"/>
    <col min="1869" max="1869" width="55.08984375" bestFit="1" customWidth="1"/>
    <col min="1870" max="1870" width="19.6328125" bestFit="1" customWidth="1"/>
    <col min="1871" max="1871" width="46.54296875" bestFit="1" customWidth="1"/>
    <col min="1872" max="1872" width="51" bestFit="1" customWidth="1"/>
    <col min="1873" max="1873" width="49.08984375" bestFit="1" customWidth="1"/>
    <col min="1874" max="1874" width="22.36328125" bestFit="1" customWidth="1"/>
    <col min="1875" max="1875" width="18.08984375" bestFit="1" customWidth="1"/>
    <col min="1876" max="1876" width="24.453125" bestFit="1" customWidth="1"/>
    <col min="1877" max="1877" width="25.1796875" bestFit="1" customWidth="1"/>
    <col min="1878" max="1878" width="50.6328125" bestFit="1" customWidth="1"/>
    <col min="1879" max="1879" width="50.54296875" bestFit="1" customWidth="1"/>
    <col min="1880" max="1880" width="29.6328125" bestFit="1" customWidth="1"/>
    <col min="1881" max="1881" width="10.90625" bestFit="1" customWidth="1"/>
    <col min="1882" max="1882" width="26.26953125" bestFit="1" customWidth="1"/>
    <col min="1883" max="1883" width="36.6328125" bestFit="1" customWidth="1"/>
    <col min="1884" max="1884" width="24.453125" bestFit="1" customWidth="1"/>
    <col min="1885" max="1885" width="26.90625" bestFit="1" customWidth="1"/>
    <col min="1886" max="1886" width="50.90625" bestFit="1" customWidth="1"/>
    <col min="1887" max="1887" width="48.453125" bestFit="1" customWidth="1"/>
    <col min="1888" max="1888" width="24.6328125" bestFit="1" customWidth="1"/>
    <col min="1889" max="1889" width="49.81640625" bestFit="1" customWidth="1"/>
    <col min="1890" max="1890" width="22.81640625" bestFit="1" customWidth="1"/>
    <col min="1891" max="1891" width="61.81640625" bestFit="1" customWidth="1"/>
    <col min="1892" max="1892" width="52.36328125" bestFit="1" customWidth="1"/>
    <col min="1893" max="1893" width="14.453125" bestFit="1" customWidth="1"/>
    <col min="1894" max="1894" width="40.08984375" bestFit="1" customWidth="1"/>
    <col min="1895" max="1895" width="37.26953125" bestFit="1" customWidth="1"/>
    <col min="1896" max="1896" width="50.90625" bestFit="1" customWidth="1"/>
    <col min="1897" max="1897" width="22.6328125" bestFit="1" customWidth="1"/>
    <col min="1898" max="1898" width="32.08984375" bestFit="1" customWidth="1"/>
    <col min="1899" max="1899" width="42.81640625" bestFit="1" customWidth="1"/>
    <col min="1900" max="1900" width="22.54296875" bestFit="1" customWidth="1"/>
    <col min="1901" max="1901" width="30.90625" bestFit="1" customWidth="1"/>
    <col min="1902" max="1902" width="26.1796875" bestFit="1" customWidth="1"/>
    <col min="1903" max="1903" width="21.36328125" bestFit="1" customWidth="1"/>
    <col min="1904" max="1904" width="25.6328125" bestFit="1" customWidth="1"/>
    <col min="1905" max="1905" width="26.08984375" bestFit="1" customWidth="1"/>
    <col min="1906" max="1906" width="24" bestFit="1" customWidth="1"/>
    <col min="1907" max="1907" width="17.81640625" bestFit="1" customWidth="1"/>
    <col min="1908" max="1908" width="46.6328125" bestFit="1" customWidth="1"/>
    <col min="1909" max="1909" width="51.08984375" bestFit="1" customWidth="1"/>
    <col min="1910" max="1910" width="30.1796875" bestFit="1" customWidth="1"/>
    <col min="1911" max="1911" width="50.7265625" bestFit="1" customWidth="1"/>
    <col min="1912" max="1912" width="61.453125" bestFit="1" customWidth="1"/>
    <col min="1913" max="1913" width="21.7265625" bestFit="1" customWidth="1"/>
    <col min="1914" max="1914" width="32.36328125" bestFit="1" customWidth="1"/>
    <col min="1915" max="1915" width="47.36328125" bestFit="1" customWidth="1"/>
    <col min="1916" max="1916" width="20.6328125" bestFit="1" customWidth="1"/>
    <col min="1917" max="1917" width="26.26953125" bestFit="1" customWidth="1"/>
    <col min="1918" max="1918" width="39.453125" bestFit="1" customWidth="1"/>
    <col min="1919" max="1919" width="22.36328125" bestFit="1" customWidth="1"/>
    <col min="1920" max="1920" width="37.90625" bestFit="1" customWidth="1"/>
    <col min="1921" max="1921" width="53.90625" bestFit="1" customWidth="1"/>
    <col min="1922" max="1922" width="14.7265625" bestFit="1" customWidth="1"/>
    <col min="1923" max="1923" width="22.7265625" bestFit="1" customWidth="1"/>
    <col min="1924" max="1924" width="10.90625" bestFit="1" customWidth="1"/>
    <col min="1925" max="1925" width="16.7265625" bestFit="1" customWidth="1"/>
    <col min="1926" max="1926" width="49.81640625" bestFit="1" customWidth="1"/>
    <col min="1927" max="1927" width="18.1796875" bestFit="1" customWidth="1"/>
    <col min="1928" max="1928" width="12.36328125" bestFit="1" customWidth="1"/>
    <col min="1929" max="1929" width="11.36328125" bestFit="1" customWidth="1"/>
    <col min="1930" max="1930" width="37.453125" bestFit="1" customWidth="1"/>
    <col min="1931" max="1931" width="33.453125" bestFit="1" customWidth="1"/>
    <col min="1932" max="1932" width="12.54296875" bestFit="1" customWidth="1"/>
    <col min="1933" max="1933" width="33.08984375" bestFit="1" customWidth="1"/>
    <col min="1934" max="1934" width="53.90625" bestFit="1" customWidth="1"/>
    <col min="1935" max="1935" width="25.90625" bestFit="1" customWidth="1"/>
    <col min="1936" max="1936" width="35.7265625" bestFit="1" customWidth="1"/>
    <col min="1937" max="1937" width="43.6328125" bestFit="1" customWidth="1"/>
    <col min="1938" max="1938" width="45.36328125" bestFit="1" customWidth="1"/>
    <col min="1939" max="1939" width="51.08984375" bestFit="1" customWidth="1"/>
    <col min="1940" max="1940" width="42.54296875" bestFit="1" customWidth="1"/>
    <col min="1941" max="1941" width="6.26953125" bestFit="1" customWidth="1"/>
    <col min="1942" max="1942" width="25.26953125" bestFit="1" customWidth="1"/>
    <col min="1943" max="1943" width="18" bestFit="1" customWidth="1"/>
    <col min="1944" max="1944" width="27.08984375" bestFit="1" customWidth="1"/>
    <col min="1945" max="1945" width="15" bestFit="1" customWidth="1"/>
    <col min="1946" max="1946" width="44.08984375" bestFit="1" customWidth="1"/>
    <col min="1947" max="1947" width="79.26953125" bestFit="1" customWidth="1"/>
    <col min="1948" max="1948" width="8.54296875" bestFit="1" customWidth="1"/>
    <col min="1949" max="1949" width="39.6328125" bestFit="1" customWidth="1"/>
    <col min="1950" max="1950" width="15.7265625" bestFit="1" customWidth="1"/>
    <col min="1951" max="1951" width="37.7265625" bestFit="1" customWidth="1"/>
    <col min="1952" max="1952" width="21.08984375" bestFit="1" customWidth="1"/>
    <col min="1953" max="1953" width="22.26953125" bestFit="1" customWidth="1"/>
    <col min="1954" max="1954" width="11.1796875" bestFit="1" customWidth="1"/>
    <col min="1955" max="1955" width="23.90625" bestFit="1" customWidth="1"/>
    <col min="1956" max="1956" width="23.7265625" bestFit="1" customWidth="1"/>
    <col min="1957" max="1957" width="48" bestFit="1" customWidth="1"/>
    <col min="1958" max="1958" width="13.54296875" bestFit="1" customWidth="1"/>
    <col min="1959" max="1959" width="16.453125" bestFit="1" customWidth="1"/>
    <col min="1960" max="1960" width="46" bestFit="1" customWidth="1"/>
    <col min="1961" max="1961" width="19.08984375" bestFit="1" customWidth="1"/>
    <col min="1962" max="1962" width="18.90625" bestFit="1" customWidth="1"/>
    <col min="1963" max="1963" width="8.81640625" bestFit="1" customWidth="1"/>
    <col min="1964" max="1964" width="25" bestFit="1" customWidth="1"/>
    <col min="1965" max="1965" width="36.453125" bestFit="1" customWidth="1"/>
    <col min="1966" max="1966" width="30.7265625" bestFit="1" customWidth="1"/>
    <col min="1967" max="1967" width="45.6328125" bestFit="1" customWidth="1"/>
    <col min="1968" max="1968" width="30.453125" bestFit="1" customWidth="1"/>
    <col min="1969" max="1969" width="38.26953125" bestFit="1" customWidth="1"/>
    <col min="1970" max="1970" width="52.1796875" bestFit="1" customWidth="1"/>
    <col min="1971" max="1971" width="28.36328125" bestFit="1" customWidth="1"/>
    <col min="1972" max="1972" width="47.36328125" bestFit="1" customWidth="1"/>
    <col min="1973" max="1973" width="38.7265625" bestFit="1" customWidth="1"/>
    <col min="1974" max="1974" width="35.7265625" bestFit="1" customWidth="1"/>
    <col min="1975" max="1975" width="29.453125" bestFit="1" customWidth="1"/>
    <col min="1976" max="1976" width="54.90625" bestFit="1" customWidth="1"/>
    <col min="1977" max="1977" width="6.08984375" bestFit="1" customWidth="1"/>
    <col min="1978" max="1978" width="47.36328125" bestFit="1" customWidth="1"/>
    <col min="1979" max="1979" width="22.453125" bestFit="1" customWidth="1"/>
    <col min="1980" max="1980" width="45" bestFit="1" customWidth="1"/>
    <col min="1981" max="1981" width="45.26953125" bestFit="1" customWidth="1"/>
    <col min="1982" max="1982" width="50.36328125" bestFit="1" customWidth="1"/>
    <col min="1983" max="1983" width="17.1796875" bestFit="1" customWidth="1"/>
    <col min="1984" max="1984" width="32.1796875" bestFit="1" customWidth="1"/>
    <col min="1985" max="1985" width="51.54296875" bestFit="1" customWidth="1"/>
    <col min="1986" max="1986" width="15.08984375" bestFit="1" customWidth="1"/>
    <col min="1987" max="1987" width="35.453125" bestFit="1" customWidth="1"/>
    <col min="1988" max="1988" width="17.6328125" bestFit="1" customWidth="1"/>
    <col min="1989" max="1989" width="13.90625" bestFit="1" customWidth="1"/>
    <col min="1990" max="1990" width="8.81640625" bestFit="1" customWidth="1"/>
    <col min="1991" max="1991" width="10.90625" bestFit="1" customWidth="1"/>
    <col min="1992" max="1992" width="54.6328125" bestFit="1" customWidth="1"/>
    <col min="1993" max="1993" width="48.453125" bestFit="1" customWidth="1"/>
    <col min="1994" max="1994" width="31.1796875" bestFit="1" customWidth="1"/>
    <col min="1995" max="1995" width="14.81640625" bestFit="1" customWidth="1"/>
    <col min="1996" max="1996" width="43.6328125" bestFit="1" customWidth="1"/>
    <col min="1997" max="1997" width="32.6328125" bestFit="1" customWidth="1"/>
    <col min="1998" max="1998" width="36.54296875" bestFit="1" customWidth="1"/>
    <col min="1999" max="1999" width="26.26953125" bestFit="1" customWidth="1"/>
    <col min="2000" max="2000" width="51.453125" bestFit="1" customWidth="1"/>
    <col min="2001" max="2001" width="26" bestFit="1" customWidth="1"/>
    <col min="2002" max="2002" width="47.08984375" bestFit="1" customWidth="1"/>
    <col min="2003" max="2003" width="48.1796875" bestFit="1" customWidth="1"/>
    <col min="2004" max="2004" width="42.26953125" bestFit="1" customWidth="1"/>
    <col min="2005" max="2005" width="11.453125" bestFit="1" customWidth="1"/>
    <col min="2006" max="2006" width="12" bestFit="1" customWidth="1"/>
    <col min="2007" max="2007" width="22.453125" bestFit="1" customWidth="1"/>
    <col min="2008" max="2008" width="29.7265625" bestFit="1" customWidth="1"/>
    <col min="2009" max="2009" width="8.81640625" bestFit="1" customWidth="1"/>
    <col min="2010" max="2010" width="10.26953125" bestFit="1" customWidth="1"/>
    <col min="2011" max="2011" width="19.6328125" bestFit="1" customWidth="1"/>
    <col min="2012" max="2012" width="13.08984375" bestFit="1" customWidth="1"/>
    <col min="2013" max="2013" width="20.453125" bestFit="1" customWidth="1"/>
    <col min="2014" max="2014" width="38.90625" bestFit="1" customWidth="1"/>
    <col min="2015" max="2015" width="40.81640625" bestFit="1" customWidth="1"/>
    <col min="2016" max="2016" width="46.1796875" bestFit="1" customWidth="1"/>
    <col min="2017" max="2017" width="34.1796875" bestFit="1" customWidth="1"/>
    <col min="2018" max="2018" width="29.6328125" bestFit="1" customWidth="1"/>
    <col min="2019" max="2019" width="39.7265625" bestFit="1" customWidth="1"/>
    <col min="2020" max="2020" width="28.81640625" bestFit="1" customWidth="1"/>
    <col min="2021" max="2021" width="22.7265625" bestFit="1" customWidth="1"/>
    <col min="2022" max="2022" width="29.7265625" bestFit="1" customWidth="1"/>
    <col min="2023" max="2023" width="24.36328125" bestFit="1" customWidth="1"/>
    <col min="2024" max="2024" width="21.54296875" bestFit="1" customWidth="1"/>
    <col min="2025" max="2025" width="8.26953125" bestFit="1" customWidth="1"/>
    <col min="2026" max="2026" width="24.6328125" bestFit="1" customWidth="1"/>
    <col min="2027" max="2027" width="22.6328125" bestFit="1" customWidth="1"/>
    <col min="2028" max="2028" width="55" bestFit="1" customWidth="1"/>
    <col min="2029" max="2029" width="30.90625" bestFit="1" customWidth="1"/>
    <col min="2030" max="2030" width="13.90625" bestFit="1" customWidth="1"/>
    <col min="2031" max="2031" width="9.81640625" bestFit="1" customWidth="1"/>
    <col min="2032" max="2032" width="46.08984375" bestFit="1" customWidth="1"/>
    <col min="2033" max="2033" width="30.90625" bestFit="1" customWidth="1"/>
    <col min="2034" max="2034" width="44.453125" bestFit="1" customWidth="1"/>
    <col min="2035" max="2035" width="26.90625" bestFit="1" customWidth="1"/>
    <col min="2036" max="2036" width="27.6328125" bestFit="1" customWidth="1"/>
    <col min="2037" max="2037" width="11.7265625" bestFit="1" customWidth="1"/>
    <col min="2038" max="2038" width="51.7265625" bestFit="1" customWidth="1"/>
    <col min="2039" max="2039" width="40.453125" bestFit="1" customWidth="1"/>
    <col min="2040" max="2040" width="54.26953125" bestFit="1" customWidth="1"/>
    <col min="2041" max="2041" width="48.453125" bestFit="1" customWidth="1"/>
    <col min="2042" max="2042" width="34" bestFit="1" customWidth="1"/>
    <col min="2043" max="2043" width="40.90625" bestFit="1" customWidth="1"/>
    <col min="2044" max="2044" width="11.81640625" bestFit="1" customWidth="1"/>
    <col min="2045" max="2045" width="41.6328125" bestFit="1" customWidth="1"/>
    <col min="2046" max="2046" width="18.36328125" bestFit="1" customWidth="1"/>
    <col min="2047" max="2047" width="34.36328125" bestFit="1" customWidth="1"/>
    <col min="2048" max="2048" width="8.90625" bestFit="1" customWidth="1"/>
    <col min="2049" max="2049" width="14.7265625" bestFit="1" customWidth="1"/>
    <col min="2050" max="2050" width="34.81640625" bestFit="1" customWidth="1"/>
    <col min="2051" max="2051" width="40.36328125" bestFit="1" customWidth="1"/>
    <col min="2052" max="2052" width="45" bestFit="1" customWidth="1"/>
    <col min="2053" max="2053" width="41.90625" bestFit="1" customWidth="1"/>
    <col min="2054" max="2054" width="55.453125" bestFit="1" customWidth="1"/>
    <col min="2055" max="2055" width="25.453125" bestFit="1" customWidth="1"/>
    <col min="2056" max="2056" width="16.6328125" bestFit="1" customWidth="1"/>
    <col min="2057" max="2057" width="35.81640625" bestFit="1" customWidth="1"/>
    <col min="2058" max="2058" width="36.36328125" bestFit="1" customWidth="1"/>
    <col min="2059" max="2059" width="28.7265625" bestFit="1" customWidth="1"/>
    <col min="2060" max="2060" width="24.36328125" bestFit="1" customWidth="1"/>
    <col min="2061" max="2061" width="37.7265625" bestFit="1" customWidth="1"/>
    <col min="2062" max="2062" width="54.7265625" bestFit="1" customWidth="1"/>
    <col min="2063" max="2063" width="48.81640625" bestFit="1" customWidth="1"/>
    <col min="2064" max="2064" width="33.1796875" bestFit="1" customWidth="1"/>
    <col min="2065" max="2065" width="25.453125" bestFit="1" customWidth="1"/>
    <col min="2066" max="2066" width="35.81640625" bestFit="1" customWidth="1"/>
    <col min="2067" max="2067" width="27.36328125" bestFit="1" customWidth="1"/>
    <col min="2068" max="2068" width="33.90625" bestFit="1" customWidth="1"/>
    <col min="2069" max="2069" width="28" bestFit="1" customWidth="1"/>
    <col min="2070" max="2070" width="45.08984375" bestFit="1" customWidth="1"/>
    <col min="2071" max="2071" width="24.81640625" bestFit="1" customWidth="1"/>
    <col min="2072" max="2072" width="52.6328125" bestFit="1" customWidth="1"/>
    <col min="2073" max="2073" width="10.26953125" bestFit="1" customWidth="1"/>
    <col min="2074" max="2074" width="53.26953125" bestFit="1" customWidth="1"/>
    <col min="2075" max="2075" width="42.1796875" bestFit="1" customWidth="1"/>
    <col min="2076" max="2076" width="47" bestFit="1" customWidth="1"/>
    <col min="2077" max="2078" width="20.453125" bestFit="1" customWidth="1"/>
    <col min="2079" max="2079" width="27.6328125" bestFit="1" customWidth="1"/>
    <col min="2080" max="2080" width="43.26953125" bestFit="1" customWidth="1"/>
    <col min="2081" max="2081" width="40.7265625" bestFit="1" customWidth="1"/>
    <col min="2082" max="2082" width="48.90625" bestFit="1" customWidth="1"/>
    <col min="2083" max="2083" width="28.1796875" bestFit="1" customWidth="1"/>
    <col min="2084" max="2084" width="31.90625" bestFit="1" customWidth="1"/>
    <col min="2085" max="2085" width="49.1796875" bestFit="1" customWidth="1"/>
    <col min="2086" max="2086" width="22" bestFit="1" customWidth="1"/>
    <col min="2087" max="2087" width="10" bestFit="1" customWidth="1"/>
    <col min="2088" max="2088" width="31.54296875" bestFit="1" customWidth="1"/>
    <col min="2089" max="2089" width="25.26953125" bestFit="1" customWidth="1"/>
    <col min="2090" max="2090" width="47.1796875" bestFit="1" customWidth="1"/>
    <col min="2091" max="2091" width="47.36328125" bestFit="1" customWidth="1"/>
    <col min="2092" max="2092" width="53.26953125" bestFit="1" customWidth="1"/>
    <col min="2093" max="2093" width="31.81640625" bestFit="1" customWidth="1"/>
    <col min="2094" max="2094" width="38" bestFit="1" customWidth="1"/>
    <col min="2095" max="2095" width="25.7265625" bestFit="1" customWidth="1"/>
    <col min="2096" max="2096" width="45.81640625" bestFit="1" customWidth="1"/>
    <col min="2097" max="2097" width="34.26953125" bestFit="1" customWidth="1"/>
    <col min="2098" max="2098" width="20.54296875" bestFit="1" customWidth="1"/>
    <col min="2099" max="2099" width="51.08984375" bestFit="1" customWidth="1"/>
    <col min="2100" max="2100" width="31.90625" bestFit="1" customWidth="1"/>
    <col min="2101" max="2101" width="40.453125" bestFit="1" customWidth="1"/>
    <col min="2102" max="2102" width="21.36328125" bestFit="1" customWidth="1"/>
    <col min="2103" max="2103" width="15.36328125" bestFit="1" customWidth="1"/>
    <col min="2104" max="2104" width="21.7265625" bestFit="1" customWidth="1"/>
    <col min="2105" max="2105" width="19.08984375" bestFit="1" customWidth="1"/>
    <col min="2106" max="2106" width="43.7265625" bestFit="1" customWidth="1"/>
    <col min="2107" max="2107" width="54.7265625" bestFit="1" customWidth="1"/>
    <col min="2108" max="2108" width="47.36328125" bestFit="1" customWidth="1"/>
    <col min="2109" max="2109" width="19.90625" bestFit="1" customWidth="1"/>
    <col min="2110" max="2110" width="49.08984375" bestFit="1" customWidth="1"/>
    <col min="2111" max="2111" width="28.08984375" bestFit="1" customWidth="1"/>
    <col min="2112" max="2112" width="14.453125" bestFit="1" customWidth="1"/>
    <col min="2113" max="2113" width="40.1796875" bestFit="1" customWidth="1"/>
    <col min="2114" max="2114" width="54.90625" bestFit="1" customWidth="1"/>
    <col min="2115" max="2115" width="19.26953125" bestFit="1" customWidth="1"/>
    <col min="2116" max="2116" width="54.1796875" bestFit="1" customWidth="1"/>
    <col min="2117" max="2117" width="19.1796875" bestFit="1" customWidth="1"/>
    <col min="2118" max="2118" width="30.08984375" bestFit="1" customWidth="1"/>
    <col min="2119" max="2119" width="48" bestFit="1" customWidth="1"/>
    <col min="2120" max="2120" width="20.6328125" bestFit="1" customWidth="1"/>
    <col min="2121" max="2121" width="24.1796875" bestFit="1" customWidth="1"/>
    <col min="2122" max="2122" width="25.1796875" bestFit="1" customWidth="1"/>
    <col min="2123" max="2123" width="11.7265625" bestFit="1" customWidth="1"/>
    <col min="2124" max="2124" width="26.36328125" bestFit="1" customWidth="1"/>
    <col min="2125" max="2125" width="44.7265625" bestFit="1" customWidth="1"/>
    <col min="2126" max="2126" width="40.7265625" bestFit="1" customWidth="1"/>
    <col min="2127" max="2127" width="37.08984375" bestFit="1" customWidth="1"/>
    <col min="2128" max="2128" width="8.90625" bestFit="1" customWidth="1"/>
    <col min="2129" max="2129" width="33.453125" bestFit="1" customWidth="1"/>
    <col min="2130" max="2130" width="32.1796875" bestFit="1" customWidth="1"/>
    <col min="2131" max="2131" width="17.1796875" bestFit="1" customWidth="1"/>
    <col min="2132" max="2132" width="42.08984375" bestFit="1" customWidth="1"/>
    <col min="2133" max="2133" width="44.7265625" bestFit="1" customWidth="1"/>
    <col min="2134" max="2134" width="43.1796875" bestFit="1" customWidth="1"/>
    <col min="2135" max="2135" width="52.26953125" bestFit="1" customWidth="1"/>
    <col min="2136" max="2136" width="58.54296875" bestFit="1" customWidth="1"/>
    <col min="2137" max="2137" width="35.1796875" bestFit="1" customWidth="1"/>
    <col min="2138" max="2138" width="23.08984375" bestFit="1" customWidth="1"/>
    <col min="2139" max="2139" width="43.453125" bestFit="1" customWidth="1"/>
    <col min="2140" max="2140" width="14.6328125" bestFit="1" customWidth="1"/>
    <col min="2141" max="2141" width="24.08984375" bestFit="1" customWidth="1"/>
    <col min="2142" max="2142" width="35.7265625" bestFit="1" customWidth="1"/>
    <col min="2143" max="2143" width="23.54296875" bestFit="1" customWidth="1"/>
    <col min="2144" max="2144" width="24.26953125" bestFit="1" customWidth="1"/>
    <col min="2145" max="2145" width="50.36328125" bestFit="1" customWidth="1"/>
    <col min="2146" max="2146" width="15.81640625" bestFit="1" customWidth="1"/>
    <col min="2147" max="2147" width="25.81640625" bestFit="1" customWidth="1"/>
    <col min="2148" max="2148" width="27.36328125" bestFit="1" customWidth="1"/>
    <col min="2149" max="2149" width="33.81640625" bestFit="1" customWidth="1"/>
    <col min="2150" max="2150" width="50.90625" bestFit="1" customWidth="1"/>
    <col min="2151" max="2151" width="18.90625" bestFit="1" customWidth="1"/>
    <col min="2152" max="2152" width="39.81640625" bestFit="1" customWidth="1"/>
    <col min="2153" max="2153" width="44.1796875" bestFit="1" customWidth="1"/>
    <col min="2154" max="2154" width="49.54296875" bestFit="1" customWidth="1"/>
    <col min="2155" max="2155" width="28.54296875" bestFit="1" customWidth="1"/>
    <col min="2156" max="2156" width="53.6328125" bestFit="1" customWidth="1"/>
    <col min="2157" max="2157" width="16.1796875" bestFit="1" customWidth="1"/>
    <col min="2158" max="2158" width="14.54296875" bestFit="1" customWidth="1"/>
    <col min="2159" max="2159" width="43.81640625" bestFit="1" customWidth="1"/>
    <col min="2160" max="2160" width="5.26953125" bestFit="1" customWidth="1"/>
    <col min="2161" max="2161" width="9.1796875" bestFit="1" customWidth="1"/>
    <col min="2162" max="2162" width="9.36328125" bestFit="1" customWidth="1"/>
    <col min="2163" max="2163" width="11.81640625" bestFit="1" customWidth="1"/>
    <col min="2164" max="2164" width="29.81640625" bestFit="1" customWidth="1"/>
    <col min="2165" max="2165" width="22.6328125" bestFit="1" customWidth="1"/>
    <col min="2166" max="2166" width="47.36328125" bestFit="1" customWidth="1"/>
    <col min="2167" max="2167" width="32.26953125" bestFit="1" customWidth="1"/>
    <col min="2168" max="2168" width="31.36328125" bestFit="1" customWidth="1"/>
    <col min="2169" max="2169" width="12.54296875" bestFit="1" customWidth="1"/>
    <col min="2170" max="2170" width="17.453125" bestFit="1" customWidth="1"/>
    <col min="2171" max="2171" width="34.90625" bestFit="1" customWidth="1"/>
    <col min="2172" max="2172" width="14.26953125" bestFit="1" customWidth="1"/>
    <col min="2173" max="2173" width="19.36328125" bestFit="1" customWidth="1"/>
    <col min="2174" max="2174" width="30" bestFit="1" customWidth="1"/>
    <col min="2175" max="2175" width="32.08984375" bestFit="1" customWidth="1"/>
    <col min="2176" max="2176" width="21.26953125" bestFit="1" customWidth="1"/>
    <col min="2177" max="2177" width="16.453125" bestFit="1" customWidth="1"/>
    <col min="2178" max="2178" width="43.453125" bestFit="1" customWidth="1"/>
    <col min="2179" max="2179" width="38.36328125" bestFit="1" customWidth="1"/>
    <col min="2180" max="2180" width="36.453125" bestFit="1" customWidth="1"/>
    <col min="2181" max="2181" width="11.81640625" bestFit="1" customWidth="1"/>
    <col min="2182" max="2182" width="15" bestFit="1" customWidth="1"/>
    <col min="2183" max="2183" width="32.08984375" bestFit="1" customWidth="1"/>
    <col min="2184" max="2184" width="18.7265625" bestFit="1" customWidth="1"/>
    <col min="2185" max="2185" width="18.08984375" bestFit="1" customWidth="1"/>
    <col min="2186" max="2186" width="15.54296875" bestFit="1" customWidth="1"/>
    <col min="2187" max="2187" width="5.7265625" bestFit="1" customWidth="1"/>
    <col min="2188" max="2188" width="21.36328125" bestFit="1" customWidth="1"/>
    <col min="2189" max="2189" width="8" bestFit="1" customWidth="1"/>
    <col min="2190" max="2190" width="11.36328125" bestFit="1" customWidth="1"/>
    <col min="2191" max="2191" width="15.81640625" bestFit="1" customWidth="1"/>
    <col min="2192" max="2192" width="20.36328125" bestFit="1" customWidth="1"/>
    <col min="2193" max="2193" width="25.7265625" bestFit="1" customWidth="1"/>
    <col min="2194" max="2194" width="51.36328125" bestFit="1" customWidth="1"/>
    <col min="2195" max="2195" width="55.26953125" bestFit="1" customWidth="1"/>
    <col min="2196" max="2196" width="20.1796875" bestFit="1" customWidth="1"/>
    <col min="2197" max="2197" width="48.08984375" bestFit="1" customWidth="1"/>
    <col min="2198" max="2198" width="10.7265625" bestFit="1" customWidth="1"/>
    <col min="2199" max="2199" width="60.7265625" bestFit="1" customWidth="1"/>
    <col min="2200" max="2200" width="33.81640625" bestFit="1" customWidth="1"/>
    <col min="2201" max="2201" width="16.54296875" bestFit="1" customWidth="1"/>
    <col min="2202" max="2202" width="36.7265625" bestFit="1" customWidth="1"/>
    <col min="2203" max="2203" width="12.90625" bestFit="1" customWidth="1"/>
    <col min="2204" max="2204" width="28.7265625" bestFit="1" customWidth="1"/>
    <col min="2205" max="2205" width="54.7265625" bestFit="1" customWidth="1"/>
    <col min="2206" max="2206" width="17" bestFit="1" customWidth="1"/>
    <col min="2207" max="2207" width="55.1796875" bestFit="1" customWidth="1"/>
    <col min="2208" max="2208" width="17.08984375" bestFit="1" customWidth="1"/>
    <col min="2209" max="2209" width="55.26953125" bestFit="1" customWidth="1"/>
    <col min="2210" max="2210" width="55.1796875" bestFit="1" customWidth="1"/>
    <col min="2211" max="2211" width="21.36328125" bestFit="1" customWidth="1"/>
    <col min="2212" max="2212" width="46.81640625" bestFit="1" customWidth="1"/>
    <col min="2213" max="2213" width="53.08984375" bestFit="1" customWidth="1"/>
    <col min="2214" max="2214" width="12.453125" bestFit="1" customWidth="1"/>
    <col min="2215" max="2215" width="48.6328125" bestFit="1" customWidth="1"/>
    <col min="2216" max="2216" width="8.54296875" bestFit="1" customWidth="1"/>
    <col min="2217" max="2217" width="29.36328125" bestFit="1" customWidth="1"/>
    <col min="2218" max="2218" width="31.1796875" bestFit="1" customWidth="1"/>
    <col min="2219" max="2219" width="35" bestFit="1" customWidth="1"/>
    <col min="2220" max="2220" width="9.90625" bestFit="1" customWidth="1"/>
    <col min="2221" max="2221" width="50" bestFit="1" customWidth="1"/>
    <col min="2222" max="2222" width="37.7265625" bestFit="1" customWidth="1"/>
    <col min="2223" max="2223" width="52.36328125" bestFit="1" customWidth="1"/>
    <col min="2224" max="2224" width="22.6328125" bestFit="1" customWidth="1"/>
    <col min="2225" max="2225" width="14" bestFit="1" customWidth="1"/>
    <col min="2226" max="2226" width="33.1796875" bestFit="1" customWidth="1"/>
    <col min="2227" max="2227" width="28.1796875" bestFit="1" customWidth="1"/>
    <col min="2228" max="2228" width="37.6328125" bestFit="1" customWidth="1"/>
    <col min="2229" max="2229" width="22.36328125" bestFit="1" customWidth="1"/>
    <col min="2230" max="2230" width="53.90625" bestFit="1" customWidth="1"/>
    <col min="2231" max="2231" width="27.81640625" bestFit="1" customWidth="1"/>
    <col min="2232" max="2232" width="41.36328125" bestFit="1" customWidth="1"/>
    <col min="2233" max="2233" width="25.54296875" bestFit="1" customWidth="1"/>
    <col min="2234" max="2234" width="13.08984375" bestFit="1" customWidth="1"/>
    <col min="2235" max="2235" width="18.7265625" bestFit="1" customWidth="1"/>
    <col min="2236" max="2236" width="51.54296875" bestFit="1" customWidth="1"/>
    <col min="2237" max="2237" width="52.08984375" bestFit="1" customWidth="1"/>
    <col min="2238" max="2238" width="48.36328125" bestFit="1" customWidth="1"/>
    <col min="2239" max="2239" width="23.36328125" bestFit="1" customWidth="1"/>
    <col min="2240" max="2240" width="14.453125" bestFit="1" customWidth="1"/>
    <col min="2241" max="2241" width="19" bestFit="1" customWidth="1"/>
    <col min="2242" max="2242" width="16.1796875" bestFit="1" customWidth="1"/>
    <col min="2243" max="2243" width="18.7265625" bestFit="1" customWidth="1"/>
    <col min="2244" max="2244" width="28.1796875" bestFit="1" customWidth="1"/>
    <col min="2245" max="2245" width="16" bestFit="1" customWidth="1"/>
    <col min="2246" max="2246" width="20.7265625" bestFit="1" customWidth="1"/>
    <col min="2247" max="2247" width="36.36328125" bestFit="1" customWidth="1"/>
    <col min="2248" max="2248" width="14.6328125" bestFit="1" customWidth="1"/>
    <col min="2249" max="2249" width="14.36328125" bestFit="1" customWidth="1"/>
    <col min="2250" max="2250" width="22.7265625" bestFit="1" customWidth="1"/>
    <col min="2251" max="2251" width="34.08984375" bestFit="1" customWidth="1"/>
    <col min="2252" max="2252" width="48.1796875" bestFit="1" customWidth="1"/>
    <col min="2253" max="2253" width="29.7265625" bestFit="1" customWidth="1"/>
    <col min="2254" max="2254" width="17.1796875" bestFit="1" customWidth="1"/>
    <col min="2255" max="2255" width="36.1796875" bestFit="1" customWidth="1"/>
    <col min="2256" max="2256" width="49" bestFit="1" customWidth="1"/>
    <col min="2257" max="2257" width="19.81640625" bestFit="1" customWidth="1"/>
    <col min="2258" max="2258" width="13.453125" bestFit="1" customWidth="1"/>
    <col min="2259" max="2259" width="54.36328125" bestFit="1" customWidth="1"/>
    <col min="2260" max="2260" width="17.36328125" bestFit="1" customWidth="1"/>
    <col min="2261" max="2261" width="72.6328125" bestFit="1" customWidth="1"/>
    <col min="2262" max="2262" width="28.7265625" bestFit="1" customWidth="1"/>
    <col min="2263" max="2263" width="14.1796875" bestFit="1" customWidth="1"/>
    <col min="2264" max="2264" width="10.1796875" bestFit="1" customWidth="1"/>
    <col min="2265" max="2265" width="39.36328125" bestFit="1" customWidth="1"/>
    <col min="2266" max="2266" width="50.7265625" bestFit="1" customWidth="1"/>
    <col min="2267" max="2267" width="30.6328125" bestFit="1" customWidth="1"/>
    <col min="2268" max="2268" width="34.08984375" bestFit="1" customWidth="1"/>
    <col min="2269" max="2269" width="38.54296875" bestFit="1" customWidth="1"/>
    <col min="2270" max="2270" width="12.26953125" bestFit="1" customWidth="1"/>
    <col min="2271" max="2271" width="20.36328125" bestFit="1" customWidth="1"/>
    <col min="2272" max="2272" width="19.26953125" bestFit="1" customWidth="1"/>
    <col min="2273" max="2273" width="33.81640625" bestFit="1" customWidth="1"/>
    <col min="2274" max="2274" width="28.453125" bestFit="1" customWidth="1"/>
    <col min="2275" max="2275" width="42.453125" bestFit="1" customWidth="1"/>
    <col min="2276" max="2276" width="46.08984375" bestFit="1" customWidth="1"/>
    <col min="2277" max="2277" width="54.54296875" bestFit="1" customWidth="1"/>
    <col min="2278" max="2278" width="4.08984375" bestFit="1" customWidth="1"/>
    <col min="2279" max="2279" width="55.81640625" bestFit="1" customWidth="1"/>
    <col min="2280" max="2280" width="34.6328125" bestFit="1" customWidth="1"/>
    <col min="2281" max="2281" width="51.7265625" bestFit="1" customWidth="1"/>
    <col min="2282" max="2282" width="19.7265625" bestFit="1" customWidth="1"/>
    <col min="2283" max="2283" width="29.90625" bestFit="1" customWidth="1"/>
    <col min="2284" max="2284" width="24.54296875" bestFit="1" customWidth="1"/>
    <col min="2285" max="2285" width="38.7265625" bestFit="1" customWidth="1"/>
    <col min="2286" max="2286" width="46.1796875" bestFit="1" customWidth="1"/>
    <col min="2287" max="2287" width="55.1796875" bestFit="1" customWidth="1"/>
    <col min="2288" max="2288" width="22.36328125" bestFit="1" customWidth="1"/>
    <col min="2289" max="2289" width="35.1796875" bestFit="1" customWidth="1"/>
    <col min="2290" max="2290" width="17.6328125" bestFit="1" customWidth="1"/>
    <col min="2291" max="2291" width="28.08984375" bestFit="1" customWidth="1"/>
    <col min="2292" max="2292" width="47.26953125" bestFit="1" customWidth="1"/>
    <col min="2293" max="2293" width="30.54296875" bestFit="1" customWidth="1"/>
    <col min="2294" max="2294" width="52.7265625" bestFit="1" customWidth="1"/>
    <col min="2295" max="2295" width="21.90625" bestFit="1" customWidth="1"/>
    <col min="2296" max="2296" width="24.90625" bestFit="1" customWidth="1"/>
    <col min="2297" max="2297" width="46.08984375" bestFit="1" customWidth="1"/>
    <col min="2298" max="2298" width="32.81640625" bestFit="1" customWidth="1"/>
    <col min="2299" max="2299" width="24.54296875" bestFit="1" customWidth="1"/>
    <col min="2300" max="2300" width="41.90625" bestFit="1" customWidth="1"/>
    <col min="2301" max="2301" width="52.90625" bestFit="1" customWidth="1"/>
    <col min="2302" max="2302" width="23.54296875" bestFit="1" customWidth="1"/>
    <col min="2303" max="2303" width="14.54296875" bestFit="1" customWidth="1"/>
    <col min="2304" max="2304" width="12.90625" bestFit="1" customWidth="1"/>
    <col min="2305" max="2305" width="17.36328125" bestFit="1" customWidth="1"/>
    <col min="2306" max="2306" width="22.1796875" bestFit="1" customWidth="1"/>
    <col min="2307" max="2307" width="3.6328125" bestFit="1" customWidth="1"/>
    <col min="2308" max="2308" width="9.08984375" bestFit="1" customWidth="1"/>
    <col min="2309" max="2309" width="28.453125" bestFit="1" customWidth="1"/>
    <col min="2310" max="2310" width="50.90625" bestFit="1" customWidth="1"/>
    <col min="2311" max="2311" width="14.54296875" bestFit="1" customWidth="1"/>
    <col min="2312" max="2312" width="17.08984375" bestFit="1" customWidth="1"/>
    <col min="2313" max="2313" width="18" bestFit="1" customWidth="1"/>
    <col min="2314" max="2314" width="48.1796875" bestFit="1" customWidth="1"/>
    <col min="2315" max="2315" width="32.453125" bestFit="1" customWidth="1"/>
    <col min="2316" max="2316" width="50.26953125" bestFit="1" customWidth="1"/>
    <col min="2317" max="2317" width="44.08984375" bestFit="1" customWidth="1"/>
    <col min="2318" max="2318" width="32.08984375" bestFit="1" customWidth="1"/>
    <col min="2319" max="2319" width="38" bestFit="1" customWidth="1"/>
    <col min="2320" max="2320" width="38.453125" bestFit="1" customWidth="1"/>
    <col min="2321" max="2321" width="38.81640625" bestFit="1" customWidth="1"/>
    <col min="2322" max="2322" width="37.6328125" bestFit="1" customWidth="1"/>
    <col min="2323" max="2323" width="35.7265625" bestFit="1" customWidth="1"/>
    <col min="2324" max="2324" width="46.6328125" bestFit="1" customWidth="1"/>
    <col min="2325" max="2325" width="26.7265625" bestFit="1" customWidth="1"/>
    <col min="2326" max="2326" width="53.08984375" bestFit="1" customWidth="1"/>
    <col min="2327" max="2327" width="28.7265625" bestFit="1" customWidth="1"/>
    <col min="2328" max="2328" width="15" bestFit="1" customWidth="1"/>
    <col min="2329" max="2329" width="24.08984375" bestFit="1" customWidth="1"/>
    <col min="2330" max="2330" width="37.26953125" bestFit="1" customWidth="1"/>
    <col min="2331" max="2331" width="51.7265625" bestFit="1" customWidth="1"/>
    <col min="2332" max="2332" width="30.26953125" bestFit="1" customWidth="1"/>
    <col min="2333" max="2333" width="49.1796875" bestFit="1" customWidth="1"/>
    <col min="2334" max="2334" width="19.90625" bestFit="1" customWidth="1"/>
    <col min="2335" max="2335" width="24.26953125" bestFit="1" customWidth="1"/>
    <col min="2336" max="2336" width="34.453125" bestFit="1" customWidth="1"/>
    <col min="2337" max="2337" width="26.1796875" bestFit="1" customWidth="1"/>
    <col min="2338" max="2338" width="13.6328125" bestFit="1" customWidth="1"/>
    <col min="2339" max="2339" width="52.36328125" bestFit="1" customWidth="1"/>
    <col min="2340" max="2340" width="43.26953125" bestFit="1" customWidth="1"/>
    <col min="2341" max="2341" width="47.54296875" bestFit="1" customWidth="1"/>
    <col min="2342" max="2342" width="17.1796875" bestFit="1" customWidth="1"/>
    <col min="2343" max="2343" width="17.453125" bestFit="1" customWidth="1"/>
    <col min="2344" max="2344" width="32.90625" bestFit="1" customWidth="1"/>
    <col min="2345" max="2345" width="48.26953125" bestFit="1" customWidth="1"/>
    <col min="2346" max="2346" width="54.7265625" bestFit="1" customWidth="1"/>
    <col min="2347" max="2347" width="42.26953125" bestFit="1" customWidth="1"/>
    <col min="2348" max="2348" width="48.81640625" bestFit="1" customWidth="1"/>
    <col min="2349" max="2349" width="19.453125" bestFit="1" customWidth="1"/>
    <col min="2350" max="2350" width="55" bestFit="1" customWidth="1"/>
    <col min="2351" max="2351" width="26.1796875" bestFit="1" customWidth="1"/>
    <col min="2352" max="2352" width="35.7265625" bestFit="1" customWidth="1"/>
    <col min="2353" max="2353" width="49.08984375" bestFit="1" customWidth="1"/>
    <col min="2354" max="2354" width="39.81640625" bestFit="1" customWidth="1"/>
    <col min="2355" max="2355" width="51" bestFit="1" customWidth="1"/>
    <col min="2356" max="2356" width="33.08984375" bestFit="1" customWidth="1"/>
    <col min="2357" max="2357" width="32.90625" bestFit="1" customWidth="1"/>
    <col min="2358" max="2358" width="12.453125" bestFit="1" customWidth="1"/>
    <col min="2359" max="2359" width="23.90625" bestFit="1" customWidth="1"/>
    <col min="2360" max="2360" width="6.453125" bestFit="1" customWidth="1"/>
    <col min="2361" max="2361" width="33.81640625" bestFit="1" customWidth="1"/>
    <col min="2362" max="2362" width="21.36328125" bestFit="1" customWidth="1"/>
    <col min="2363" max="2363" width="48.26953125" bestFit="1" customWidth="1"/>
    <col min="2364" max="2364" width="15.90625" bestFit="1" customWidth="1"/>
    <col min="2365" max="2365" width="19.26953125" bestFit="1" customWidth="1"/>
    <col min="2366" max="2366" width="69.453125" bestFit="1" customWidth="1"/>
    <col min="2367" max="2367" width="55.08984375" bestFit="1" customWidth="1"/>
    <col min="2368" max="2368" width="21.1796875" bestFit="1" customWidth="1"/>
    <col min="2369" max="2369" width="21.26953125" bestFit="1" customWidth="1"/>
    <col min="2370" max="2370" width="4.26953125" bestFit="1" customWidth="1"/>
    <col min="2371" max="2371" width="30.54296875" bestFit="1" customWidth="1"/>
    <col min="2372" max="2372" width="29.36328125" bestFit="1" customWidth="1"/>
    <col min="2373" max="2373" width="20.81640625" bestFit="1" customWidth="1"/>
    <col min="2374" max="2374" width="55.1796875" bestFit="1" customWidth="1"/>
    <col min="2375" max="2375" width="24.1796875" bestFit="1" customWidth="1"/>
    <col min="2376" max="2376" width="47.7265625" bestFit="1" customWidth="1"/>
    <col min="2377" max="2377" width="41.36328125" bestFit="1" customWidth="1"/>
    <col min="2378" max="2378" width="44.81640625" bestFit="1" customWidth="1"/>
    <col min="2379" max="2379" width="59.7265625" bestFit="1" customWidth="1"/>
    <col min="2380" max="2380" width="48.26953125" bestFit="1" customWidth="1"/>
    <col min="2381" max="2381" width="29.54296875" bestFit="1" customWidth="1"/>
    <col min="2382" max="2382" width="35.1796875" bestFit="1" customWidth="1"/>
    <col min="2383" max="2383" width="47.54296875" bestFit="1" customWidth="1"/>
    <col min="2384" max="2384" width="44" bestFit="1" customWidth="1"/>
    <col min="2385" max="2385" width="18.26953125" bestFit="1" customWidth="1"/>
    <col min="2386" max="2386" width="44.36328125" bestFit="1" customWidth="1"/>
    <col min="2387" max="2387" width="40.08984375" bestFit="1" customWidth="1"/>
    <col min="2388" max="2388" width="55.6328125" bestFit="1" customWidth="1"/>
    <col min="2389" max="2389" width="29.453125" bestFit="1" customWidth="1"/>
    <col min="2390" max="2390" width="39.36328125" bestFit="1" customWidth="1"/>
    <col min="2391" max="2391" width="30.453125" bestFit="1" customWidth="1"/>
    <col min="2392" max="2392" width="49.36328125" bestFit="1" customWidth="1"/>
    <col min="2393" max="2393" width="56.7265625" bestFit="1" customWidth="1"/>
    <col min="2394" max="2394" width="21.54296875" bestFit="1" customWidth="1"/>
    <col min="2395" max="2395" width="49.36328125" bestFit="1" customWidth="1"/>
    <col min="2396" max="2396" width="13.90625" bestFit="1" customWidth="1"/>
    <col min="2397" max="2397" width="50.90625" bestFit="1" customWidth="1"/>
    <col min="2398" max="2398" width="46.90625" bestFit="1" customWidth="1"/>
    <col min="2399" max="2399" width="40.36328125" bestFit="1" customWidth="1"/>
    <col min="2400" max="2400" width="34.54296875" bestFit="1" customWidth="1"/>
    <col min="2401" max="2401" width="37.90625" bestFit="1" customWidth="1"/>
    <col min="2402" max="2402" width="42.7265625" bestFit="1" customWidth="1"/>
    <col min="2403" max="2403" width="30.453125" bestFit="1" customWidth="1"/>
    <col min="2404" max="2404" width="26.1796875" bestFit="1" customWidth="1"/>
    <col min="2405" max="2405" width="54.81640625" bestFit="1" customWidth="1"/>
    <col min="2406" max="2406" width="33.7265625" bestFit="1" customWidth="1"/>
    <col min="2407" max="2407" width="17.6328125" bestFit="1" customWidth="1"/>
    <col min="2408" max="2408" width="53.90625" bestFit="1" customWidth="1"/>
    <col min="2409" max="2409" width="15.7265625" bestFit="1" customWidth="1"/>
    <col min="2410" max="2410" width="49.54296875" bestFit="1" customWidth="1"/>
    <col min="2411" max="2411" width="15.81640625" bestFit="1" customWidth="1"/>
    <col min="2412" max="2412" width="37.1796875" bestFit="1" customWidth="1"/>
    <col min="2413" max="2413" width="34.54296875" bestFit="1" customWidth="1"/>
    <col min="2414" max="2414" width="25.6328125" bestFit="1" customWidth="1"/>
    <col min="2415" max="2415" width="14.54296875" bestFit="1" customWidth="1"/>
    <col min="2416" max="2416" width="47.90625" bestFit="1" customWidth="1"/>
    <col min="2417" max="2417" width="31.54296875" bestFit="1" customWidth="1"/>
    <col min="2418" max="2418" width="27.453125" bestFit="1" customWidth="1"/>
    <col min="2419" max="2419" width="10.36328125" bestFit="1" customWidth="1"/>
    <col min="2420" max="2420" width="53.36328125" bestFit="1" customWidth="1"/>
    <col min="2421" max="2421" width="46.26953125" bestFit="1" customWidth="1"/>
    <col min="2422" max="2422" width="50.26953125" bestFit="1" customWidth="1"/>
    <col min="2423" max="2423" width="24.81640625" bestFit="1" customWidth="1"/>
    <col min="2424" max="2424" width="51.1796875" bestFit="1" customWidth="1"/>
    <col min="2425" max="2425" width="13.453125" bestFit="1" customWidth="1"/>
    <col min="2426" max="2426" width="29.26953125" bestFit="1" customWidth="1"/>
    <col min="2427" max="2427" width="49.90625" bestFit="1" customWidth="1"/>
    <col min="2428" max="2428" width="24" bestFit="1" customWidth="1"/>
    <col min="2429" max="2429" width="34.54296875" bestFit="1" customWidth="1"/>
    <col min="2430" max="2430" width="52.1796875" bestFit="1" customWidth="1"/>
    <col min="2431" max="2431" width="53.81640625" bestFit="1" customWidth="1"/>
    <col min="2432" max="2432" width="33.36328125" bestFit="1" customWidth="1"/>
    <col min="2433" max="2433" width="24.08984375" bestFit="1" customWidth="1"/>
    <col min="2434" max="2434" width="23" bestFit="1" customWidth="1"/>
    <col min="2435" max="2435" width="22.54296875" bestFit="1" customWidth="1"/>
    <col min="2436" max="2436" width="50.08984375" bestFit="1" customWidth="1"/>
    <col min="2437" max="2437" width="52.36328125" bestFit="1" customWidth="1"/>
    <col min="2438" max="2438" width="41.08984375" bestFit="1" customWidth="1"/>
    <col min="2439" max="2439" width="48.1796875" bestFit="1" customWidth="1"/>
    <col min="2440" max="2440" width="31.26953125" bestFit="1" customWidth="1"/>
    <col min="2441" max="2441" width="36.08984375" bestFit="1" customWidth="1"/>
    <col min="2442" max="2442" width="51.453125" bestFit="1" customWidth="1"/>
    <col min="2443" max="2443" width="32.90625" bestFit="1" customWidth="1"/>
    <col min="2444" max="2444" width="21.90625" bestFit="1" customWidth="1"/>
    <col min="2445" max="2445" width="44" bestFit="1" customWidth="1"/>
    <col min="2446" max="2446" width="6.1796875" bestFit="1" customWidth="1"/>
    <col min="2447" max="2447" width="22.54296875" bestFit="1" customWidth="1"/>
    <col min="2448" max="2448" width="13.81640625" bestFit="1" customWidth="1"/>
    <col min="2449" max="2449" width="27.453125" bestFit="1" customWidth="1"/>
    <col min="2450" max="2450" width="4.453125" bestFit="1" customWidth="1"/>
    <col min="2451" max="2451" width="12.6328125" bestFit="1" customWidth="1"/>
    <col min="2452" max="2452" width="26.6328125" bestFit="1" customWidth="1"/>
    <col min="2453" max="2453" width="45.08984375" bestFit="1" customWidth="1"/>
    <col min="2454" max="2454" width="21.6328125" bestFit="1" customWidth="1"/>
    <col min="2455" max="2455" width="13.7265625" bestFit="1" customWidth="1"/>
    <col min="2456" max="2456" width="18.08984375" bestFit="1" customWidth="1"/>
    <col min="2457" max="2457" width="27.08984375" bestFit="1" customWidth="1"/>
    <col min="2458" max="2458" width="36.08984375" bestFit="1" customWidth="1"/>
    <col min="2459" max="2459" width="40.1796875" bestFit="1" customWidth="1"/>
    <col min="2460" max="2460" width="42.08984375" bestFit="1" customWidth="1"/>
    <col min="2461" max="2461" width="55.90625" bestFit="1" customWidth="1"/>
    <col min="2462" max="2462" width="16.7265625" bestFit="1" customWidth="1"/>
    <col min="2463" max="2463" width="32.1796875" bestFit="1" customWidth="1"/>
    <col min="2464" max="2464" width="16.08984375" bestFit="1" customWidth="1"/>
    <col min="2465" max="2465" width="47.36328125" bestFit="1" customWidth="1"/>
    <col min="2466" max="2466" width="28" bestFit="1" customWidth="1"/>
    <col min="2467" max="2467" width="54.54296875" bestFit="1" customWidth="1"/>
    <col min="2468" max="2468" width="28.1796875" bestFit="1" customWidth="1"/>
    <col min="2469" max="2469" width="32.453125" bestFit="1" customWidth="1"/>
    <col min="2470" max="2470" width="10.26953125" bestFit="1" customWidth="1"/>
    <col min="2471" max="2471" width="75.26953125" bestFit="1" customWidth="1"/>
    <col min="2472" max="2472" width="39.7265625" bestFit="1" customWidth="1"/>
    <col min="2473" max="2473" width="42.6328125" bestFit="1" customWidth="1"/>
    <col min="2474" max="2474" width="50.453125" bestFit="1" customWidth="1"/>
    <col min="2475" max="2475" width="22.1796875" bestFit="1" customWidth="1"/>
    <col min="2476" max="2476" width="34.54296875" bestFit="1" customWidth="1"/>
    <col min="2477" max="2477" width="37.90625" bestFit="1" customWidth="1"/>
    <col min="2478" max="2478" width="50.08984375" bestFit="1" customWidth="1"/>
    <col min="2479" max="2479" width="18.1796875" bestFit="1" customWidth="1"/>
    <col min="2480" max="2480" width="11.08984375" bestFit="1" customWidth="1"/>
    <col min="2481" max="2481" width="23.6328125" bestFit="1" customWidth="1"/>
    <col min="2482" max="2482" width="36.08984375" bestFit="1" customWidth="1"/>
    <col min="2483" max="2483" width="23.453125" bestFit="1" customWidth="1"/>
    <col min="2484" max="2484" width="24.453125" bestFit="1" customWidth="1"/>
    <col min="2485" max="2485" width="34.6328125" bestFit="1" customWidth="1"/>
    <col min="2486" max="2486" width="52.90625" bestFit="1" customWidth="1"/>
    <col min="2487" max="2487" width="35.36328125" bestFit="1" customWidth="1"/>
    <col min="2488" max="2488" width="46.6328125" bestFit="1" customWidth="1"/>
    <col min="2489" max="2489" width="40.26953125" bestFit="1" customWidth="1"/>
    <col min="2490" max="2490" width="41.54296875" bestFit="1" customWidth="1"/>
    <col min="2491" max="2491" width="42.90625" bestFit="1" customWidth="1"/>
    <col min="2492" max="2492" width="22" bestFit="1" customWidth="1"/>
    <col min="2493" max="2493" width="48.90625" bestFit="1" customWidth="1"/>
    <col min="2494" max="2494" width="47.1796875" bestFit="1" customWidth="1"/>
    <col min="2495" max="2495" width="49.36328125" bestFit="1" customWidth="1"/>
    <col min="2496" max="2496" width="44.6328125" bestFit="1" customWidth="1"/>
    <col min="2497" max="2497" width="28.6328125" bestFit="1" customWidth="1"/>
    <col min="2498" max="2498" width="46.453125" bestFit="1" customWidth="1"/>
    <col min="2499" max="2499" width="42.26953125" bestFit="1" customWidth="1"/>
    <col min="2500" max="2500" width="11.6328125" bestFit="1" customWidth="1"/>
    <col min="2501" max="2501" width="52.81640625" bestFit="1" customWidth="1"/>
    <col min="2502" max="2502" width="48" bestFit="1" customWidth="1"/>
    <col min="2503" max="2503" width="53.90625" bestFit="1" customWidth="1"/>
    <col min="2504" max="2504" width="29.453125" bestFit="1" customWidth="1"/>
    <col min="2505" max="2505" width="42.26953125" bestFit="1" customWidth="1"/>
    <col min="2506" max="2506" width="12.26953125" bestFit="1" customWidth="1"/>
    <col min="2507" max="2507" width="45.36328125" bestFit="1" customWidth="1"/>
    <col min="2508" max="2508" width="11.36328125" bestFit="1" customWidth="1"/>
    <col min="2509" max="2509" width="20.1796875" bestFit="1" customWidth="1"/>
    <col min="2510" max="2510" width="13.26953125" bestFit="1" customWidth="1"/>
    <col min="2511" max="2511" width="11.08984375" bestFit="1" customWidth="1"/>
    <col min="2512" max="2512" width="27.1796875" bestFit="1" customWidth="1"/>
    <col min="2513" max="2513" width="46.08984375" bestFit="1" customWidth="1"/>
    <col min="2514" max="2514" width="21.453125" bestFit="1" customWidth="1"/>
    <col min="2515" max="2515" width="48.26953125" bestFit="1" customWidth="1"/>
    <col min="2516" max="2516" width="44.7265625" bestFit="1" customWidth="1"/>
    <col min="2517" max="2517" width="4.36328125" bestFit="1" customWidth="1"/>
    <col min="2518" max="2518" width="41.1796875" bestFit="1" customWidth="1"/>
    <col min="2519" max="2519" width="19.54296875" bestFit="1" customWidth="1"/>
    <col min="2520" max="2520" width="55.90625" bestFit="1" customWidth="1"/>
    <col min="2521" max="2521" width="23.81640625" bestFit="1" customWidth="1"/>
    <col min="2522" max="2522" width="31" bestFit="1" customWidth="1"/>
    <col min="2523" max="2523" width="47.36328125" bestFit="1" customWidth="1"/>
    <col min="2524" max="2524" width="41.08984375" bestFit="1" customWidth="1"/>
    <col min="2525" max="2525" width="11.81640625" bestFit="1" customWidth="1"/>
    <col min="2526" max="2526" width="47.7265625" bestFit="1" customWidth="1"/>
    <col min="2527" max="2527" width="43.453125" bestFit="1" customWidth="1"/>
    <col min="2528" max="2528" width="22.453125" bestFit="1" customWidth="1"/>
    <col min="2529" max="2529" width="18.54296875" bestFit="1" customWidth="1"/>
    <col min="2530" max="2530" width="15.7265625" bestFit="1" customWidth="1"/>
    <col min="2531" max="2531" width="49.26953125" bestFit="1" customWidth="1"/>
    <col min="2532" max="2532" width="11.81640625" bestFit="1" customWidth="1"/>
    <col min="2533" max="2533" width="47.08984375" bestFit="1" customWidth="1"/>
    <col min="2534" max="2534" width="47.90625" bestFit="1" customWidth="1"/>
    <col min="2535" max="2535" width="40.26953125" bestFit="1" customWidth="1"/>
    <col min="2536" max="2536" width="44.08984375" bestFit="1" customWidth="1"/>
    <col min="2537" max="2537" width="23.81640625" bestFit="1" customWidth="1"/>
    <col min="2538" max="2538" width="4.90625" bestFit="1" customWidth="1"/>
    <col min="2539" max="2539" width="11.26953125" bestFit="1" customWidth="1"/>
    <col min="2540" max="2540" width="40.81640625" bestFit="1" customWidth="1"/>
    <col min="2541" max="2541" width="44.36328125" bestFit="1" customWidth="1"/>
    <col min="2542" max="2542" width="24.81640625" bestFit="1" customWidth="1"/>
    <col min="2543" max="2543" width="13" bestFit="1" customWidth="1"/>
    <col min="2544" max="2544" width="50" bestFit="1" customWidth="1"/>
    <col min="2545" max="2545" width="52.36328125" bestFit="1" customWidth="1"/>
    <col min="2546" max="2546" width="35.36328125" bestFit="1" customWidth="1"/>
    <col min="2547" max="2547" width="32.08984375" bestFit="1" customWidth="1"/>
    <col min="2548" max="2548" width="36.08984375" bestFit="1" customWidth="1"/>
    <col min="2549" max="2549" width="30.453125" bestFit="1" customWidth="1"/>
    <col min="2550" max="2550" width="21.36328125" bestFit="1" customWidth="1"/>
    <col min="2551" max="2551" width="22.90625" bestFit="1" customWidth="1"/>
    <col min="2552" max="2552" width="40.08984375" bestFit="1" customWidth="1"/>
    <col min="2553" max="2553" width="51.54296875" bestFit="1" customWidth="1"/>
    <col min="2554" max="2554" width="21.08984375" bestFit="1" customWidth="1"/>
    <col min="2555" max="2555" width="19.1796875" bestFit="1" customWidth="1"/>
    <col min="2556" max="2556" width="49.54296875" bestFit="1" customWidth="1"/>
    <col min="2557" max="2557" width="53.26953125" bestFit="1" customWidth="1"/>
    <col min="2558" max="2558" width="19.36328125" bestFit="1" customWidth="1"/>
    <col min="2559" max="2559" width="42.1796875" bestFit="1" customWidth="1"/>
    <col min="2560" max="2560" width="45.36328125" bestFit="1" customWidth="1"/>
    <col min="2561" max="2561" width="10.90625" bestFit="1" customWidth="1"/>
    <col min="2562" max="2562" width="33.54296875" bestFit="1" customWidth="1"/>
    <col min="2563" max="2563" width="19.90625" bestFit="1" customWidth="1"/>
    <col min="2564" max="2564" width="31.1796875" bestFit="1" customWidth="1"/>
    <col min="2565" max="2565" width="37.54296875" bestFit="1" customWidth="1"/>
    <col min="2566" max="2566" width="55.26953125" bestFit="1" customWidth="1"/>
    <col min="2567" max="2567" width="29.36328125" bestFit="1" customWidth="1"/>
    <col min="2568" max="2568" width="16.81640625" bestFit="1" customWidth="1"/>
    <col min="2569" max="2569" width="15.36328125" bestFit="1" customWidth="1"/>
    <col min="2570" max="2570" width="32.6328125" bestFit="1" customWidth="1"/>
    <col min="2571" max="2571" width="20.7265625" bestFit="1" customWidth="1"/>
    <col min="2572" max="2572" width="54" bestFit="1" customWidth="1"/>
    <col min="2573" max="2573" width="49" bestFit="1" customWidth="1"/>
    <col min="2574" max="2574" width="26.81640625" bestFit="1" customWidth="1"/>
    <col min="2575" max="2575" width="50.08984375" bestFit="1" customWidth="1"/>
    <col min="2576" max="2576" width="46.81640625" bestFit="1" customWidth="1"/>
    <col min="2577" max="2577" width="28.90625" bestFit="1" customWidth="1"/>
    <col min="2578" max="2578" width="8.08984375" bestFit="1" customWidth="1"/>
    <col min="2579" max="2579" width="11.26953125" bestFit="1" customWidth="1"/>
    <col min="2580" max="2580" width="15.453125" bestFit="1" customWidth="1"/>
    <col min="2581" max="2581" width="43.1796875" bestFit="1" customWidth="1"/>
    <col min="2582" max="2582" width="55" bestFit="1" customWidth="1"/>
    <col min="2583" max="2583" width="43.26953125" bestFit="1" customWidth="1"/>
    <col min="2584" max="2584" width="23.453125" bestFit="1" customWidth="1"/>
    <col min="2585" max="2585" width="33" bestFit="1" customWidth="1"/>
    <col min="2586" max="2586" width="45.90625" bestFit="1" customWidth="1"/>
    <col min="2587" max="2587" width="48.1796875" bestFit="1" customWidth="1"/>
    <col min="2588" max="2588" width="42.08984375" bestFit="1" customWidth="1"/>
    <col min="2589" max="2589" width="35" bestFit="1" customWidth="1"/>
    <col min="2590" max="2590" width="35.36328125" bestFit="1" customWidth="1"/>
    <col min="2591" max="2591" width="49.54296875" bestFit="1" customWidth="1"/>
    <col min="2592" max="2592" width="33.36328125" bestFit="1" customWidth="1"/>
    <col min="2593" max="2593" width="45.7265625" bestFit="1" customWidth="1"/>
    <col min="2594" max="2594" width="44.08984375" bestFit="1" customWidth="1"/>
    <col min="2595" max="2595" width="33" bestFit="1" customWidth="1"/>
    <col min="2596" max="2596" width="40.08984375" bestFit="1" customWidth="1"/>
    <col min="2597" max="2597" width="54.08984375" bestFit="1" customWidth="1"/>
    <col min="2598" max="2598" width="45.08984375" bestFit="1" customWidth="1"/>
    <col min="2599" max="2599" width="31.54296875" bestFit="1" customWidth="1"/>
    <col min="2600" max="2600" width="49.1796875" bestFit="1" customWidth="1"/>
    <col min="2601" max="2601" width="48.36328125" bestFit="1" customWidth="1"/>
    <col min="2602" max="2602" width="21.90625" bestFit="1" customWidth="1"/>
    <col min="2603" max="2603" width="41" bestFit="1" customWidth="1"/>
    <col min="2604" max="2604" width="31.08984375" bestFit="1" customWidth="1"/>
    <col min="2605" max="2605" width="56" bestFit="1" customWidth="1"/>
    <col min="2606" max="2606" width="30.36328125" bestFit="1" customWidth="1"/>
    <col min="2607" max="2607" width="22.6328125" bestFit="1" customWidth="1"/>
    <col min="2608" max="2608" width="30.08984375" bestFit="1" customWidth="1"/>
    <col min="2609" max="2609" width="20.1796875" bestFit="1" customWidth="1"/>
    <col min="2610" max="2610" width="52" bestFit="1" customWidth="1"/>
    <col min="2611" max="2611" width="13.08984375" bestFit="1" customWidth="1"/>
    <col min="2612" max="2612" width="35.6328125" bestFit="1" customWidth="1"/>
    <col min="2613" max="2613" width="40.6328125" bestFit="1" customWidth="1"/>
    <col min="2614" max="2614" width="17" bestFit="1" customWidth="1"/>
    <col min="2615" max="2615" width="14.7265625" bestFit="1" customWidth="1"/>
    <col min="2616" max="2616" width="20" bestFit="1" customWidth="1"/>
    <col min="2617" max="2617" width="50.26953125" bestFit="1" customWidth="1"/>
    <col min="2618" max="2618" width="40.453125" bestFit="1" customWidth="1"/>
    <col min="2619" max="2619" width="14.6328125" bestFit="1" customWidth="1"/>
    <col min="2620" max="2620" width="27.453125" bestFit="1" customWidth="1"/>
    <col min="2621" max="2621" width="36.08984375" bestFit="1" customWidth="1"/>
    <col min="2622" max="2622" width="24.7265625" bestFit="1" customWidth="1"/>
    <col min="2623" max="2623" width="24.08984375" bestFit="1" customWidth="1"/>
    <col min="2624" max="2624" width="13.26953125" bestFit="1" customWidth="1"/>
    <col min="2625" max="2625" width="39.81640625" bestFit="1" customWidth="1"/>
    <col min="2626" max="2626" width="28.54296875" bestFit="1" customWidth="1"/>
    <col min="2628" max="2628" width="21.26953125" bestFit="1" customWidth="1"/>
    <col min="2629" max="2629" width="53.6328125" bestFit="1" customWidth="1"/>
    <col min="2630" max="2630" width="6.6328125" bestFit="1" customWidth="1"/>
    <col min="2631" max="2631" width="20.453125" bestFit="1" customWidth="1"/>
    <col min="2632" max="2632" width="48.7265625" bestFit="1" customWidth="1"/>
    <col min="2633" max="2633" width="46.81640625" bestFit="1" customWidth="1"/>
    <col min="2634" max="2634" width="38.453125" bestFit="1" customWidth="1"/>
    <col min="2635" max="2635" width="18.54296875" bestFit="1" customWidth="1"/>
    <col min="2636" max="2636" width="27.36328125" bestFit="1" customWidth="1"/>
    <col min="2637" max="2637" width="45.26953125" bestFit="1" customWidth="1"/>
    <col min="2638" max="2638" width="25.7265625" bestFit="1" customWidth="1"/>
    <col min="2639" max="2639" width="42.90625" bestFit="1" customWidth="1"/>
    <col min="2640" max="2640" width="49.453125" bestFit="1" customWidth="1"/>
    <col min="2641" max="2641" width="41.54296875" bestFit="1" customWidth="1"/>
    <col min="2642" max="2642" width="35.08984375" bestFit="1" customWidth="1"/>
    <col min="2643" max="2643" width="44.453125" bestFit="1" customWidth="1"/>
    <col min="2644" max="2644" width="31.1796875" bestFit="1" customWidth="1"/>
    <col min="2645" max="2645" width="10.6328125" bestFit="1" customWidth="1"/>
    <col min="2646" max="2646" width="38.54296875" bestFit="1" customWidth="1"/>
    <col min="2647" max="2647" width="22.1796875" bestFit="1" customWidth="1"/>
    <col min="2648" max="2648" width="55.08984375" bestFit="1" customWidth="1"/>
    <col min="2649" max="2649" width="47.81640625" bestFit="1" customWidth="1"/>
    <col min="2650" max="2650" width="34.453125" bestFit="1" customWidth="1"/>
    <col min="2651" max="2651" width="7.453125" bestFit="1" customWidth="1"/>
    <col min="2652" max="2652" width="40.26953125" bestFit="1" customWidth="1"/>
    <col min="2653" max="2653" width="30.90625" bestFit="1" customWidth="1"/>
    <col min="2654" max="2654" width="32.90625" bestFit="1" customWidth="1"/>
    <col min="2655" max="2655" width="8.36328125" bestFit="1" customWidth="1"/>
    <col min="2656" max="2656" width="33.7265625" bestFit="1" customWidth="1"/>
    <col min="2657" max="2657" width="52" bestFit="1" customWidth="1"/>
    <col min="2658" max="2658" width="50.6328125" bestFit="1" customWidth="1"/>
    <col min="2659" max="2659" width="34.54296875" bestFit="1" customWidth="1"/>
    <col min="2660" max="2660" width="12.1796875" bestFit="1" customWidth="1"/>
    <col min="2661" max="2661" width="22.7265625" bestFit="1" customWidth="1"/>
    <col min="2662" max="2662" width="51.6328125" bestFit="1" customWidth="1"/>
    <col min="2663" max="2663" width="25.81640625" bestFit="1" customWidth="1"/>
    <col min="2664" max="2664" width="24.26953125" bestFit="1" customWidth="1"/>
    <col min="2665" max="2665" width="37.54296875" bestFit="1" customWidth="1"/>
    <col min="2666" max="2666" width="34.08984375" bestFit="1" customWidth="1"/>
    <col min="2667" max="2667" width="28.1796875" bestFit="1" customWidth="1"/>
    <col min="2668" max="2668" width="6.453125" bestFit="1" customWidth="1"/>
    <col min="2669" max="2669" width="28.90625" bestFit="1" customWidth="1"/>
    <col min="2670" max="2670" width="44.6328125" bestFit="1" customWidth="1"/>
    <col min="2671" max="2671" width="9.7265625" bestFit="1" customWidth="1"/>
    <col min="2672" max="2672" width="15.36328125" bestFit="1" customWidth="1"/>
    <col min="2673" max="2673" width="22.7265625" bestFit="1" customWidth="1"/>
    <col min="2674" max="2674" width="11.90625" bestFit="1" customWidth="1"/>
    <col min="2675" max="2675" width="46.7265625" bestFit="1" customWidth="1"/>
    <col min="2676" max="2676" width="50.453125" bestFit="1" customWidth="1"/>
    <col min="2677" max="2677" width="23.7265625" bestFit="1" customWidth="1"/>
    <col min="2678" max="2678" width="12.453125" bestFit="1" customWidth="1"/>
    <col min="2679" max="2679" width="16.36328125" bestFit="1" customWidth="1"/>
    <col min="2680" max="2680" width="50.90625" bestFit="1" customWidth="1"/>
    <col min="2681" max="2681" width="34.90625" bestFit="1" customWidth="1"/>
    <col min="2682" max="2682" width="10.36328125" bestFit="1" customWidth="1"/>
    <col min="2683" max="2683" width="54.7265625" bestFit="1" customWidth="1"/>
    <col min="2684" max="2684" width="25.453125" bestFit="1" customWidth="1"/>
    <col min="2685" max="2685" width="52.1796875" bestFit="1" customWidth="1"/>
    <col min="2686" max="2686" width="19.54296875" bestFit="1" customWidth="1"/>
    <col min="2687" max="2687" width="47.6328125" bestFit="1" customWidth="1"/>
    <col min="2688" max="2688" width="20.81640625" bestFit="1" customWidth="1"/>
    <col min="2689" max="2689" width="52.81640625" bestFit="1" customWidth="1"/>
    <col min="2690" max="2690" width="13.54296875" bestFit="1" customWidth="1"/>
    <col min="2691" max="2691" width="20.90625" bestFit="1" customWidth="1"/>
    <col min="2692" max="2692" width="36.36328125" bestFit="1" customWidth="1"/>
    <col min="2693" max="2693" width="16.6328125" bestFit="1" customWidth="1"/>
    <col min="2694" max="2694" width="52.6328125" bestFit="1" customWidth="1"/>
    <col min="2695" max="2695" width="36.7265625" bestFit="1" customWidth="1"/>
    <col min="2696" max="2696" width="25.1796875" bestFit="1" customWidth="1"/>
    <col min="2697" max="2697" width="20.26953125" bestFit="1" customWidth="1"/>
    <col min="2698" max="2698" width="21.90625" bestFit="1" customWidth="1"/>
    <col min="2699" max="2699" width="33.81640625" bestFit="1" customWidth="1"/>
    <col min="2700" max="2700" width="26.08984375" bestFit="1" customWidth="1"/>
    <col min="2701" max="2701" width="13.1796875" bestFit="1" customWidth="1"/>
    <col min="2702" max="2702" width="46.453125" bestFit="1" customWidth="1"/>
    <col min="2703" max="2703" width="56.90625" bestFit="1" customWidth="1"/>
    <col min="2704" max="2704" width="44.7265625" bestFit="1" customWidth="1"/>
    <col min="2705" max="2705" width="14.90625" bestFit="1" customWidth="1"/>
    <col min="2706" max="2706" width="19.6328125" bestFit="1" customWidth="1"/>
    <col min="2707" max="2707" width="43.36328125" bestFit="1" customWidth="1"/>
    <col min="2708" max="2708" width="43.6328125" bestFit="1" customWidth="1"/>
    <col min="2709" max="2709" width="10.26953125" bestFit="1" customWidth="1"/>
    <col min="2710" max="2710" width="40.7265625" bestFit="1" customWidth="1"/>
    <col min="2711" max="2711" width="36.453125" bestFit="1" customWidth="1"/>
    <col min="2712" max="2712" width="43.90625" bestFit="1" customWidth="1"/>
    <col min="2713" max="2713" width="21.36328125" bestFit="1" customWidth="1"/>
    <col min="2714" max="2714" width="21.6328125" bestFit="1" customWidth="1"/>
    <col min="2715" max="2715" width="26.36328125" bestFit="1" customWidth="1"/>
    <col min="2716" max="2716" width="19.1796875" bestFit="1" customWidth="1"/>
    <col min="2717" max="2717" width="19.81640625" bestFit="1" customWidth="1"/>
    <col min="2718" max="2718" width="20.1796875" bestFit="1" customWidth="1"/>
    <col min="2719" max="2719" width="21.26953125" bestFit="1" customWidth="1"/>
    <col min="2720" max="2720" width="17.1796875" bestFit="1" customWidth="1"/>
    <col min="2721" max="2721" width="30.453125" bestFit="1" customWidth="1"/>
    <col min="2722" max="2722" width="22.90625" bestFit="1" customWidth="1"/>
    <col min="2723" max="2723" width="28.26953125" bestFit="1" customWidth="1"/>
    <col min="2724" max="2724" width="40.08984375" bestFit="1" customWidth="1"/>
    <col min="2725" max="2725" width="51.08984375" bestFit="1" customWidth="1"/>
    <col min="2726" max="2726" width="40" bestFit="1" customWidth="1"/>
    <col min="2727" max="2727" width="45.26953125" bestFit="1" customWidth="1"/>
    <col min="2728" max="2728" width="40.90625" bestFit="1" customWidth="1"/>
    <col min="2729" max="2729" width="48.6328125" bestFit="1" customWidth="1"/>
    <col min="2730" max="2730" width="20" bestFit="1" customWidth="1"/>
    <col min="2731" max="2731" width="39.36328125" bestFit="1" customWidth="1"/>
    <col min="2732" max="2732" width="53.6328125" bestFit="1" customWidth="1"/>
    <col min="2733" max="2733" width="55.453125" bestFit="1" customWidth="1"/>
    <col min="2734" max="2734" width="33.08984375" bestFit="1" customWidth="1"/>
    <col min="2735" max="2735" width="28.54296875" bestFit="1" customWidth="1"/>
    <col min="2736" max="2736" width="14.1796875" bestFit="1" customWidth="1"/>
    <col min="2737" max="2737" width="38.453125" bestFit="1" customWidth="1"/>
    <col min="2738" max="2738" width="25.7265625" bestFit="1" customWidth="1"/>
    <col min="2739" max="2739" width="15.08984375" bestFit="1" customWidth="1"/>
    <col min="2740" max="2740" width="48.6328125" bestFit="1" customWidth="1"/>
    <col min="2741" max="2741" width="28.54296875" bestFit="1" customWidth="1"/>
    <col min="2742" max="2742" width="27.90625" bestFit="1" customWidth="1"/>
    <col min="2743" max="2743" width="9.54296875" bestFit="1" customWidth="1"/>
    <col min="2744" max="2744" width="47" bestFit="1" customWidth="1"/>
    <col min="2745" max="2745" width="9.1796875" bestFit="1" customWidth="1"/>
    <col min="2746" max="2746" width="54" bestFit="1" customWidth="1"/>
    <col min="2747" max="2747" width="33.90625" bestFit="1" customWidth="1"/>
    <col min="2748" max="2748" width="32.36328125" bestFit="1" customWidth="1"/>
    <col min="2749" max="2749" width="52" bestFit="1" customWidth="1"/>
    <col min="2750" max="2750" width="36.90625" bestFit="1" customWidth="1"/>
    <col min="2751" max="2751" width="41.08984375" bestFit="1" customWidth="1"/>
    <col min="2752" max="2752" width="39.6328125" bestFit="1" customWidth="1"/>
    <col min="2753" max="2753" width="11.6328125" bestFit="1" customWidth="1"/>
    <col min="2754" max="2754" width="50.90625" bestFit="1" customWidth="1"/>
    <col min="2755" max="2755" width="50.54296875" bestFit="1" customWidth="1"/>
    <col min="2756" max="2756" width="20.1796875" bestFit="1" customWidth="1"/>
    <col min="2757" max="2757" width="24.90625" bestFit="1" customWidth="1"/>
    <col min="2758" max="2758" width="56.26953125" bestFit="1" customWidth="1"/>
    <col min="2759" max="2759" width="51.1796875" bestFit="1" customWidth="1"/>
    <col min="2760" max="2760" width="23.90625" bestFit="1" customWidth="1"/>
    <col min="2761" max="2761" width="28.90625" bestFit="1" customWidth="1"/>
    <col min="2762" max="2762" width="13.453125" bestFit="1" customWidth="1"/>
    <col min="2763" max="2763" width="21.54296875" bestFit="1" customWidth="1"/>
    <col min="2764" max="2764" width="32.453125" bestFit="1" customWidth="1"/>
    <col min="2765" max="2765" width="43.81640625" bestFit="1" customWidth="1"/>
    <col min="2766" max="2766" width="42.81640625" bestFit="1" customWidth="1"/>
    <col min="2767" max="2767" width="51.453125" bestFit="1" customWidth="1"/>
    <col min="2768" max="2768" width="54.54296875" bestFit="1" customWidth="1"/>
    <col min="2769" max="2769" width="42.36328125" bestFit="1" customWidth="1"/>
    <col min="2770" max="2770" width="20.54296875" bestFit="1" customWidth="1"/>
    <col min="2771" max="2771" width="27.1796875" bestFit="1" customWidth="1"/>
    <col min="2772" max="2772" width="32.1796875" bestFit="1" customWidth="1"/>
    <col min="2773" max="2773" width="36.90625" bestFit="1" customWidth="1"/>
    <col min="2774" max="2774" width="21.08984375" bestFit="1" customWidth="1"/>
    <col min="2775" max="2775" width="25.54296875" bestFit="1" customWidth="1"/>
    <col min="2776" max="2776" width="13.54296875" bestFit="1" customWidth="1"/>
    <col min="2777" max="2777" width="29.08984375" bestFit="1" customWidth="1"/>
    <col min="2778" max="2778" width="27.54296875" bestFit="1" customWidth="1"/>
    <col min="2779" max="2779" width="38.453125" bestFit="1" customWidth="1"/>
    <col min="2780" max="2780" width="41.26953125" bestFit="1" customWidth="1"/>
    <col min="2781" max="2781" width="35.54296875" bestFit="1" customWidth="1"/>
    <col min="2782" max="2782" width="13.90625" bestFit="1" customWidth="1"/>
    <col min="2783" max="2783" width="19.36328125" bestFit="1" customWidth="1"/>
    <col min="2784" max="2784" width="11.26953125" bestFit="1" customWidth="1"/>
    <col min="2785" max="2785" width="51.81640625" bestFit="1" customWidth="1"/>
    <col min="2786" max="2786" width="41.90625" bestFit="1" customWidth="1"/>
    <col min="2787" max="2787" width="25.90625" bestFit="1" customWidth="1"/>
    <col min="2788" max="2788" width="45.08984375" bestFit="1" customWidth="1"/>
    <col min="2789" max="2789" width="41.08984375" bestFit="1" customWidth="1"/>
    <col min="2790" max="2790" width="36.26953125" bestFit="1" customWidth="1"/>
    <col min="2791" max="2791" width="29.90625" bestFit="1" customWidth="1"/>
    <col min="2792" max="2792" width="54.36328125" bestFit="1" customWidth="1"/>
    <col min="2793" max="2793" width="19.26953125" bestFit="1" customWidth="1"/>
    <col min="2794" max="2794" width="31.6328125" bestFit="1" customWidth="1"/>
    <col min="2795" max="2795" width="44.81640625" bestFit="1" customWidth="1"/>
    <col min="2796" max="2796" width="42.7265625" bestFit="1" customWidth="1"/>
    <col min="2797" max="2797" width="9.08984375" bestFit="1" customWidth="1"/>
    <col min="2798" max="2798" width="39.26953125" bestFit="1" customWidth="1"/>
    <col min="2799" max="2799" width="10.54296875" bestFit="1" customWidth="1"/>
    <col min="2800" max="2800" width="54.26953125" bestFit="1" customWidth="1"/>
    <col min="2801" max="2801" width="6.6328125" bestFit="1" customWidth="1"/>
    <col min="2802" max="2802" width="54.453125" bestFit="1" customWidth="1"/>
    <col min="2803" max="2803" width="20.7265625" bestFit="1" customWidth="1"/>
    <col min="2804" max="2804" width="14.90625" bestFit="1" customWidth="1"/>
    <col min="2805" max="2805" width="31.08984375" bestFit="1" customWidth="1"/>
    <col min="2806" max="2806" width="42.90625" bestFit="1" customWidth="1"/>
    <col min="2807" max="2807" width="44.6328125" bestFit="1" customWidth="1"/>
    <col min="2808" max="2808" width="36.90625" bestFit="1" customWidth="1"/>
    <col min="2809" max="2809" width="49.36328125" bestFit="1" customWidth="1"/>
    <col min="2810" max="2810" width="9.1796875" bestFit="1" customWidth="1"/>
    <col min="2811" max="2811" width="55.08984375" bestFit="1" customWidth="1"/>
    <col min="2812" max="2812" width="52.90625" bestFit="1" customWidth="1"/>
    <col min="2813" max="2813" width="17.26953125" bestFit="1" customWidth="1"/>
    <col min="2814" max="2814" width="7.6328125" bestFit="1" customWidth="1"/>
    <col min="2815" max="2815" width="38.36328125" bestFit="1" customWidth="1"/>
    <col min="2816" max="2816" width="21.7265625" bestFit="1" customWidth="1"/>
    <col min="2817" max="2817" width="37.81640625" bestFit="1" customWidth="1"/>
    <col min="2818" max="2818" width="29.453125" bestFit="1" customWidth="1"/>
    <col min="2819" max="2819" width="25.54296875" bestFit="1" customWidth="1"/>
    <col min="2820" max="2820" width="28.90625" bestFit="1" customWidth="1"/>
    <col min="2821" max="2821" width="30.08984375" bestFit="1" customWidth="1"/>
    <col min="2822" max="2822" width="48.54296875" bestFit="1" customWidth="1"/>
    <col min="2823" max="2823" width="27.453125" bestFit="1" customWidth="1"/>
    <col min="2824" max="2824" width="53.81640625" bestFit="1" customWidth="1"/>
    <col min="2826" max="2826" width="28.81640625" bestFit="1" customWidth="1"/>
    <col min="2827" max="2827" width="32.36328125" bestFit="1" customWidth="1"/>
    <col min="2828" max="2828" width="25.7265625" bestFit="1" customWidth="1"/>
    <col min="2829" max="2829" width="19.81640625" bestFit="1" customWidth="1"/>
    <col min="2830" max="2830" width="25.453125" bestFit="1" customWidth="1"/>
    <col min="2831" max="2831" width="23.36328125" bestFit="1" customWidth="1"/>
    <col min="2832" max="2832" width="21.6328125" bestFit="1" customWidth="1"/>
    <col min="2833" max="2833" width="36.81640625" bestFit="1" customWidth="1"/>
    <col min="2834" max="2834" width="34.90625" bestFit="1" customWidth="1"/>
    <col min="2835" max="2835" width="13" bestFit="1" customWidth="1"/>
    <col min="2836" max="2836" width="19.453125" bestFit="1" customWidth="1"/>
    <col min="2837" max="2837" width="14.453125" bestFit="1" customWidth="1"/>
    <col min="2838" max="2838" width="52.7265625" bestFit="1" customWidth="1"/>
    <col min="2839" max="2839" width="32.1796875" bestFit="1" customWidth="1"/>
    <col min="2840" max="2840" width="38.7265625" bestFit="1" customWidth="1"/>
    <col min="2841" max="2841" width="36.26953125" bestFit="1" customWidth="1"/>
    <col min="2842" max="2842" width="44.6328125" bestFit="1" customWidth="1"/>
    <col min="2843" max="2843" width="29.08984375" bestFit="1" customWidth="1"/>
    <col min="2844" max="2844" width="32" bestFit="1" customWidth="1"/>
    <col min="2845" max="2845" width="22.36328125" bestFit="1" customWidth="1"/>
    <col min="2846" max="2846" width="12.7265625" bestFit="1" customWidth="1"/>
    <col min="2847" max="2847" width="23.54296875" bestFit="1" customWidth="1"/>
    <col min="2848" max="2848" width="45.1796875" bestFit="1" customWidth="1"/>
    <col min="2849" max="2849" width="5.36328125" bestFit="1" customWidth="1"/>
    <col min="2850" max="2850" width="42.26953125" bestFit="1" customWidth="1"/>
    <col min="2851" max="2851" width="12.453125" bestFit="1" customWidth="1"/>
    <col min="2852" max="2852" width="44.26953125" bestFit="1" customWidth="1"/>
    <col min="2853" max="2853" width="6.1796875" bestFit="1" customWidth="1"/>
    <col min="2854" max="2854" width="40.36328125" bestFit="1" customWidth="1"/>
    <col min="2855" max="2855" width="25.36328125" bestFit="1" customWidth="1"/>
    <col min="2856" max="2857" width="40.54296875" bestFit="1" customWidth="1"/>
    <col min="2858" max="2858" width="42.7265625" bestFit="1" customWidth="1"/>
    <col min="2859" max="2859" width="45.08984375" bestFit="1" customWidth="1"/>
    <col min="2860" max="2860" width="51.453125" bestFit="1" customWidth="1"/>
    <col min="2861" max="2861" width="53.08984375" bestFit="1" customWidth="1"/>
    <col min="2862" max="2862" width="42.453125" bestFit="1" customWidth="1"/>
    <col min="2863" max="2863" width="44" bestFit="1" customWidth="1"/>
    <col min="2864" max="2864" width="17.1796875" bestFit="1" customWidth="1"/>
    <col min="2865" max="2865" width="27.7265625" bestFit="1" customWidth="1"/>
    <col min="2866" max="2866" width="34.453125" bestFit="1" customWidth="1"/>
    <col min="2867" max="2867" width="12.1796875" bestFit="1" customWidth="1"/>
    <col min="2868" max="2868" width="31.81640625" bestFit="1" customWidth="1"/>
    <col min="2869" max="2869" width="31.1796875" bestFit="1" customWidth="1"/>
    <col min="2870" max="2870" width="41.81640625" bestFit="1" customWidth="1"/>
    <col min="2871" max="2871" width="20" bestFit="1" customWidth="1"/>
    <col min="2872" max="2872" width="27" bestFit="1" customWidth="1"/>
    <col min="2873" max="2873" width="12.7265625" bestFit="1" customWidth="1"/>
    <col min="2874" max="2874" width="24.453125" bestFit="1" customWidth="1"/>
    <col min="2875" max="2875" width="40.453125" bestFit="1" customWidth="1"/>
    <col min="2876" max="2876" width="16.54296875" bestFit="1" customWidth="1"/>
    <col min="2877" max="2877" width="9.54296875" bestFit="1" customWidth="1"/>
    <col min="2878" max="2878" width="24" bestFit="1" customWidth="1"/>
    <col min="2879" max="2879" width="44.6328125" bestFit="1" customWidth="1"/>
    <col min="2880" max="2880" width="40.90625" bestFit="1" customWidth="1"/>
    <col min="2881" max="2881" width="26.08984375" bestFit="1" customWidth="1"/>
    <col min="2882" max="2882" width="53.90625" bestFit="1" customWidth="1"/>
    <col min="2883" max="2883" width="55.08984375" bestFit="1" customWidth="1"/>
    <col min="2884" max="2884" width="22" bestFit="1" customWidth="1"/>
    <col min="2885" max="2885" width="31.90625" bestFit="1" customWidth="1"/>
    <col min="2886" max="2886" width="31.54296875" bestFit="1" customWidth="1"/>
    <col min="2887" max="2887" width="44.54296875" bestFit="1" customWidth="1"/>
    <col min="2888" max="2888" width="22.453125" bestFit="1" customWidth="1"/>
    <col min="2889" max="2889" width="46.7265625" bestFit="1" customWidth="1"/>
    <col min="2890" max="2890" width="37.7265625" bestFit="1" customWidth="1"/>
    <col min="2891" max="2891" width="47" bestFit="1" customWidth="1"/>
    <col min="2892" max="2892" width="46.54296875" bestFit="1" customWidth="1"/>
    <col min="2893" max="2893" width="58.54296875" bestFit="1" customWidth="1"/>
    <col min="2894" max="2894" width="42.81640625" bestFit="1" customWidth="1"/>
    <col min="2895" max="2895" width="16.08984375" bestFit="1" customWidth="1"/>
    <col min="2896" max="2896" width="37.7265625" bestFit="1" customWidth="1"/>
    <col min="2897" max="2897" width="21.36328125" bestFit="1" customWidth="1"/>
    <col min="2898" max="2898" width="38.26953125" bestFit="1" customWidth="1"/>
    <col min="2899" max="2899" width="21.6328125" bestFit="1" customWidth="1"/>
    <col min="2900" max="2900" width="38.90625" bestFit="1" customWidth="1"/>
    <col min="2901" max="2901" width="44" bestFit="1" customWidth="1"/>
    <col min="2902" max="2902" width="34.08984375" bestFit="1" customWidth="1"/>
    <col min="2903" max="2903" width="44.7265625" bestFit="1" customWidth="1"/>
    <col min="2904" max="2904" width="31.7265625" bestFit="1" customWidth="1"/>
    <col min="2905" max="2905" width="32" bestFit="1" customWidth="1"/>
    <col min="2906" max="2906" width="51.36328125" bestFit="1" customWidth="1"/>
    <col min="2907" max="2907" width="43.7265625" bestFit="1" customWidth="1"/>
    <col min="2908" max="2908" width="32.453125" bestFit="1" customWidth="1"/>
    <col min="2909" max="2909" width="44.08984375" bestFit="1" customWidth="1"/>
    <col min="2910" max="2910" width="37" bestFit="1" customWidth="1"/>
    <col min="2911" max="2911" width="52.54296875" bestFit="1" customWidth="1"/>
    <col min="2912" max="2912" width="37.7265625" bestFit="1" customWidth="1"/>
    <col min="2913" max="2913" width="47.81640625" bestFit="1" customWidth="1"/>
    <col min="2914" max="2914" width="50.1796875" bestFit="1" customWidth="1"/>
    <col min="2915" max="2915" width="16.08984375" bestFit="1" customWidth="1"/>
    <col min="2916" max="2916" width="13.6328125" bestFit="1" customWidth="1"/>
    <col min="2917" max="2917" width="46" bestFit="1" customWidth="1"/>
    <col min="2918" max="2918" width="12.26953125" bestFit="1" customWidth="1"/>
    <col min="2919" max="2919" width="17.08984375" bestFit="1" customWidth="1"/>
    <col min="2920" max="2920" width="54.81640625" bestFit="1" customWidth="1"/>
    <col min="2921" max="2921" width="40.08984375" bestFit="1" customWidth="1"/>
    <col min="2922" max="2922" width="20.90625" bestFit="1" customWidth="1"/>
    <col min="2923" max="2923" width="50" bestFit="1" customWidth="1"/>
    <col min="2924" max="2924" width="26.7265625" bestFit="1" customWidth="1"/>
    <col min="2925" max="2925" width="9.54296875" bestFit="1" customWidth="1"/>
    <col min="2926" max="2926" width="40.7265625" bestFit="1" customWidth="1"/>
    <col min="2927" max="2927" width="19.81640625" bestFit="1" customWidth="1"/>
    <col min="2928" max="2928" width="9.90625" bestFit="1" customWidth="1"/>
    <col min="2929" max="2929" width="45.08984375" bestFit="1" customWidth="1"/>
    <col min="2930" max="2930" width="39.08984375" bestFit="1" customWidth="1"/>
    <col min="2931" max="2931" width="54.7265625" bestFit="1" customWidth="1"/>
    <col min="2932" max="2932" width="27.36328125" bestFit="1" customWidth="1"/>
    <col min="2933" max="2933" width="28.7265625" bestFit="1" customWidth="1"/>
    <col min="2934" max="2934" width="15.1796875" bestFit="1" customWidth="1"/>
    <col min="2935" max="2935" width="10.1796875" bestFit="1" customWidth="1"/>
    <col min="2936" max="2936" width="55.26953125" bestFit="1" customWidth="1"/>
    <col min="2937" max="2937" width="21.81640625" bestFit="1" customWidth="1"/>
    <col min="2938" max="2938" width="34.7265625" bestFit="1" customWidth="1"/>
    <col min="2939" max="2939" width="33.08984375" bestFit="1" customWidth="1"/>
    <col min="2940" max="2940" width="13.1796875" bestFit="1" customWidth="1"/>
    <col min="2941" max="2941" width="11.26953125" bestFit="1" customWidth="1"/>
    <col min="2942" max="2942" width="21.90625" bestFit="1" customWidth="1"/>
    <col min="2943" max="2943" width="20" bestFit="1" customWidth="1"/>
    <col min="2944" max="2944" width="50.90625" bestFit="1" customWidth="1"/>
    <col min="2945" max="2945" width="36.54296875" bestFit="1" customWidth="1"/>
    <col min="2946" max="2946" width="25.453125" bestFit="1" customWidth="1"/>
    <col min="2947" max="2947" width="17.7265625" bestFit="1" customWidth="1"/>
    <col min="2948" max="2948" width="22.36328125" bestFit="1" customWidth="1"/>
    <col min="2949" max="2949" width="29" bestFit="1" customWidth="1"/>
    <col min="2950" max="2950" width="52" bestFit="1" customWidth="1"/>
    <col min="2951" max="2951" width="44.81640625" bestFit="1" customWidth="1"/>
    <col min="2952" max="2952" width="17.7265625" bestFit="1" customWidth="1"/>
    <col min="2953" max="2953" width="26.08984375" bestFit="1" customWidth="1"/>
    <col min="2954" max="2954" width="24.1796875" bestFit="1" customWidth="1"/>
    <col min="2955" max="2955" width="40.08984375" bestFit="1" customWidth="1"/>
    <col min="2956" max="2956" width="29.81640625" bestFit="1" customWidth="1"/>
    <col min="2957" max="2957" width="35.08984375" bestFit="1" customWidth="1"/>
    <col min="2958" max="2958" width="50.36328125" bestFit="1" customWidth="1"/>
    <col min="2959" max="2959" width="52.36328125" bestFit="1" customWidth="1"/>
    <col min="2960" max="2960" width="11.7265625" bestFit="1" customWidth="1"/>
    <col min="2961" max="2961" width="34.90625" bestFit="1" customWidth="1"/>
    <col min="2962" max="2962" width="28.453125" bestFit="1" customWidth="1"/>
    <col min="2963" max="2963" width="33.54296875" bestFit="1" customWidth="1"/>
    <col min="2964" max="2964" width="27" bestFit="1" customWidth="1"/>
    <col min="2965" max="2965" width="20" bestFit="1" customWidth="1"/>
    <col min="2966" max="2966" width="52.7265625" bestFit="1" customWidth="1"/>
    <col min="2967" max="2967" width="42.1796875" bestFit="1" customWidth="1"/>
    <col min="2968" max="2968" width="18" bestFit="1" customWidth="1"/>
    <col min="2969" max="2969" width="13.08984375" bestFit="1" customWidth="1"/>
    <col min="2970" max="2970" width="46.90625" bestFit="1" customWidth="1"/>
    <col min="2971" max="2971" width="42.1796875" bestFit="1" customWidth="1"/>
    <col min="2972" max="2972" width="33.54296875" bestFit="1" customWidth="1"/>
    <col min="2973" max="2973" width="48.453125" bestFit="1" customWidth="1"/>
    <col min="2974" max="2974" width="28.6328125" bestFit="1" customWidth="1"/>
    <col min="2975" max="2975" width="54" bestFit="1" customWidth="1"/>
    <col min="2976" max="2976" width="10.1796875" bestFit="1" customWidth="1"/>
    <col min="2977" max="2977" width="38.6328125" bestFit="1" customWidth="1"/>
    <col min="2978" max="2978" width="44.54296875" bestFit="1" customWidth="1"/>
    <col min="2979" max="2979" width="45.6328125" bestFit="1" customWidth="1"/>
    <col min="2980" max="2980" width="48.7265625" bestFit="1" customWidth="1"/>
    <col min="2981" max="2981" width="7.90625" bestFit="1" customWidth="1"/>
    <col min="2982" max="2982" width="37" bestFit="1" customWidth="1"/>
    <col min="2983" max="2983" width="26" bestFit="1" customWidth="1"/>
    <col min="2984" max="2984" width="33.81640625" bestFit="1" customWidth="1"/>
    <col min="2985" max="2985" width="24.08984375" bestFit="1" customWidth="1"/>
    <col min="2986" max="2986" width="44.6328125" bestFit="1" customWidth="1"/>
    <col min="2987" max="2987" width="36.36328125" bestFit="1" customWidth="1"/>
    <col min="2988" max="2988" width="13.08984375" bestFit="1" customWidth="1"/>
    <col min="2989" max="2989" width="47" bestFit="1" customWidth="1"/>
    <col min="2990" max="2990" width="50.6328125" bestFit="1" customWidth="1"/>
    <col min="2991" max="2991" width="48.1796875" bestFit="1" customWidth="1"/>
    <col min="2992" max="2992" width="21.1796875" bestFit="1" customWidth="1"/>
    <col min="2993" max="2993" width="47.90625" bestFit="1" customWidth="1"/>
    <col min="2994" max="2994" width="19.08984375" bestFit="1" customWidth="1"/>
    <col min="2995" max="2995" width="35.453125" bestFit="1" customWidth="1"/>
    <col min="2996" max="2996" width="23.81640625" bestFit="1" customWidth="1"/>
    <col min="2997" max="2997" width="51.54296875" bestFit="1" customWidth="1"/>
    <col min="2998" max="2998" width="10.08984375" bestFit="1" customWidth="1"/>
    <col min="2999" max="2999" width="10.6328125" bestFit="1" customWidth="1"/>
    <col min="3000" max="3000" width="56" bestFit="1" customWidth="1"/>
    <col min="3001" max="3001" width="47.6328125" bestFit="1" customWidth="1"/>
    <col min="3002" max="3002" width="49.36328125" bestFit="1" customWidth="1"/>
    <col min="3003" max="3003" width="47.7265625" bestFit="1" customWidth="1"/>
    <col min="3004" max="3004" width="35.90625" bestFit="1" customWidth="1"/>
    <col min="3005" max="3005" width="16.26953125" bestFit="1" customWidth="1"/>
    <col min="3006" max="3006" width="16.36328125" bestFit="1" customWidth="1"/>
    <col min="3007" max="3007" width="47" bestFit="1" customWidth="1"/>
    <col min="3008" max="3008" width="27.7265625" bestFit="1" customWidth="1"/>
    <col min="3009" max="3009" width="35.08984375" bestFit="1" customWidth="1"/>
    <col min="3010" max="3010" width="28.26953125" bestFit="1" customWidth="1"/>
    <col min="3011" max="3011" width="48" bestFit="1" customWidth="1"/>
    <col min="3012" max="3012" width="33" bestFit="1" customWidth="1"/>
    <col min="3013" max="3013" width="49.08984375" bestFit="1" customWidth="1"/>
    <col min="3014" max="3014" width="14.08984375" bestFit="1" customWidth="1"/>
    <col min="3015" max="3015" width="33.1796875" bestFit="1" customWidth="1"/>
    <col min="3016" max="3016" width="48.7265625" bestFit="1" customWidth="1"/>
    <col min="3017" max="3017" width="26.6328125" bestFit="1" customWidth="1"/>
    <col min="3018" max="3018" width="18.1796875" bestFit="1" customWidth="1"/>
    <col min="3019" max="3019" width="40.08984375" bestFit="1" customWidth="1"/>
    <col min="3020" max="3020" width="30.1796875" bestFit="1" customWidth="1"/>
    <col min="3021" max="3021" width="30.26953125" bestFit="1" customWidth="1"/>
    <col min="3022" max="3022" width="14.26953125" bestFit="1" customWidth="1"/>
    <col min="3023" max="3023" width="17.453125" bestFit="1" customWidth="1"/>
    <col min="3024" max="3024" width="52.6328125" bestFit="1" customWidth="1"/>
    <col min="3025" max="3025" width="30.90625" bestFit="1" customWidth="1"/>
    <col min="3026" max="3026" width="36.90625" bestFit="1" customWidth="1"/>
    <col min="3027" max="3027" width="11.54296875" bestFit="1" customWidth="1"/>
    <col min="3028" max="3028" width="9.08984375" bestFit="1" customWidth="1"/>
    <col min="3029" max="3029" width="30.36328125" bestFit="1" customWidth="1"/>
    <col min="3030" max="3030" width="13.7265625" bestFit="1" customWidth="1"/>
    <col min="3031" max="3031" width="20" bestFit="1" customWidth="1"/>
    <col min="3032" max="3032" width="25" bestFit="1" customWidth="1"/>
    <col min="3033" max="3033" width="39.7265625" bestFit="1" customWidth="1"/>
    <col min="3034" max="3034" width="32.26953125" bestFit="1" customWidth="1"/>
    <col min="3035" max="3035" width="24" bestFit="1" customWidth="1"/>
    <col min="3036" max="3036" width="23" bestFit="1" customWidth="1"/>
    <col min="3037" max="3037" width="35.1796875" bestFit="1" customWidth="1"/>
    <col min="3038" max="3038" width="23.08984375" bestFit="1" customWidth="1"/>
    <col min="3039" max="3039" width="10" bestFit="1" customWidth="1"/>
    <col min="3040" max="3040" width="15.26953125" bestFit="1" customWidth="1"/>
    <col min="3041" max="3041" width="17.54296875" bestFit="1" customWidth="1"/>
    <col min="3042" max="3042" width="52.90625" bestFit="1" customWidth="1"/>
    <col min="3043" max="3043" width="17.26953125" bestFit="1" customWidth="1"/>
    <col min="3044" max="3044" width="34.26953125" bestFit="1" customWidth="1"/>
    <col min="3045" max="3045" width="34.1796875" bestFit="1" customWidth="1"/>
    <col min="3046" max="3046" width="22.36328125" bestFit="1" customWidth="1"/>
    <col min="3047" max="3047" width="32.81640625" bestFit="1" customWidth="1"/>
    <col min="3048" max="3048" width="43.54296875" bestFit="1" customWidth="1"/>
    <col min="3049" max="3049" width="53.453125" bestFit="1" customWidth="1"/>
    <col min="3050" max="3050" width="52.08984375" bestFit="1" customWidth="1"/>
    <col min="3051" max="3051" width="24" bestFit="1" customWidth="1"/>
    <col min="3052" max="3052" width="17.81640625" bestFit="1" customWidth="1"/>
    <col min="3053" max="3053" width="35.6328125" bestFit="1" customWidth="1"/>
    <col min="3054" max="3054" width="35.54296875" bestFit="1" customWidth="1"/>
    <col min="3055" max="3055" width="34.7265625" bestFit="1" customWidth="1"/>
    <col min="3056" max="3056" width="48.1796875" bestFit="1" customWidth="1"/>
    <col min="3057" max="3057" width="48.7265625" bestFit="1" customWidth="1"/>
    <col min="3058" max="3058" width="33.81640625" bestFit="1" customWidth="1"/>
    <col min="3059" max="3059" width="9.26953125" bestFit="1" customWidth="1"/>
    <col min="3060" max="3060" width="34.08984375" bestFit="1" customWidth="1"/>
    <col min="3061" max="3061" width="18" bestFit="1" customWidth="1"/>
    <col min="3062" max="3062" width="27.1796875" bestFit="1" customWidth="1"/>
    <col min="3063" max="3063" width="36.7265625" bestFit="1" customWidth="1"/>
    <col min="3064" max="3064" width="38.26953125" bestFit="1" customWidth="1"/>
    <col min="3065" max="3065" width="9.81640625" bestFit="1" customWidth="1"/>
    <col min="3066" max="3066" width="42.26953125" bestFit="1" customWidth="1"/>
    <col min="3067" max="3067" width="55.36328125" bestFit="1" customWidth="1"/>
    <col min="3068" max="3068" width="30.6328125" bestFit="1" customWidth="1"/>
    <col min="3069" max="3069" width="29.7265625" bestFit="1" customWidth="1"/>
    <col min="3070" max="3070" width="28.453125" bestFit="1" customWidth="1"/>
    <col min="3071" max="3071" width="20.08984375" bestFit="1" customWidth="1"/>
    <col min="3072" max="3072" width="27.7265625" bestFit="1" customWidth="1"/>
    <col min="3073" max="3073" width="26" bestFit="1" customWidth="1"/>
    <col min="3074" max="3074" width="50.08984375" bestFit="1" customWidth="1"/>
    <col min="3075" max="3075" width="21.08984375" bestFit="1" customWidth="1"/>
    <col min="3076" max="3076" width="19" bestFit="1" customWidth="1"/>
    <col min="3077" max="3077" width="39.6328125" bestFit="1" customWidth="1"/>
    <col min="3078" max="3078" width="50.6328125" bestFit="1" customWidth="1"/>
    <col min="3079" max="3079" width="47.54296875" bestFit="1" customWidth="1"/>
    <col min="3080" max="3080" width="14" bestFit="1" customWidth="1"/>
    <col min="3081" max="3081" width="18.453125" bestFit="1" customWidth="1"/>
    <col min="3082" max="3082" width="42.7265625" bestFit="1" customWidth="1"/>
    <col min="3083" max="3083" width="8.81640625" bestFit="1" customWidth="1"/>
    <col min="3084" max="3084" width="47.36328125" bestFit="1" customWidth="1"/>
    <col min="3085" max="3085" width="80.453125" bestFit="1" customWidth="1"/>
    <col min="3086" max="3086" width="47.54296875" bestFit="1" customWidth="1"/>
    <col min="3087" max="3087" width="39.26953125" bestFit="1" customWidth="1"/>
    <col min="3088" max="3088" width="29.08984375" bestFit="1" customWidth="1"/>
    <col min="3089" max="3089" width="24.26953125" bestFit="1" customWidth="1"/>
    <col min="3090" max="3090" width="44.36328125" bestFit="1" customWidth="1"/>
    <col min="3091" max="3091" width="38" bestFit="1" customWidth="1"/>
    <col min="3092" max="3092" width="39.36328125" bestFit="1" customWidth="1"/>
    <col min="3093" max="3093" width="19.08984375" bestFit="1" customWidth="1"/>
    <col min="3094" max="3094" width="29.36328125" bestFit="1" customWidth="1"/>
    <col min="3095" max="3095" width="26" bestFit="1" customWidth="1"/>
    <col min="3096" max="3096" width="17.6328125" bestFit="1" customWidth="1"/>
    <col min="3097" max="3097" width="45.26953125" bestFit="1" customWidth="1"/>
    <col min="3098" max="3098" width="26.1796875" bestFit="1" customWidth="1"/>
    <col min="3099" max="3099" width="47.81640625" bestFit="1" customWidth="1"/>
    <col min="3100" max="3100" width="40.54296875" bestFit="1" customWidth="1"/>
    <col min="3101" max="3101" width="39.453125" bestFit="1" customWidth="1"/>
    <col min="3102" max="3102" width="27.26953125" bestFit="1" customWidth="1"/>
    <col min="3103" max="3103" width="21.36328125" bestFit="1" customWidth="1"/>
    <col min="3104" max="3104" width="53.81640625" bestFit="1" customWidth="1"/>
    <col min="3105" max="3105" width="24.54296875" bestFit="1" customWidth="1"/>
    <col min="3106" max="3106" width="50.26953125" bestFit="1" customWidth="1"/>
    <col min="3107" max="3107" width="36.1796875" bestFit="1" customWidth="1"/>
    <col min="3108" max="3108" width="55" bestFit="1" customWidth="1"/>
    <col min="3109" max="3109" width="55.90625" bestFit="1" customWidth="1"/>
    <col min="3110" max="3110" width="28.1796875" bestFit="1" customWidth="1"/>
    <col min="3111" max="3111" width="50.26953125" bestFit="1" customWidth="1"/>
    <col min="3112" max="3112" width="26.7265625" bestFit="1" customWidth="1"/>
    <col min="3113" max="3113" width="16.81640625" bestFit="1" customWidth="1"/>
    <col min="3114" max="3114" width="8.26953125" bestFit="1" customWidth="1"/>
    <col min="3115" max="3115" width="10.1796875" bestFit="1" customWidth="1"/>
    <col min="3116" max="3116" width="22" bestFit="1" customWidth="1"/>
    <col min="3117" max="3117" width="25" bestFit="1" customWidth="1"/>
    <col min="3118" max="3118" width="52.36328125" bestFit="1" customWidth="1"/>
    <col min="3119" max="3119" width="37.08984375" bestFit="1" customWidth="1"/>
    <col min="3120" max="3120" width="18.81640625" bestFit="1" customWidth="1"/>
    <col min="3121" max="3121" width="44.453125" bestFit="1" customWidth="1"/>
    <col min="3122" max="3122" width="45.453125" bestFit="1" customWidth="1"/>
    <col min="3123" max="3123" width="42.54296875" bestFit="1" customWidth="1"/>
    <col min="3124" max="3124" width="33.08984375" bestFit="1" customWidth="1"/>
    <col min="3125" max="3125" width="29.54296875" bestFit="1" customWidth="1"/>
    <col min="3126" max="3126" width="10.54296875" bestFit="1" customWidth="1"/>
    <col min="3127" max="3127" width="39.1796875" bestFit="1" customWidth="1"/>
    <col min="3128" max="3128" width="31.08984375" bestFit="1" customWidth="1"/>
    <col min="3129" max="3129" width="14.7265625" bestFit="1" customWidth="1"/>
    <col min="3130" max="3130" width="34.6328125" bestFit="1" customWidth="1"/>
    <col min="3131" max="3131" width="20.90625" bestFit="1" customWidth="1"/>
    <col min="3132" max="3132" width="32" bestFit="1" customWidth="1"/>
    <col min="3133" max="3133" width="36.36328125" bestFit="1" customWidth="1"/>
    <col min="3134" max="3134" width="53.90625" bestFit="1" customWidth="1"/>
    <col min="3135" max="3135" width="5.54296875" bestFit="1" customWidth="1"/>
    <col min="3136" max="3136" width="31.1796875" bestFit="1" customWidth="1"/>
    <col min="3137" max="3137" width="52" bestFit="1" customWidth="1"/>
    <col min="3138" max="3138" width="47.36328125" bestFit="1" customWidth="1"/>
    <col min="3139" max="3139" width="18.1796875" bestFit="1" customWidth="1"/>
    <col min="3140" max="3140" width="46.453125" bestFit="1" customWidth="1"/>
    <col min="3141" max="3141" width="27" bestFit="1" customWidth="1"/>
    <col min="3142" max="3142" width="35.6328125" bestFit="1" customWidth="1"/>
    <col min="3143" max="3143" width="32" bestFit="1" customWidth="1"/>
    <col min="3144" max="3144" width="33.453125" bestFit="1" customWidth="1"/>
    <col min="3145" max="3145" width="27.08984375" bestFit="1" customWidth="1"/>
    <col min="3146" max="3146" width="14.90625" bestFit="1" customWidth="1"/>
    <col min="3147" max="3147" width="12.453125" bestFit="1" customWidth="1"/>
    <col min="3148" max="3148" width="26.08984375" bestFit="1" customWidth="1"/>
    <col min="3149" max="3149" width="16.54296875" bestFit="1" customWidth="1"/>
    <col min="3150" max="3150" width="26.81640625" bestFit="1" customWidth="1"/>
    <col min="3151" max="3151" width="31.6328125" bestFit="1" customWidth="1"/>
    <col min="3152" max="3152" width="52.81640625" bestFit="1" customWidth="1"/>
    <col min="3153" max="3153" width="15.6328125" bestFit="1" customWidth="1"/>
    <col min="3154" max="3154" width="29" bestFit="1" customWidth="1"/>
    <col min="3155" max="3155" width="34.90625" bestFit="1" customWidth="1"/>
    <col min="3156" max="3156" width="47.81640625" bestFit="1" customWidth="1"/>
    <col min="3157" max="3157" width="15.08984375" bestFit="1" customWidth="1"/>
    <col min="3158" max="3158" width="49.08984375" bestFit="1" customWidth="1"/>
    <col min="3159" max="3159" width="21.36328125" bestFit="1" customWidth="1"/>
    <col min="3160" max="3160" width="45.08984375" bestFit="1" customWidth="1"/>
    <col min="3161" max="3161" width="25.453125" bestFit="1" customWidth="1"/>
    <col min="3162" max="3162" width="19.7265625" bestFit="1" customWidth="1"/>
    <col min="3163" max="3163" width="17.7265625" bestFit="1" customWidth="1"/>
    <col min="3164" max="3164" width="47.81640625" bestFit="1" customWidth="1"/>
    <col min="3165" max="3165" width="31.1796875" bestFit="1" customWidth="1"/>
    <col min="3166" max="3166" width="34.7265625" bestFit="1" customWidth="1"/>
    <col min="3167" max="3167" width="35.6328125" bestFit="1" customWidth="1"/>
    <col min="3168" max="3168" width="47.90625" bestFit="1" customWidth="1"/>
    <col min="3169" max="3169" width="44.08984375" bestFit="1" customWidth="1"/>
    <col min="3170" max="3170" width="34.36328125" bestFit="1" customWidth="1"/>
    <col min="3171" max="3171" width="40.90625" bestFit="1" customWidth="1"/>
    <col min="3172" max="3172" width="41.08984375" bestFit="1" customWidth="1"/>
    <col min="3173" max="3173" width="41.1796875" bestFit="1" customWidth="1"/>
    <col min="3174" max="3174" width="25.90625" bestFit="1" customWidth="1"/>
    <col min="3175" max="3175" width="73.26953125" bestFit="1" customWidth="1"/>
    <col min="3176" max="3176" width="22.7265625" bestFit="1" customWidth="1"/>
    <col min="3177" max="3177" width="43.81640625" bestFit="1" customWidth="1"/>
    <col min="3178" max="3178" width="56.453125" bestFit="1" customWidth="1"/>
    <col min="3179" max="3179" width="17" bestFit="1" customWidth="1"/>
    <col min="3180" max="3180" width="37.08984375" bestFit="1" customWidth="1"/>
    <col min="3181" max="3181" width="15.7265625" bestFit="1" customWidth="1"/>
    <col min="3182" max="3182" width="37.453125" bestFit="1" customWidth="1"/>
    <col min="3183" max="3183" width="18.81640625" bestFit="1" customWidth="1"/>
    <col min="3184" max="3184" width="19.7265625" bestFit="1" customWidth="1"/>
    <col min="3185" max="3185" width="48.453125" bestFit="1" customWidth="1"/>
    <col min="3186" max="3186" width="57" bestFit="1" customWidth="1"/>
    <col min="3187" max="3187" width="48.36328125" bestFit="1" customWidth="1"/>
    <col min="3188" max="3188" width="25.1796875" bestFit="1" customWidth="1"/>
    <col min="3189" max="3189" width="45.36328125" bestFit="1" customWidth="1"/>
    <col min="3190" max="3190" width="22.6328125" bestFit="1" customWidth="1"/>
    <col min="3191" max="3191" width="32.1796875" bestFit="1" customWidth="1"/>
    <col min="3192" max="3192" width="36.81640625" bestFit="1" customWidth="1"/>
    <col min="3193" max="3193" width="53" bestFit="1" customWidth="1"/>
    <col min="3194" max="3194" width="50.08984375" bestFit="1" customWidth="1"/>
    <col min="3195" max="3195" width="17.1796875" bestFit="1" customWidth="1"/>
    <col min="3196" max="3196" width="22.453125" bestFit="1" customWidth="1"/>
    <col min="3197" max="3197" width="41.26953125" bestFit="1" customWidth="1"/>
    <col min="3198" max="3198" width="28.453125" bestFit="1" customWidth="1"/>
    <col min="3199" max="3199" width="36.81640625" bestFit="1" customWidth="1"/>
    <col min="3200" max="3200" width="41.08984375" bestFit="1" customWidth="1"/>
    <col min="3201" max="3201" width="38.90625" bestFit="1" customWidth="1"/>
    <col min="3202" max="3202" width="17.26953125" bestFit="1" customWidth="1"/>
    <col min="3203" max="3203" width="32.36328125" bestFit="1" customWidth="1"/>
    <col min="3204" max="3204" width="37.1796875" bestFit="1" customWidth="1"/>
    <col min="3205" max="3205" width="9.26953125" bestFit="1" customWidth="1"/>
    <col min="3206" max="3206" width="32.90625" bestFit="1" customWidth="1"/>
    <col min="3207" max="3207" width="51.26953125" bestFit="1" customWidth="1"/>
    <col min="3208" max="3208" width="28.54296875" bestFit="1" customWidth="1"/>
    <col min="3209" max="3209" width="30.81640625" bestFit="1" customWidth="1"/>
    <col min="3210" max="3210" width="51.54296875" bestFit="1" customWidth="1"/>
    <col min="3211" max="3211" width="36.7265625" bestFit="1" customWidth="1"/>
    <col min="3212" max="3212" width="45.90625" bestFit="1" customWidth="1"/>
    <col min="3213" max="3213" width="35.1796875" bestFit="1" customWidth="1"/>
    <col min="3214" max="3214" width="7.90625" bestFit="1" customWidth="1"/>
    <col min="3215" max="3215" width="24.26953125" bestFit="1" customWidth="1"/>
    <col min="3216" max="3216" width="22.54296875" bestFit="1" customWidth="1"/>
    <col min="3217" max="3217" width="46.26953125" bestFit="1" customWidth="1"/>
    <col min="3218" max="3218" width="23.08984375" bestFit="1" customWidth="1"/>
    <col min="3219" max="3219" width="54.08984375" bestFit="1" customWidth="1"/>
    <col min="3220" max="3220" width="44.1796875" bestFit="1" customWidth="1"/>
    <col min="3221" max="3221" width="55.81640625" bestFit="1" customWidth="1"/>
    <col min="3222" max="3222" width="18.81640625" bestFit="1" customWidth="1"/>
    <col min="3223" max="3223" width="20.1796875" bestFit="1" customWidth="1"/>
    <col min="3224" max="3224" width="33.54296875" bestFit="1" customWidth="1"/>
    <col min="3225" max="3225" width="54.1796875" bestFit="1" customWidth="1"/>
    <col min="3226" max="3226" width="26.08984375" bestFit="1" customWidth="1"/>
    <col min="3227" max="3227" width="46.7265625" bestFit="1" customWidth="1"/>
    <col min="3228" max="3228" width="13.90625" bestFit="1" customWidth="1"/>
    <col min="3229" max="3229" width="17.1796875" bestFit="1" customWidth="1"/>
    <col min="3230" max="3230" width="46.6328125" bestFit="1" customWidth="1"/>
    <col min="3231" max="3231" width="13.453125" bestFit="1" customWidth="1"/>
    <col min="3232" max="3232" width="14.08984375" bestFit="1" customWidth="1"/>
    <col min="3233" max="3233" width="35.36328125" bestFit="1" customWidth="1"/>
    <col min="3234" max="3234" width="35.54296875" bestFit="1" customWidth="1"/>
    <col min="3235" max="3235" width="38.7265625" bestFit="1" customWidth="1"/>
    <col min="3236" max="3236" width="38.81640625" bestFit="1" customWidth="1"/>
    <col min="3237" max="3237" width="20.54296875" bestFit="1" customWidth="1"/>
    <col min="3238" max="3238" width="19.90625" bestFit="1" customWidth="1"/>
    <col min="3239" max="3239" width="27.26953125" bestFit="1" customWidth="1"/>
    <col min="3240" max="3240" width="20.1796875" bestFit="1" customWidth="1"/>
    <col min="3241" max="3241" width="38.81640625" bestFit="1" customWidth="1"/>
    <col min="3242" max="3242" width="29.26953125" bestFit="1" customWidth="1"/>
    <col min="3243" max="3243" width="50.453125" bestFit="1" customWidth="1"/>
    <col min="3244" max="3244" width="35.08984375" bestFit="1" customWidth="1"/>
    <col min="3245" max="3245" width="39.453125" bestFit="1" customWidth="1"/>
    <col min="3246" max="3246" width="40.7265625" bestFit="1" customWidth="1"/>
    <col min="3247" max="3247" width="35.81640625" bestFit="1" customWidth="1"/>
    <col min="3248" max="3248" width="50.36328125" bestFit="1" customWidth="1"/>
    <col min="3249" max="3249" width="19.08984375" bestFit="1" customWidth="1"/>
    <col min="3250" max="3250" width="25.36328125" bestFit="1" customWidth="1"/>
    <col min="3251" max="3251" width="36.453125" bestFit="1" customWidth="1"/>
    <col min="3252" max="3252" width="25.90625" bestFit="1" customWidth="1"/>
    <col min="3253" max="3253" width="35.7265625" bestFit="1" customWidth="1"/>
    <col min="3254" max="3254" width="17.36328125" bestFit="1" customWidth="1"/>
    <col min="3255" max="3255" width="15.453125" bestFit="1" customWidth="1"/>
    <col min="3256" max="3256" width="41.1796875" bestFit="1" customWidth="1"/>
    <col min="3257" max="3257" width="36.36328125" bestFit="1" customWidth="1"/>
    <col min="3258" max="3258" width="48.6328125" bestFit="1" customWidth="1"/>
    <col min="3259" max="3260" width="15.6328125" bestFit="1" customWidth="1"/>
    <col min="3261" max="3261" width="16.54296875" bestFit="1" customWidth="1"/>
    <col min="3262" max="3262" width="41.54296875" bestFit="1" customWidth="1"/>
    <col min="3263" max="3263" width="50.7265625" bestFit="1" customWidth="1"/>
    <col min="3264" max="3264" width="51.7265625" bestFit="1" customWidth="1"/>
    <col min="3265" max="3265" width="8.26953125" bestFit="1" customWidth="1"/>
    <col min="3266" max="3266" width="36.81640625" bestFit="1" customWidth="1"/>
    <col min="3267" max="3267" width="42.453125" bestFit="1" customWidth="1"/>
    <col min="3268" max="3268" width="24.81640625" bestFit="1" customWidth="1"/>
    <col min="3269" max="3269" width="32.1796875" bestFit="1" customWidth="1"/>
    <col min="3270" max="3270" width="25.81640625" bestFit="1" customWidth="1"/>
    <col min="3271" max="3271" width="25.26953125" bestFit="1" customWidth="1"/>
    <col min="3272" max="3272" width="31.54296875" bestFit="1" customWidth="1"/>
    <col min="3273" max="3273" width="33" bestFit="1" customWidth="1"/>
    <col min="3274" max="3274" width="28.36328125" bestFit="1" customWidth="1"/>
    <col min="3275" max="3275" width="17.81640625" bestFit="1" customWidth="1"/>
    <col min="3276" max="3276" width="36.81640625" bestFit="1" customWidth="1"/>
    <col min="3277" max="3277" width="43.36328125" bestFit="1" customWidth="1"/>
    <col min="3278" max="3278" width="35.6328125" bestFit="1" customWidth="1"/>
    <col min="3279" max="3279" width="31" bestFit="1" customWidth="1"/>
    <col min="3280" max="3280" width="30.36328125" bestFit="1" customWidth="1"/>
    <col min="3281" max="3281" width="56.26953125" bestFit="1" customWidth="1"/>
    <col min="3282" max="3282" width="25" bestFit="1" customWidth="1"/>
    <col min="3283" max="3283" width="37.26953125" bestFit="1" customWidth="1"/>
    <col min="3284" max="3284" width="49.7265625" bestFit="1" customWidth="1"/>
    <col min="3285" max="3285" width="34" bestFit="1" customWidth="1"/>
    <col min="3286" max="3286" width="20.54296875" bestFit="1" customWidth="1"/>
    <col min="3287" max="3287" width="42.90625" bestFit="1" customWidth="1"/>
    <col min="3288" max="3288" width="25" bestFit="1" customWidth="1"/>
    <col min="3289" max="3289" width="28.90625" bestFit="1" customWidth="1"/>
    <col min="3290" max="3290" width="41.54296875" bestFit="1" customWidth="1"/>
    <col min="3291" max="3291" width="30.26953125" bestFit="1" customWidth="1"/>
    <col min="3292" max="3292" width="48.1796875" bestFit="1" customWidth="1"/>
    <col min="3293" max="3293" width="52" bestFit="1" customWidth="1"/>
    <col min="3294" max="3294" width="21.26953125" bestFit="1" customWidth="1"/>
    <col min="3295" max="3295" width="44.54296875" bestFit="1" customWidth="1"/>
    <col min="3296" max="3296" width="7.453125" bestFit="1" customWidth="1"/>
    <col min="3297" max="3297" width="54.81640625" bestFit="1" customWidth="1"/>
    <col min="3298" max="3298" width="9.36328125" bestFit="1" customWidth="1"/>
    <col min="3299" max="3299" width="53.26953125" bestFit="1" customWidth="1"/>
    <col min="3300" max="3300" width="21.1796875" bestFit="1" customWidth="1"/>
    <col min="3301" max="3301" width="7.81640625" bestFit="1" customWidth="1"/>
    <col min="3302" max="3302" width="39.08984375" bestFit="1" customWidth="1"/>
    <col min="3303" max="3303" width="18.81640625" bestFit="1" customWidth="1"/>
    <col min="3304" max="3304" width="9.90625" bestFit="1" customWidth="1"/>
    <col min="3305" max="3305" width="27.453125" bestFit="1" customWidth="1"/>
    <col min="3306" max="3306" width="11.36328125" bestFit="1" customWidth="1"/>
    <col min="3307" max="3307" width="43.54296875" bestFit="1" customWidth="1"/>
    <col min="3308" max="3308" width="49.453125" bestFit="1" customWidth="1"/>
    <col min="3309" max="3309" width="37.453125" bestFit="1" customWidth="1"/>
    <col min="3310" max="3310" width="28.1796875" bestFit="1" customWidth="1"/>
    <col min="3311" max="3311" width="16" bestFit="1" customWidth="1"/>
    <col min="3312" max="3312" width="22.6328125" bestFit="1" customWidth="1"/>
    <col min="3313" max="3313" width="39.1796875" bestFit="1" customWidth="1"/>
    <col min="3314" max="3314" width="29.90625" bestFit="1" customWidth="1"/>
    <col min="3315" max="3315" width="25" bestFit="1" customWidth="1"/>
    <col min="3316" max="3316" width="23.36328125" bestFit="1" customWidth="1"/>
    <col min="3317" max="3317" width="48.36328125" bestFit="1" customWidth="1"/>
    <col min="3318" max="3318" width="38" bestFit="1" customWidth="1"/>
    <col min="3319" max="3319" width="53.81640625" bestFit="1" customWidth="1"/>
    <col min="3320" max="3320" width="19" bestFit="1" customWidth="1"/>
    <col min="3321" max="3321" width="27.36328125" bestFit="1" customWidth="1"/>
    <col min="3322" max="3322" width="24.7265625" bestFit="1" customWidth="1"/>
    <col min="3323" max="3323" width="31.7265625" bestFit="1" customWidth="1"/>
    <col min="3324" max="3324" width="34.90625" bestFit="1" customWidth="1"/>
    <col min="3325" max="3325" width="24.81640625" bestFit="1" customWidth="1"/>
    <col min="3326" max="3326" width="41.54296875" bestFit="1" customWidth="1"/>
    <col min="3327" max="3327" width="17.81640625" bestFit="1" customWidth="1"/>
    <col min="3328" max="3328" width="25" bestFit="1" customWidth="1"/>
    <col min="3329" max="3329" width="51.08984375" bestFit="1" customWidth="1"/>
    <col min="3330" max="3330" width="48.453125" bestFit="1" customWidth="1"/>
    <col min="3331" max="3331" width="22.54296875" bestFit="1" customWidth="1"/>
    <col min="3332" max="3332" width="16.6328125" bestFit="1" customWidth="1"/>
    <col min="3333" max="3333" width="52" bestFit="1" customWidth="1"/>
    <col min="3334" max="3334" width="16.36328125" bestFit="1" customWidth="1"/>
    <col min="3335" max="3335" width="11.7265625" bestFit="1" customWidth="1"/>
    <col min="3336" max="3336" width="16.7265625" bestFit="1" customWidth="1"/>
    <col min="3337" max="3337" width="51.36328125" bestFit="1" customWidth="1"/>
    <col min="3338" max="3338" width="37.08984375" bestFit="1" customWidth="1"/>
    <col min="3339" max="3339" width="50.36328125" bestFit="1" customWidth="1"/>
    <col min="3340" max="3340" width="50.453125" bestFit="1" customWidth="1"/>
    <col min="3341" max="3341" width="12.7265625" bestFit="1" customWidth="1"/>
    <col min="3342" max="3342" width="27.7265625" bestFit="1" customWidth="1"/>
    <col min="3343" max="3343" width="38" bestFit="1" customWidth="1"/>
    <col min="3344" max="3344" width="20.26953125" bestFit="1" customWidth="1"/>
    <col min="3345" max="3345" width="44.08984375" bestFit="1" customWidth="1"/>
    <col min="3346" max="3346" width="19.54296875" bestFit="1" customWidth="1"/>
    <col min="3347" max="3347" width="37.54296875" bestFit="1" customWidth="1"/>
    <col min="3348" max="3348" width="39.1796875" bestFit="1" customWidth="1"/>
    <col min="3349" max="3349" width="40.08984375" bestFit="1" customWidth="1"/>
    <col min="3350" max="3350" width="22.08984375" bestFit="1" customWidth="1"/>
    <col min="3351" max="3351" width="44.08984375" bestFit="1" customWidth="1"/>
    <col min="3352" max="3352" width="39.54296875" bestFit="1" customWidth="1"/>
    <col min="3353" max="3353" width="49.81640625" bestFit="1" customWidth="1"/>
    <col min="3354" max="3354" width="28.26953125" bestFit="1" customWidth="1"/>
    <col min="3355" max="3355" width="28.453125" bestFit="1" customWidth="1"/>
    <col min="3356" max="3356" width="55.1796875" bestFit="1" customWidth="1"/>
    <col min="3357" max="3357" width="10.81640625" bestFit="1" customWidth="1"/>
    <col min="3358" max="3358" width="20" bestFit="1" customWidth="1"/>
    <col min="3359" max="3359" width="40.81640625" bestFit="1" customWidth="1"/>
    <col min="3360" max="3360" width="35.54296875" bestFit="1" customWidth="1"/>
    <col min="3361" max="3361" width="20.453125" bestFit="1" customWidth="1"/>
    <col min="3362" max="3362" width="25.1796875" bestFit="1" customWidth="1"/>
    <col min="3363" max="3363" width="10.81640625" bestFit="1" customWidth="1"/>
    <col min="3364" max="3364" width="10.36328125" bestFit="1" customWidth="1"/>
    <col min="3365" max="3365" width="17.90625" bestFit="1" customWidth="1"/>
    <col min="3366" max="3366" width="49.90625" bestFit="1" customWidth="1"/>
    <col min="3367" max="3367" width="44" bestFit="1" customWidth="1"/>
    <col min="3368" max="3368" width="26.26953125" bestFit="1" customWidth="1"/>
    <col min="3369" max="3369" width="16.81640625" bestFit="1" customWidth="1"/>
    <col min="3370" max="3370" width="26.7265625" bestFit="1" customWidth="1"/>
    <col min="3371" max="3371" width="31.26953125" bestFit="1" customWidth="1"/>
    <col min="3372" max="3372" width="33.36328125" bestFit="1" customWidth="1"/>
    <col min="3373" max="3373" width="40.54296875" bestFit="1" customWidth="1"/>
    <col min="3374" max="3374" width="32.54296875" bestFit="1" customWidth="1"/>
    <col min="3375" max="3375" width="50.26953125" bestFit="1" customWidth="1"/>
    <col min="3376" max="3376" width="36.08984375" bestFit="1" customWidth="1"/>
    <col min="3377" max="3377" width="36.36328125" bestFit="1" customWidth="1"/>
    <col min="3378" max="3378" width="46.453125" bestFit="1" customWidth="1"/>
    <col min="3379" max="3379" width="44.36328125" bestFit="1" customWidth="1"/>
    <col min="3380" max="3380" width="16.453125" bestFit="1" customWidth="1"/>
    <col min="3381" max="3381" width="47.08984375" bestFit="1" customWidth="1"/>
    <col min="3382" max="3382" width="26.1796875" bestFit="1" customWidth="1"/>
    <col min="3383" max="3383" width="36.26953125" bestFit="1" customWidth="1"/>
    <col min="3384" max="3384" width="21.6328125" bestFit="1" customWidth="1"/>
    <col min="3385" max="3385" width="13.26953125" bestFit="1" customWidth="1"/>
    <col min="3386" max="3386" width="16.453125" bestFit="1" customWidth="1"/>
    <col min="3387" max="3387" width="13" bestFit="1" customWidth="1"/>
    <col min="3388" max="3388" width="21.08984375" bestFit="1" customWidth="1"/>
    <col min="3389" max="3389" width="20" bestFit="1" customWidth="1"/>
    <col min="3390" max="3390" width="35.7265625" bestFit="1" customWidth="1"/>
    <col min="3391" max="3391" width="28.1796875" bestFit="1" customWidth="1"/>
    <col min="3392" max="3392" width="26.6328125" bestFit="1" customWidth="1"/>
    <col min="3393" max="3393" width="44.81640625" bestFit="1" customWidth="1"/>
    <col min="3394" max="3394" width="22.08984375" bestFit="1" customWidth="1"/>
    <col min="3395" max="3395" width="11.08984375" bestFit="1" customWidth="1"/>
    <col min="3396" max="3396" width="40.90625" bestFit="1" customWidth="1"/>
    <col min="3397" max="3397" width="23.453125" bestFit="1" customWidth="1"/>
    <col min="3398" max="3398" width="25" bestFit="1" customWidth="1"/>
    <col min="3399" max="3399" width="15.36328125" bestFit="1" customWidth="1"/>
    <col min="3400" max="3400" width="18.1796875" bestFit="1" customWidth="1"/>
    <col min="3401" max="3401" width="31.26953125" bestFit="1" customWidth="1"/>
    <col min="3402" max="3402" width="14.6328125" bestFit="1" customWidth="1"/>
    <col min="3403" max="3403" width="27.6328125" bestFit="1" customWidth="1"/>
    <col min="3404" max="3404" width="26.81640625" bestFit="1" customWidth="1"/>
    <col min="3405" max="3405" width="51.54296875" bestFit="1" customWidth="1"/>
    <col min="3406" max="3406" width="13.90625" bestFit="1" customWidth="1"/>
    <col min="3407" max="3407" width="23.08984375" bestFit="1" customWidth="1"/>
    <col min="3408" max="3408" width="18.08984375" bestFit="1" customWidth="1"/>
    <col min="3409" max="3409" width="52.7265625" bestFit="1" customWidth="1"/>
    <col min="3410" max="3410" width="24.26953125" bestFit="1" customWidth="1"/>
    <col min="3411" max="3411" width="12.54296875" bestFit="1" customWidth="1"/>
    <col min="3412" max="3412" width="23.08984375" bestFit="1" customWidth="1"/>
    <col min="3413" max="3413" width="34.7265625" bestFit="1" customWidth="1"/>
    <col min="3414" max="3414" width="43.6328125" bestFit="1" customWidth="1"/>
    <col min="3415" max="3415" width="48.36328125" bestFit="1" customWidth="1"/>
    <col min="3416" max="3416" width="28.1796875" bestFit="1" customWidth="1"/>
    <col min="3417" max="3417" width="27.81640625" bestFit="1" customWidth="1"/>
    <col min="3418" max="3418" width="10" bestFit="1" customWidth="1"/>
    <col min="3419" max="3419" width="36.36328125" bestFit="1" customWidth="1"/>
    <col min="3420" max="3420" width="22.26953125" bestFit="1" customWidth="1"/>
    <col min="3421" max="3421" width="18" bestFit="1" customWidth="1"/>
    <col min="3422" max="3422" width="27.36328125" bestFit="1" customWidth="1"/>
    <col min="3423" max="3423" width="53.90625" bestFit="1" customWidth="1"/>
    <col min="3424" max="3424" width="7.36328125" bestFit="1" customWidth="1"/>
    <col min="3425" max="3425" width="21.7265625" bestFit="1" customWidth="1"/>
    <col min="3426" max="3426" width="16.54296875" bestFit="1" customWidth="1"/>
    <col min="3427" max="3427" width="49.54296875" bestFit="1" customWidth="1"/>
    <col min="3428" max="3428" width="20.81640625" bestFit="1" customWidth="1"/>
    <col min="3429" max="3429" width="31.453125" bestFit="1" customWidth="1"/>
    <col min="3430" max="3430" width="13.36328125" bestFit="1" customWidth="1"/>
    <col min="3431" max="3431" width="46.7265625" bestFit="1" customWidth="1"/>
    <col min="3432" max="3432" width="12" bestFit="1" customWidth="1"/>
    <col min="3433" max="3433" width="49" bestFit="1" customWidth="1"/>
    <col min="3434" max="3434" width="44.7265625" bestFit="1" customWidth="1"/>
    <col min="3435" max="3435" width="35.26953125" bestFit="1" customWidth="1"/>
    <col min="3436" max="3436" width="47" bestFit="1" customWidth="1"/>
    <col min="3437" max="3437" width="29.36328125" bestFit="1" customWidth="1"/>
    <col min="3438" max="3438" width="21.36328125" bestFit="1" customWidth="1"/>
    <col min="3439" max="3439" width="42.6328125" bestFit="1" customWidth="1"/>
    <col min="3440" max="3440" width="41" bestFit="1" customWidth="1"/>
    <col min="3441" max="3441" width="25.26953125" bestFit="1" customWidth="1"/>
    <col min="3442" max="3442" width="16.6328125" bestFit="1" customWidth="1"/>
    <col min="3443" max="3443" width="27.7265625" bestFit="1" customWidth="1"/>
    <col min="3444" max="3444" width="51.7265625" bestFit="1" customWidth="1"/>
    <col min="3445" max="3445" width="24.26953125" bestFit="1" customWidth="1"/>
    <col min="3446" max="3446" width="24.90625" bestFit="1" customWidth="1"/>
    <col min="3447" max="3447" width="15" bestFit="1" customWidth="1"/>
    <col min="3448" max="3448" width="39.1796875" bestFit="1" customWidth="1"/>
    <col min="3449" max="3449" width="20.81640625" bestFit="1" customWidth="1"/>
    <col min="3450" max="3450" width="10.90625" bestFit="1" customWidth="1"/>
    <col min="3451" max="3451" width="19.453125" bestFit="1" customWidth="1"/>
    <col min="3452" max="3452" width="35.6328125" bestFit="1" customWidth="1"/>
    <col min="3453" max="3453" width="51.81640625" bestFit="1" customWidth="1"/>
    <col min="3454" max="3454" width="14.7265625" bestFit="1" customWidth="1"/>
    <col min="3455" max="3455" width="30.90625" bestFit="1" customWidth="1"/>
    <col min="3456" max="3456" width="24.36328125" bestFit="1" customWidth="1"/>
    <col min="3457" max="3457" width="25" bestFit="1" customWidth="1"/>
    <col min="3458" max="3458" width="18" bestFit="1" customWidth="1"/>
    <col min="3459" max="3459" width="26.453125" bestFit="1" customWidth="1"/>
    <col min="3460" max="3460" width="25.36328125" bestFit="1" customWidth="1"/>
    <col min="3461" max="3461" width="20.90625" bestFit="1" customWidth="1"/>
    <col min="3462" max="3462" width="32.81640625" bestFit="1" customWidth="1"/>
    <col min="3463" max="3463" width="52.08984375" bestFit="1" customWidth="1"/>
    <col min="3464" max="3464" width="39.1796875" bestFit="1" customWidth="1"/>
    <col min="3465" max="3465" width="12.1796875" bestFit="1" customWidth="1"/>
    <col min="3466" max="3466" width="44.453125" bestFit="1" customWidth="1"/>
    <col min="3467" max="3467" width="29.90625" bestFit="1" customWidth="1"/>
    <col min="3468" max="3468" width="26.08984375" bestFit="1" customWidth="1"/>
    <col min="3469" max="3469" width="50.453125" bestFit="1" customWidth="1"/>
    <col min="3470" max="3470" width="38.26953125" bestFit="1" customWidth="1"/>
    <col min="3471" max="3471" width="17.36328125" bestFit="1" customWidth="1"/>
    <col min="3472" max="3472" width="27.6328125" bestFit="1" customWidth="1"/>
    <col min="3473" max="3473" width="22.08984375" bestFit="1" customWidth="1"/>
    <col min="3474" max="3474" width="33.6328125" bestFit="1" customWidth="1"/>
    <col min="3475" max="3475" width="27" bestFit="1" customWidth="1"/>
    <col min="3476" max="3476" width="46.90625" bestFit="1" customWidth="1"/>
    <col min="3477" max="3477" width="26.90625" bestFit="1" customWidth="1"/>
    <col min="3478" max="3478" width="31.7265625" bestFit="1" customWidth="1"/>
    <col min="3479" max="3479" width="11.36328125" bestFit="1" customWidth="1"/>
    <col min="3480" max="3480" width="18.1796875" bestFit="1" customWidth="1"/>
    <col min="3481" max="3481" width="17.90625" bestFit="1" customWidth="1"/>
    <col min="3482" max="3482" width="32.1796875" bestFit="1" customWidth="1"/>
    <col min="3483" max="3483" width="14.7265625" bestFit="1" customWidth="1"/>
    <col min="3484" max="3484" width="13.54296875" bestFit="1" customWidth="1"/>
    <col min="3485" max="3485" width="24.1796875" bestFit="1" customWidth="1"/>
    <col min="3486" max="3486" width="16" bestFit="1" customWidth="1"/>
    <col min="3487" max="3487" width="52.08984375" bestFit="1" customWidth="1"/>
    <col min="3488" max="3488" width="56.36328125" bestFit="1" customWidth="1"/>
    <col min="3489" max="3489" width="53.90625" bestFit="1" customWidth="1"/>
    <col min="3490" max="3490" width="28.81640625" bestFit="1" customWidth="1"/>
    <col min="3491" max="3491" width="17.54296875" bestFit="1" customWidth="1"/>
    <col min="3492" max="3492" width="49.54296875" bestFit="1" customWidth="1"/>
    <col min="3493" max="3493" width="44.36328125" bestFit="1" customWidth="1"/>
    <col min="3494" max="3494" width="47" bestFit="1" customWidth="1"/>
    <col min="3495" max="3495" width="26.08984375" bestFit="1" customWidth="1"/>
    <col min="3496" max="3496" width="30.7265625" bestFit="1" customWidth="1"/>
    <col min="3497" max="3497" width="22.54296875" bestFit="1" customWidth="1"/>
    <col min="3498" max="3498" width="32.453125" bestFit="1" customWidth="1"/>
    <col min="3499" max="3499" width="35.36328125" bestFit="1" customWidth="1"/>
    <col min="3500" max="3500" width="18.26953125" bestFit="1" customWidth="1"/>
    <col min="3501" max="3501" width="28.6328125" bestFit="1" customWidth="1"/>
    <col min="3502" max="3502" width="20.90625" bestFit="1" customWidth="1"/>
    <col min="3503" max="3503" width="42.08984375" bestFit="1" customWidth="1"/>
    <col min="3504" max="3504" width="21.1796875" bestFit="1" customWidth="1"/>
    <col min="3505" max="3505" width="21.08984375" bestFit="1" customWidth="1"/>
    <col min="3506" max="3506" width="52.90625" bestFit="1" customWidth="1"/>
    <col min="3507" max="3507" width="36.08984375" bestFit="1" customWidth="1"/>
    <col min="3508" max="3508" width="26.6328125" bestFit="1" customWidth="1"/>
    <col min="3509" max="3509" width="26.54296875" bestFit="1" customWidth="1"/>
    <col min="3510" max="3510" width="20" bestFit="1" customWidth="1"/>
    <col min="3511" max="3511" width="37.08984375" bestFit="1" customWidth="1"/>
    <col min="3512" max="3512" width="42.1796875" bestFit="1" customWidth="1"/>
    <col min="3513" max="3513" width="38.6328125" bestFit="1" customWidth="1"/>
    <col min="3514" max="3514" width="17.08984375" bestFit="1" customWidth="1"/>
    <col min="3515" max="3515" width="14.90625" bestFit="1" customWidth="1"/>
    <col min="3516" max="3516" width="10.90625" bestFit="1" customWidth="1"/>
    <col min="3517" max="3517" width="34" bestFit="1" customWidth="1"/>
    <col min="3518" max="3518" width="21.7265625" bestFit="1" customWidth="1"/>
    <col min="3519" max="3519" width="33.90625" bestFit="1" customWidth="1"/>
    <col min="3520" max="3520" width="37.453125" bestFit="1" customWidth="1"/>
    <col min="3521" max="3521" width="16.453125" bestFit="1" customWidth="1"/>
    <col min="3522" max="3522" width="54.81640625" bestFit="1" customWidth="1"/>
    <col min="3523" max="3523" width="40.7265625" bestFit="1" customWidth="1"/>
    <col min="3524" max="3524" width="36.453125" bestFit="1" customWidth="1"/>
    <col min="3525" max="3525" width="42.26953125" bestFit="1" customWidth="1"/>
    <col min="3526" max="3526" width="56.81640625" bestFit="1" customWidth="1"/>
    <col min="3527" max="3527" width="24.453125" bestFit="1" customWidth="1"/>
    <col min="3528" max="3528" width="57.453125" bestFit="1" customWidth="1"/>
    <col min="3529" max="3529" width="23.90625" bestFit="1" customWidth="1"/>
    <col min="3530" max="3530" width="14.81640625" bestFit="1" customWidth="1"/>
    <col min="3531" max="3531" width="29.90625" bestFit="1" customWidth="1"/>
    <col min="3532" max="3532" width="49.7265625" bestFit="1" customWidth="1"/>
    <col min="3533" max="3533" width="50.6328125" bestFit="1" customWidth="1"/>
    <col min="3534" max="3534" width="32.6328125" bestFit="1" customWidth="1"/>
    <col min="3535" max="3535" width="35" bestFit="1" customWidth="1"/>
    <col min="3536" max="3536" width="28.26953125" bestFit="1" customWidth="1"/>
    <col min="3537" max="3537" width="30.1796875" bestFit="1" customWidth="1"/>
    <col min="3538" max="3538" width="44.36328125" bestFit="1" customWidth="1"/>
    <col min="3539" max="3539" width="35.81640625" bestFit="1" customWidth="1"/>
    <col min="3540" max="3540" width="27.36328125" bestFit="1" customWidth="1"/>
    <col min="3541" max="3541" width="22.26953125" bestFit="1" customWidth="1"/>
    <col min="3542" max="3542" width="43.90625" bestFit="1" customWidth="1"/>
    <col min="3543" max="3543" width="40.81640625" bestFit="1" customWidth="1"/>
    <col min="3544" max="3544" width="38.7265625" bestFit="1" customWidth="1"/>
    <col min="3545" max="3545" width="36.08984375" bestFit="1" customWidth="1"/>
    <col min="3546" max="3546" width="18.7265625" bestFit="1" customWidth="1"/>
    <col min="3547" max="3547" width="8.08984375" bestFit="1" customWidth="1"/>
    <col min="3548" max="3548" width="47.1796875" bestFit="1" customWidth="1"/>
    <col min="3549" max="3549" width="29.08984375" bestFit="1" customWidth="1"/>
    <col min="3550" max="3550" width="19.1796875" bestFit="1" customWidth="1"/>
    <col min="3551" max="3551" width="41.90625" bestFit="1" customWidth="1"/>
    <col min="3552" max="3552" width="38.08984375" bestFit="1" customWidth="1"/>
    <col min="3553" max="3553" width="53.90625" bestFit="1" customWidth="1"/>
    <col min="3554" max="3554" width="36.08984375" bestFit="1" customWidth="1"/>
    <col min="3555" max="3555" width="14.54296875" bestFit="1" customWidth="1"/>
    <col min="3556" max="3556" width="50" bestFit="1" customWidth="1"/>
    <col min="3557" max="3557" width="45.81640625" bestFit="1" customWidth="1"/>
    <col min="3558" max="3558" width="51.08984375" bestFit="1" customWidth="1"/>
    <col min="3559" max="3559" width="13.453125" bestFit="1" customWidth="1"/>
    <col min="3560" max="3560" width="22" bestFit="1" customWidth="1"/>
    <col min="3561" max="3561" width="52.08984375" bestFit="1" customWidth="1"/>
    <col min="3562" max="3562" width="47.453125" bestFit="1" customWidth="1"/>
    <col min="3563" max="3563" width="16.81640625" bestFit="1" customWidth="1"/>
    <col min="3564" max="3564" width="51.54296875" bestFit="1" customWidth="1"/>
    <col min="3565" max="3565" width="34.08984375" bestFit="1" customWidth="1"/>
    <col min="3566" max="3566" width="50.54296875" bestFit="1" customWidth="1"/>
    <col min="3567" max="3567" width="38.453125" bestFit="1" customWidth="1"/>
    <col min="3568" max="3568" width="38.6328125" bestFit="1" customWidth="1"/>
    <col min="3569" max="3569" width="14.81640625" bestFit="1" customWidth="1"/>
    <col min="3570" max="3570" width="11.1796875" bestFit="1" customWidth="1"/>
    <col min="3571" max="3571" width="22.36328125" bestFit="1" customWidth="1"/>
    <col min="3572" max="3572" width="41.54296875" bestFit="1" customWidth="1"/>
    <col min="3573" max="3573" width="27.453125" bestFit="1" customWidth="1"/>
    <col min="3574" max="3574" width="24.6328125" bestFit="1" customWidth="1"/>
    <col min="3575" max="3575" width="44" bestFit="1" customWidth="1"/>
    <col min="3576" max="3576" width="23.6328125" bestFit="1" customWidth="1"/>
    <col min="3577" max="3577" width="21.453125" bestFit="1" customWidth="1"/>
    <col min="3578" max="3578" width="44.08984375" bestFit="1" customWidth="1"/>
    <col min="3579" max="3579" width="34.81640625" bestFit="1" customWidth="1"/>
    <col min="3580" max="3580" width="31.1796875" bestFit="1" customWidth="1"/>
    <col min="3581" max="3581" width="26.08984375" bestFit="1" customWidth="1"/>
    <col min="3582" max="3582" width="13" bestFit="1" customWidth="1"/>
    <col min="3583" max="3583" width="27.36328125" bestFit="1" customWidth="1"/>
    <col min="3584" max="3584" width="22.26953125" bestFit="1" customWidth="1"/>
    <col min="3585" max="3585" width="22.7265625" bestFit="1" customWidth="1"/>
    <col min="3586" max="3586" width="37" bestFit="1" customWidth="1"/>
    <col min="3587" max="3587" width="37.26953125" bestFit="1" customWidth="1"/>
    <col min="3588" max="3588" width="47.453125" bestFit="1" customWidth="1"/>
    <col min="3589" max="3589" width="24.453125" bestFit="1" customWidth="1"/>
    <col min="3590" max="3590" width="20.08984375" bestFit="1" customWidth="1"/>
    <col min="3591" max="3591" width="41.90625" bestFit="1" customWidth="1"/>
    <col min="3592" max="3592" width="48.81640625" bestFit="1" customWidth="1"/>
    <col min="3593" max="3593" width="11.1796875" bestFit="1" customWidth="1"/>
    <col min="3594" max="3594" width="49.81640625" bestFit="1" customWidth="1"/>
    <col min="3595" max="3595" width="20.90625" bestFit="1" customWidth="1"/>
    <col min="3596" max="3596" width="29.54296875" bestFit="1" customWidth="1"/>
    <col min="3597" max="3597" width="18.36328125" bestFit="1" customWidth="1"/>
    <col min="3598" max="3598" width="51" bestFit="1" customWidth="1"/>
    <col min="3599" max="3599" width="41.90625" bestFit="1" customWidth="1"/>
    <col min="3600" max="3600" width="27.81640625" bestFit="1" customWidth="1"/>
    <col min="3601" max="3601" width="43.90625" bestFit="1" customWidth="1"/>
    <col min="3602" max="3602" width="22.7265625" bestFit="1" customWidth="1"/>
    <col min="3603" max="3603" width="43.453125" bestFit="1" customWidth="1"/>
    <col min="3604" max="3604" width="53.08984375" bestFit="1" customWidth="1"/>
    <col min="3605" max="3605" width="39.08984375" bestFit="1" customWidth="1"/>
    <col min="3606" max="3606" width="21.26953125" bestFit="1" customWidth="1"/>
    <col min="3607" max="3607" width="40.26953125" bestFit="1" customWidth="1"/>
    <col min="3608" max="3608" width="19" bestFit="1" customWidth="1"/>
    <col min="3609" max="3609" width="21.26953125" bestFit="1" customWidth="1"/>
    <col min="3610" max="3610" width="53.26953125" bestFit="1" customWidth="1"/>
    <col min="3611" max="3611" width="49.453125" bestFit="1" customWidth="1"/>
    <col min="3612" max="3612" width="50.26953125" bestFit="1" customWidth="1"/>
    <col min="3613" max="3613" width="25.6328125" bestFit="1" customWidth="1"/>
    <col min="3614" max="3614" width="40.81640625" bestFit="1" customWidth="1"/>
    <col min="3615" max="3615" width="30.36328125" bestFit="1" customWidth="1"/>
    <col min="3616" max="3616" width="53" bestFit="1" customWidth="1"/>
    <col min="3617" max="3617" width="30" bestFit="1" customWidth="1"/>
    <col min="3618" max="3618" width="16.54296875" bestFit="1" customWidth="1"/>
    <col min="3619" max="3619" width="40.36328125" bestFit="1" customWidth="1"/>
    <col min="3620" max="3620" width="19.1796875" bestFit="1" customWidth="1"/>
    <col min="3621" max="3621" width="25.26953125" bestFit="1" customWidth="1"/>
    <col min="3622" max="3622" width="17.453125" bestFit="1" customWidth="1"/>
    <col min="3623" max="3623" width="35.1796875" bestFit="1" customWidth="1"/>
    <col min="3624" max="3624" width="48.54296875" bestFit="1" customWidth="1"/>
    <col min="3625" max="3625" width="51.6328125" bestFit="1" customWidth="1"/>
    <col min="3626" max="3626" width="26.81640625" bestFit="1" customWidth="1"/>
    <col min="3627" max="3627" width="42.08984375" bestFit="1" customWidth="1"/>
    <col min="3628" max="3628" width="51.36328125" bestFit="1" customWidth="1"/>
    <col min="3629" max="3629" width="35" bestFit="1" customWidth="1"/>
    <col min="3630" max="3630" width="22.36328125" bestFit="1" customWidth="1"/>
    <col min="3631" max="3631" width="41.1796875" bestFit="1" customWidth="1"/>
    <col min="3632" max="3632" width="22.6328125" bestFit="1" customWidth="1"/>
    <col min="3633" max="3633" width="48.81640625" bestFit="1" customWidth="1"/>
    <col min="3634" max="3634" width="42.1796875" bestFit="1" customWidth="1"/>
    <col min="3635" max="3635" width="16.36328125" bestFit="1" customWidth="1"/>
    <col min="3636" max="3636" width="37.453125" bestFit="1" customWidth="1"/>
    <col min="3637" max="3637" width="29.90625" bestFit="1" customWidth="1"/>
    <col min="3638" max="3638" width="26.6328125" bestFit="1" customWidth="1"/>
    <col min="3639" max="3639" width="44.54296875" bestFit="1" customWidth="1"/>
    <col min="3640" max="3640" width="51.1796875" bestFit="1" customWidth="1"/>
    <col min="3641" max="3641" width="50.453125" bestFit="1" customWidth="1"/>
    <col min="3642" max="3642" width="21.81640625" bestFit="1" customWidth="1"/>
    <col min="3643" max="3643" width="48.7265625" bestFit="1" customWidth="1"/>
    <col min="3644" max="3644" width="28.90625" bestFit="1" customWidth="1"/>
    <col min="3645" max="3645" width="24.6328125" bestFit="1" customWidth="1"/>
    <col min="3646" max="3646" width="48.54296875" bestFit="1" customWidth="1"/>
    <col min="3647" max="3647" width="18.1796875" bestFit="1" customWidth="1"/>
    <col min="3648" max="3648" width="30.7265625" bestFit="1" customWidth="1"/>
    <col min="3649" max="3649" width="27.453125" bestFit="1" customWidth="1"/>
    <col min="3650" max="3650" width="17.26953125" bestFit="1" customWidth="1"/>
    <col min="3651" max="3651" width="21.7265625" bestFit="1" customWidth="1"/>
    <col min="3652" max="3652" width="9.81640625" bestFit="1" customWidth="1"/>
    <col min="3653" max="3653" width="19.6328125" bestFit="1" customWidth="1"/>
    <col min="3654" max="3654" width="25.6328125" bestFit="1" customWidth="1"/>
    <col min="3655" max="3655" width="33.453125" bestFit="1" customWidth="1"/>
    <col min="3656" max="3656" width="21.7265625" bestFit="1" customWidth="1"/>
    <col min="3657" max="3657" width="17.54296875" bestFit="1" customWidth="1"/>
    <col min="3658" max="3658" width="31.1796875" bestFit="1" customWidth="1"/>
    <col min="3659" max="3659" width="17.26953125" bestFit="1" customWidth="1"/>
    <col min="3660" max="3660" width="13.36328125" bestFit="1" customWidth="1"/>
    <col min="3661" max="3661" width="34.7265625" bestFit="1" customWidth="1"/>
    <col min="3662" max="3662" width="20.7265625" bestFit="1" customWidth="1"/>
    <col min="3663" max="3663" width="25.6328125" bestFit="1" customWidth="1"/>
    <col min="3664" max="3664" width="28.90625" bestFit="1" customWidth="1"/>
    <col min="3665" max="3665" width="20.81640625" bestFit="1" customWidth="1"/>
    <col min="3666" max="3666" width="26.54296875" bestFit="1" customWidth="1"/>
    <col min="3667" max="3667" width="33.7265625" bestFit="1" customWidth="1"/>
    <col min="3668" max="3668" width="19.1796875" bestFit="1" customWidth="1"/>
    <col min="3669" max="3669" width="43" bestFit="1" customWidth="1"/>
    <col min="3670" max="3670" width="33.08984375" bestFit="1" customWidth="1"/>
    <col min="3671" max="3671" width="43.54296875" bestFit="1" customWidth="1"/>
    <col min="3672" max="3672" width="51.54296875" bestFit="1" customWidth="1"/>
    <col min="3673" max="3673" width="41.26953125" bestFit="1" customWidth="1"/>
    <col min="3674" max="3674" width="11.81640625" bestFit="1" customWidth="1"/>
    <col min="3675" max="3675" width="13.54296875" bestFit="1" customWidth="1"/>
    <col min="3676" max="3676" width="44.26953125" bestFit="1" customWidth="1"/>
    <col min="3677" max="3677" width="29.54296875" bestFit="1" customWidth="1"/>
    <col min="3678" max="3678" width="18.08984375" bestFit="1" customWidth="1"/>
    <col min="3679" max="3679" width="11.36328125" bestFit="1" customWidth="1"/>
    <col min="3680" max="3680" width="16.26953125" bestFit="1" customWidth="1"/>
    <col min="3681" max="3681" width="39.26953125" bestFit="1" customWidth="1"/>
    <col min="3682" max="3682" width="21.81640625" bestFit="1" customWidth="1"/>
    <col min="3683" max="3683" width="34.81640625" bestFit="1" customWidth="1"/>
    <col min="3684" max="3684" width="36.453125" bestFit="1" customWidth="1"/>
    <col min="3685" max="3685" width="47.6328125" bestFit="1" customWidth="1"/>
    <col min="3686" max="3686" width="29.90625" bestFit="1" customWidth="1"/>
    <col min="3687" max="3687" width="39" bestFit="1" customWidth="1"/>
    <col min="3688" max="3688" width="47.26953125" bestFit="1" customWidth="1"/>
    <col min="3689" max="3689" width="47.54296875" bestFit="1" customWidth="1"/>
    <col min="3690" max="3690" width="23.81640625" bestFit="1" customWidth="1"/>
    <col min="3691" max="3691" width="42.1796875" bestFit="1" customWidth="1"/>
    <col min="3692" max="3692" width="54.36328125" bestFit="1" customWidth="1"/>
    <col min="3693" max="3693" width="20" bestFit="1" customWidth="1"/>
    <col min="3694" max="3694" width="23.1796875" bestFit="1" customWidth="1"/>
    <col min="3695" max="3695" width="17.36328125" bestFit="1" customWidth="1"/>
    <col min="3696" max="3696" width="31.81640625" bestFit="1" customWidth="1"/>
    <col min="3697" max="3697" width="19.81640625" bestFit="1" customWidth="1"/>
    <col min="3698" max="3698" width="21.26953125" bestFit="1" customWidth="1"/>
    <col min="3699" max="3699" width="32.7265625" bestFit="1" customWidth="1"/>
    <col min="3700" max="3700" width="47.7265625" bestFit="1" customWidth="1"/>
    <col min="3701" max="3701" width="15.26953125" bestFit="1" customWidth="1"/>
    <col min="3702" max="3702" width="51.26953125" bestFit="1" customWidth="1"/>
    <col min="3703" max="3703" width="47.26953125" bestFit="1" customWidth="1"/>
    <col min="3704" max="3704" width="31.6328125" bestFit="1" customWidth="1"/>
    <col min="3705" max="3705" width="15.54296875" bestFit="1" customWidth="1"/>
    <col min="3706" max="3706" width="43.453125" bestFit="1" customWidth="1"/>
    <col min="3707" max="3707" width="30.6328125" bestFit="1" customWidth="1"/>
    <col min="3708" max="3708" width="51.453125" bestFit="1" customWidth="1"/>
    <col min="3709" max="3709" width="52.6328125" bestFit="1" customWidth="1"/>
    <col min="3710" max="3710" width="32" bestFit="1" customWidth="1"/>
    <col min="3711" max="3711" width="5.6328125" bestFit="1" customWidth="1"/>
    <col min="3712" max="3712" width="52" bestFit="1" customWidth="1"/>
    <col min="3713" max="3713" width="24.6328125" bestFit="1" customWidth="1"/>
    <col min="3714" max="3714" width="18" bestFit="1" customWidth="1"/>
    <col min="3715" max="3715" width="23.90625" bestFit="1" customWidth="1"/>
    <col min="3716" max="3716" width="21.6328125" bestFit="1" customWidth="1"/>
    <col min="3717" max="3717" width="5.54296875" bestFit="1" customWidth="1"/>
    <col min="3718" max="3718" width="47.36328125" bestFit="1" customWidth="1"/>
    <col min="3719" max="3719" width="51.7265625" bestFit="1" customWidth="1"/>
    <col min="3720" max="3720" width="54.90625" bestFit="1" customWidth="1"/>
    <col min="3721" max="3721" width="31.36328125" bestFit="1" customWidth="1"/>
    <col min="3722" max="3722" width="24.6328125" bestFit="1" customWidth="1"/>
    <col min="3723" max="3723" width="43.7265625" bestFit="1" customWidth="1"/>
    <col min="3724" max="3724" width="14.08984375" bestFit="1" customWidth="1"/>
    <col min="3725" max="3725" width="32.36328125" bestFit="1" customWidth="1"/>
    <col min="3726" max="3726" width="27.81640625" bestFit="1" customWidth="1"/>
    <col min="3727" max="3727" width="32.1796875" bestFit="1" customWidth="1"/>
    <col min="3728" max="3728" width="12.90625" bestFit="1" customWidth="1"/>
    <col min="3729" max="3729" width="34.81640625" bestFit="1" customWidth="1"/>
    <col min="3730" max="3730" width="48.54296875" bestFit="1" customWidth="1"/>
    <col min="3731" max="3731" width="34.7265625" bestFit="1" customWidth="1"/>
    <col min="3732" max="3732" width="22.54296875" bestFit="1" customWidth="1"/>
    <col min="3733" max="3733" width="16.36328125" bestFit="1" customWidth="1"/>
    <col min="3734" max="3734" width="53.6328125" bestFit="1" customWidth="1"/>
    <col min="3735" max="3735" width="33.81640625" bestFit="1" customWidth="1"/>
    <col min="3736" max="3736" width="33.54296875" bestFit="1" customWidth="1"/>
    <col min="3737" max="3737" width="27.54296875" bestFit="1" customWidth="1"/>
    <col min="3738" max="3738" width="11.453125" bestFit="1" customWidth="1"/>
    <col min="3739" max="3739" width="36.54296875" bestFit="1" customWidth="1"/>
    <col min="3740" max="3740" width="47.453125" bestFit="1" customWidth="1"/>
    <col min="3741" max="3741" width="18.6328125" bestFit="1" customWidth="1"/>
    <col min="3742" max="3742" width="31.81640625" bestFit="1" customWidth="1"/>
    <col min="3743" max="3743" width="31.36328125" bestFit="1" customWidth="1"/>
    <col min="3744" max="3744" width="15" bestFit="1" customWidth="1"/>
    <col min="3745" max="3745" width="49.08984375" bestFit="1" customWidth="1"/>
    <col min="3746" max="3746" width="20.453125" bestFit="1" customWidth="1"/>
    <col min="3747" max="3747" width="19.26953125" bestFit="1" customWidth="1"/>
    <col min="3748" max="3748" width="15.6328125" bestFit="1" customWidth="1"/>
    <col min="3749" max="3749" width="38.7265625" bestFit="1" customWidth="1"/>
    <col min="3750" max="3750" width="22.54296875" bestFit="1" customWidth="1"/>
    <col min="3751" max="3751" width="38.7265625" bestFit="1" customWidth="1"/>
    <col min="3752" max="3752" width="47.7265625" bestFit="1" customWidth="1"/>
    <col min="3753" max="3753" width="49.90625" bestFit="1" customWidth="1"/>
    <col min="3754" max="3754" width="34" bestFit="1" customWidth="1"/>
    <col min="3755" max="3755" width="10.08984375" bestFit="1" customWidth="1"/>
    <col min="3756" max="3756" width="28.90625" bestFit="1" customWidth="1"/>
    <col min="3757" max="3757" width="11.6328125" bestFit="1" customWidth="1"/>
    <col min="3758" max="3758" width="16.36328125" bestFit="1" customWidth="1"/>
    <col min="3759" max="3759" width="52.81640625" bestFit="1" customWidth="1"/>
    <col min="3760" max="3760" width="46" bestFit="1" customWidth="1"/>
    <col min="3761" max="3761" width="27.7265625" bestFit="1" customWidth="1"/>
    <col min="3762" max="3762" width="43" bestFit="1" customWidth="1"/>
    <col min="3763" max="3763" width="27.6328125" bestFit="1" customWidth="1"/>
    <col min="3764" max="3764" width="53.81640625" bestFit="1" customWidth="1"/>
    <col min="3765" max="3765" width="43.453125" bestFit="1" customWidth="1"/>
    <col min="3766" max="3766" width="26" bestFit="1" customWidth="1"/>
    <col min="3767" max="3767" width="31.36328125" bestFit="1" customWidth="1"/>
    <col min="3768" max="3768" width="42.453125" bestFit="1" customWidth="1"/>
    <col min="3769" max="3769" width="22.6328125" bestFit="1" customWidth="1"/>
    <col min="3770" max="3770" width="15" bestFit="1" customWidth="1"/>
    <col min="3771" max="3771" width="21.54296875" bestFit="1" customWidth="1"/>
    <col min="3772" max="3772" width="13.26953125" bestFit="1" customWidth="1"/>
    <col min="3773" max="3773" width="10.54296875" bestFit="1" customWidth="1"/>
    <col min="3774" max="3774" width="40.36328125" bestFit="1" customWidth="1"/>
    <col min="3775" max="3775" width="38.08984375" bestFit="1" customWidth="1"/>
    <col min="3776" max="3776" width="40.26953125" bestFit="1" customWidth="1"/>
    <col min="3777" max="3777" width="16.54296875" bestFit="1" customWidth="1"/>
    <col min="3778" max="3778" width="43.81640625" bestFit="1" customWidth="1"/>
    <col min="3779" max="3779" width="50.90625" bestFit="1" customWidth="1"/>
    <col min="3780" max="3780" width="42.26953125" bestFit="1" customWidth="1"/>
    <col min="3781" max="3781" width="16.1796875" bestFit="1" customWidth="1"/>
    <col min="3782" max="3782" width="26.54296875" bestFit="1" customWidth="1"/>
    <col min="3783" max="3783" width="50.90625" bestFit="1" customWidth="1"/>
    <col min="3784" max="3784" width="30" bestFit="1" customWidth="1"/>
    <col min="3785" max="3785" width="57.08984375" bestFit="1" customWidth="1"/>
    <col min="3786" max="3786" width="23.08984375" bestFit="1" customWidth="1"/>
    <col min="3787" max="3787" width="27" bestFit="1" customWidth="1"/>
    <col min="3788" max="3788" width="45" bestFit="1" customWidth="1"/>
    <col min="3789" max="3789" width="48.08984375" bestFit="1" customWidth="1"/>
    <col min="3790" max="3790" width="50.54296875" bestFit="1" customWidth="1"/>
    <col min="3791" max="3791" width="36.08984375" bestFit="1" customWidth="1"/>
    <col min="3792" max="3792" width="45.08984375" bestFit="1" customWidth="1"/>
    <col min="3793" max="3793" width="56.26953125" bestFit="1" customWidth="1"/>
    <col min="3794" max="3794" width="15.08984375" bestFit="1" customWidth="1"/>
    <col min="3795" max="3795" width="14.7265625" bestFit="1" customWidth="1"/>
    <col min="3796" max="3796" width="24.453125" bestFit="1" customWidth="1"/>
    <col min="3797" max="3797" width="55.36328125" bestFit="1" customWidth="1"/>
    <col min="3798" max="3798" width="36.08984375" bestFit="1" customWidth="1"/>
    <col min="3799" max="3799" width="45.08984375" bestFit="1" customWidth="1"/>
    <col min="3800" max="3800" width="25.26953125" bestFit="1" customWidth="1"/>
    <col min="3801" max="3801" width="10.54296875" bestFit="1" customWidth="1"/>
    <col min="3802" max="3802" width="33.08984375" bestFit="1" customWidth="1"/>
    <col min="3803" max="3803" width="31.36328125" bestFit="1" customWidth="1"/>
    <col min="3804" max="3804" width="26.453125" bestFit="1" customWidth="1"/>
    <col min="3805" max="3805" width="6.26953125" bestFit="1" customWidth="1"/>
    <col min="3806" max="3806" width="18.08984375" bestFit="1" customWidth="1"/>
    <col min="3807" max="3807" width="32.90625" bestFit="1" customWidth="1"/>
    <col min="3808" max="3808" width="27.08984375" bestFit="1" customWidth="1"/>
    <col min="3809" max="3809" width="38.6328125" bestFit="1" customWidth="1"/>
    <col min="3810" max="3810" width="52" bestFit="1" customWidth="1"/>
    <col min="3811" max="3811" width="10.36328125" bestFit="1" customWidth="1"/>
    <col min="3812" max="3812" width="51.26953125" bestFit="1" customWidth="1"/>
    <col min="3813" max="3813" width="31.90625" bestFit="1" customWidth="1"/>
    <col min="3814" max="3814" width="11.7265625" bestFit="1" customWidth="1"/>
    <col min="3815" max="3815" width="34" bestFit="1" customWidth="1"/>
    <col min="3816" max="3816" width="6.90625" bestFit="1" customWidth="1"/>
    <col min="3817" max="3817" width="36.90625" bestFit="1" customWidth="1"/>
    <col min="3818" max="3818" width="39.453125" bestFit="1" customWidth="1"/>
    <col min="3819" max="3819" width="45.6328125" bestFit="1" customWidth="1"/>
    <col min="3820" max="3820" width="6.453125" bestFit="1" customWidth="1"/>
    <col min="3821" max="3821" width="48.7265625" bestFit="1" customWidth="1"/>
    <col min="3822" max="3822" width="18.81640625" bestFit="1" customWidth="1"/>
    <col min="3823" max="3823" width="15.81640625" bestFit="1" customWidth="1"/>
    <col min="3824" max="3824" width="32.81640625" bestFit="1" customWidth="1"/>
    <col min="3825" max="3825" width="27.08984375" bestFit="1" customWidth="1"/>
    <col min="3826" max="3826" width="19.1796875" bestFit="1" customWidth="1"/>
    <col min="3827" max="3827" width="37.81640625" bestFit="1" customWidth="1"/>
    <col min="3828" max="3828" width="18.08984375" bestFit="1" customWidth="1"/>
    <col min="3829" max="3829" width="45.7265625" bestFit="1" customWidth="1"/>
    <col min="3830" max="3830" width="31.7265625" bestFit="1" customWidth="1"/>
    <col min="3831" max="3831" width="28.1796875" bestFit="1" customWidth="1"/>
    <col min="3832" max="3832" width="31.7265625" bestFit="1" customWidth="1"/>
    <col min="3833" max="3833" width="10.26953125" bestFit="1" customWidth="1"/>
    <col min="3834" max="3834" width="21.36328125" bestFit="1" customWidth="1"/>
    <col min="3835" max="3835" width="52.453125" bestFit="1" customWidth="1"/>
    <col min="3836" max="3836" width="28.54296875" bestFit="1" customWidth="1"/>
    <col min="3837" max="3837" width="48.81640625" bestFit="1" customWidth="1"/>
    <col min="3838" max="3838" width="15.08984375" bestFit="1" customWidth="1"/>
    <col min="3839" max="3839" width="30.1796875" bestFit="1" customWidth="1"/>
    <col min="3840" max="3840" width="5.26953125" bestFit="1" customWidth="1"/>
    <col min="3841" max="3841" width="42.7265625" bestFit="1" customWidth="1"/>
    <col min="3842" max="3842" width="52.90625" bestFit="1" customWidth="1"/>
    <col min="3843" max="3843" width="37.453125" bestFit="1" customWidth="1"/>
    <col min="3844" max="3844" width="20.81640625" bestFit="1" customWidth="1"/>
    <col min="3845" max="3845" width="17.90625" bestFit="1" customWidth="1"/>
    <col min="3846" max="3846" width="33.6328125" bestFit="1" customWidth="1"/>
    <col min="3847" max="3847" width="13.453125" bestFit="1" customWidth="1"/>
    <col min="3848" max="3848" width="26.6328125" bestFit="1" customWidth="1"/>
    <col min="3849" max="3849" width="10.26953125" bestFit="1" customWidth="1"/>
    <col min="3850" max="3850" width="44.08984375" bestFit="1" customWidth="1"/>
    <col min="3851" max="3852" width="17.08984375" bestFit="1" customWidth="1"/>
    <col min="3853" max="3853" width="23.1796875" bestFit="1" customWidth="1"/>
    <col min="3854" max="3854" width="37" bestFit="1" customWidth="1"/>
    <col min="3855" max="3855" width="47.90625" bestFit="1" customWidth="1"/>
    <col min="3856" max="3856" width="46.26953125" bestFit="1" customWidth="1"/>
    <col min="3857" max="3857" width="23.6328125" bestFit="1" customWidth="1"/>
    <col min="3858" max="3858" width="50.453125" bestFit="1" customWidth="1"/>
    <col min="3859" max="3859" width="19.453125" bestFit="1" customWidth="1"/>
    <col min="3860" max="3860" width="38.54296875" bestFit="1" customWidth="1"/>
    <col min="3861" max="3861" width="52.7265625" bestFit="1" customWidth="1"/>
    <col min="3862" max="3862" width="28.90625" bestFit="1" customWidth="1"/>
    <col min="3863" max="3863" width="54.7265625" bestFit="1" customWidth="1"/>
    <col min="3864" max="3864" width="19.7265625" bestFit="1" customWidth="1"/>
    <col min="3865" max="3865" width="29" bestFit="1" customWidth="1"/>
    <col min="3866" max="3866" width="12.6328125" bestFit="1" customWidth="1"/>
    <col min="3867" max="3867" width="55.1796875" bestFit="1" customWidth="1"/>
    <col min="3868" max="3868" width="22.1796875" bestFit="1" customWidth="1"/>
    <col min="3869" max="3869" width="43.54296875" bestFit="1" customWidth="1"/>
    <col min="3870" max="3870" width="16" bestFit="1" customWidth="1"/>
    <col min="3871" max="3871" width="51.453125" bestFit="1" customWidth="1"/>
    <col min="3872" max="3872" width="47.26953125" bestFit="1" customWidth="1"/>
    <col min="3873" max="3873" width="44.7265625" bestFit="1" customWidth="1"/>
    <col min="3874" max="3874" width="29.90625" bestFit="1" customWidth="1"/>
    <col min="3875" max="3875" width="48.453125" bestFit="1" customWidth="1"/>
    <col min="3876" max="3876" width="19.81640625" bestFit="1" customWidth="1"/>
    <col min="3877" max="3877" width="20.1796875" bestFit="1" customWidth="1"/>
    <col min="3878" max="3878" width="25" bestFit="1" customWidth="1"/>
    <col min="3879" max="3879" width="42.08984375" bestFit="1" customWidth="1"/>
    <col min="3880" max="3880" width="46" bestFit="1" customWidth="1"/>
    <col min="3881" max="3881" width="14.81640625" bestFit="1" customWidth="1"/>
    <col min="3882" max="3882" width="24.1796875" bestFit="1" customWidth="1"/>
    <col min="3883" max="3883" width="38.7265625" bestFit="1" customWidth="1"/>
    <col min="3884" max="3884" width="36.453125" bestFit="1" customWidth="1"/>
    <col min="3885" max="3885" width="53.81640625" bestFit="1" customWidth="1"/>
    <col min="3886" max="3886" width="54.36328125" bestFit="1" customWidth="1"/>
    <col min="3887" max="3887" width="29.90625" bestFit="1" customWidth="1"/>
    <col min="3888" max="3888" width="43.36328125" bestFit="1" customWidth="1"/>
    <col min="3889" max="3889" width="23.26953125" bestFit="1" customWidth="1"/>
    <col min="3890" max="3890" width="32" bestFit="1" customWidth="1"/>
    <col min="3891" max="3891" width="38.36328125" bestFit="1" customWidth="1"/>
    <col min="3892" max="3892" width="41.81640625" bestFit="1" customWidth="1"/>
    <col min="3893" max="3893" width="55.36328125" bestFit="1" customWidth="1"/>
    <col min="3894" max="3894" width="8.26953125" bestFit="1" customWidth="1"/>
    <col min="3895" max="3895" width="22.08984375" bestFit="1" customWidth="1"/>
    <col min="3896" max="3896" width="23.1796875" bestFit="1" customWidth="1"/>
    <col min="3897" max="3897" width="28.90625" bestFit="1" customWidth="1"/>
    <col min="3898" max="3898" width="29.08984375" bestFit="1" customWidth="1"/>
    <col min="3899" max="3899" width="24.81640625" bestFit="1" customWidth="1"/>
    <col min="3900" max="3900" width="48.1796875" bestFit="1" customWidth="1"/>
    <col min="3901" max="3901" width="56.81640625" bestFit="1" customWidth="1"/>
    <col min="3902" max="3902" width="49.81640625" bestFit="1" customWidth="1"/>
    <col min="3903" max="3903" width="19.08984375" bestFit="1" customWidth="1"/>
    <col min="3904" max="3904" width="40.90625" bestFit="1" customWidth="1"/>
    <col min="3905" max="3905" width="30.81640625" bestFit="1" customWidth="1"/>
    <col min="3906" max="3906" width="8.90625" bestFit="1" customWidth="1"/>
    <col min="3907" max="3907" width="18.1796875" bestFit="1" customWidth="1"/>
    <col min="3908" max="3908" width="19.7265625" bestFit="1" customWidth="1"/>
    <col min="3909" max="3909" width="12.54296875" bestFit="1" customWidth="1"/>
    <col min="3910" max="3910" width="22.6328125" bestFit="1" customWidth="1"/>
    <col min="3911" max="3911" width="52" bestFit="1" customWidth="1"/>
    <col min="3912" max="3912" width="27" bestFit="1" customWidth="1"/>
    <col min="3913" max="3913" width="45.6328125" bestFit="1" customWidth="1"/>
    <col min="3914" max="3914" width="47.81640625" bestFit="1" customWidth="1"/>
    <col min="3915" max="3915" width="23" bestFit="1" customWidth="1"/>
    <col min="3916" max="3916" width="6.90625" bestFit="1" customWidth="1"/>
    <col min="3917" max="3917" width="23.36328125" bestFit="1" customWidth="1"/>
    <col min="3918" max="3918" width="41.36328125" bestFit="1" customWidth="1"/>
    <col min="3919" max="3919" width="26.6328125" bestFit="1" customWidth="1"/>
    <col min="3920" max="3920" width="48.453125" bestFit="1" customWidth="1"/>
    <col min="3921" max="3921" width="35.36328125" bestFit="1" customWidth="1"/>
    <col min="3922" max="3922" width="29" bestFit="1" customWidth="1"/>
    <col min="3923" max="3923" width="8.36328125" bestFit="1" customWidth="1"/>
    <col min="3924" max="3924" width="44.6328125" bestFit="1" customWidth="1"/>
    <col min="3925" max="3925" width="39.1796875" bestFit="1" customWidth="1"/>
    <col min="3926" max="3926" width="42.08984375" bestFit="1" customWidth="1"/>
    <col min="3927" max="3927" width="50.08984375" bestFit="1" customWidth="1"/>
    <col min="3928" max="3928" width="49.81640625" bestFit="1" customWidth="1"/>
    <col min="3929" max="3929" width="51.54296875" bestFit="1" customWidth="1"/>
    <col min="3930" max="3930" width="28" bestFit="1" customWidth="1"/>
    <col min="3931" max="3931" width="6.7265625" bestFit="1" customWidth="1"/>
    <col min="3932" max="3932" width="28.08984375" bestFit="1" customWidth="1"/>
    <col min="3933" max="3933" width="13.26953125" bestFit="1" customWidth="1"/>
    <col min="3934" max="3934" width="25.1796875" bestFit="1" customWidth="1"/>
    <col min="3935" max="3935" width="24.453125" bestFit="1" customWidth="1"/>
    <col min="3936" max="3936" width="20.7265625" bestFit="1" customWidth="1"/>
    <col min="3937" max="3937" width="15" bestFit="1" customWidth="1"/>
    <col min="3938" max="3938" width="26.54296875" bestFit="1" customWidth="1"/>
    <col min="3939" max="3939" width="10" bestFit="1" customWidth="1"/>
    <col min="3940" max="3940" width="21.7265625" bestFit="1" customWidth="1"/>
    <col min="3941" max="3941" width="47.36328125" bestFit="1" customWidth="1"/>
    <col min="3942" max="3942" width="49.81640625" bestFit="1" customWidth="1"/>
    <col min="3943" max="3943" width="26.36328125" bestFit="1" customWidth="1"/>
    <col min="3944" max="3944" width="40.54296875" bestFit="1" customWidth="1"/>
    <col min="3945" max="3945" width="47.26953125" bestFit="1" customWidth="1"/>
    <col min="3946" max="3946" width="11.90625" bestFit="1" customWidth="1"/>
    <col min="3947" max="3947" width="39.90625" bestFit="1" customWidth="1"/>
    <col min="3948" max="3948" width="15.7265625" bestFit="1" customWidth="1"/>
    <col min="3949" max="3949" width="15.54296875" bestFit="1" customWidth="1"/>
    <col min="3950" max="3950" width="46.54296875" bestFit="1" customWidth="1"/>
    <col min="3951" max="3951" width="37.81640625" bestFit="1" customWidth="1"/>
    <col min="3952" max="3952" width="14.1796875" bestFit="1" customWidth="1"/>
    <col min="3953" max="3953" width="24.54296875" bestFit="1" customWidth="1"/>
    <col min="3954" max="3954" width="18.26953125" bestFit="1" customWidth="1"/>
    <col min="3955" max="3955" width="27.36328125" bestFit="1" customWidth="1"/>
    <col min="3956" max="3956" width="26.90625" bestFit="1" customWidth="1"/>
    <col min="3957" max="3957" width="27.90625" bestFit="1" customWidth="1"/>
    <col min="3958" max="3958" width="10.26953125" bestFit="1" customWidth="1"/>
    <col min="3959" max="3959" width="11.7265625" bestFit="1" customWidth="1"/>
    <col min="3960" max="3960" width="46" bestFit="1" customWidth="1"/>
    <col min="3961" max="3961" width="30.36328125" bestFit="1" customWidth="1"/>
    <col min="3962" max="3962" width="15.08984375" bestFit="1" customWidth="1"/>
    <col min="3963" max="3963" width="18.90625" bestFit="1" customWidth="1"/>
    <col min="3964" max="3964" width="28.1796875" bestFit="1" customWidth="1"/>
    <col min="3965" max="3965" width="54.453125" bestFit="1" customWidth="1"/>
    <col min="3966" max="3966" width="52.453125" bestFit="1" customWidth="1"/>
    <col min="3967" max="3967" width="49.54296875" bestFit="1" customWidth="1"/>
    <col min="3968" max="3968" width="17.36328125" bestFit="1" customWidth="1"/>
    <col min="3969" max="3969" width="47.1796875" bestFit="1" customWidth="1"/>
    <col min="3970" max="3970" width="50.08984375" bestFit="1" customWidth="1"/>
    <col min="3971" max="3971" width="16.81640625" bestFit="1" customWidth="1"/>
    <col min="3972" max="3972" width="44.7265625" bestFit="1" customWidth="1"/>
    <col min="3973" max="3973" width="42.7265625" bestFit="1" customWidth="1"/>
    <col min="3974" max="3974" width="15.36328125" bestFit="1" customWidth="1"/>
    <col min="3975" max="3975" width="7.453125" bestFit="1" customWidth="1"/>
    <col min="3976" max="3976" width="18.7265625" bestFit="1" customWidth="1"/>
    <col min="3977" max="3977" width="13.54296875" bestFit="1" customWidth="1"/>
    <col min="3978" max="3978" width="29.36328125" bestFit="1" customWidth="1"/>
    <col min="3979" max="3979" width="49.90625" bestFit="1" customWidth="1"/>
    <col min="3980" max="3980" width="12.453125" bestFit="1" customWidth="1"/>
    <col min="3981" max="3981" width="26.26953125" bestFit="1" customWidth="1"/>
    <col min="3982" max="3982" width="45.90625" bestFit="1" customWidth="1"/>
    <col min="3983" max="3983" width="38" bestFit="1" customWidth="1"/>
    <col min="3984" max="3984" width="36.81640625" bestFit="1" customWidth="1"/>
    <col min="3985" max="3985" width="27.453125" bestFit="1" customWidth="1"/>
    <col min="3986" max="3986" width="21.81640625" bestFit="1" customWidth="1"/>
    <col min="3987" max="3987" width="40.1796875" bestFit="1" customWidth="1"/>
    <col min="3988" max="3988" width="55.90625" bestFit="1" customWidth="1"/>
    <col min="3989" max="3989" width="40.26953125" bestFit="1" customWidth="1"/>
    <col min="3990" max="3990" width="37.7265625" bestFit="1" customWidth="1"/>
    <col min="3991" max="3991" width="54" bestFit="1" customWidth="1"/>
    <col min="3992" max="3992" width="40.7265625" bestFit="1" customWidth="1"/>
    <col min="3993" max="3993" width="27.7265625" bestFit="1" customWidth="1"/>
    <col min="3994" max="3994" width="42.36328125" bestFit="1" customWidth="1"/>
    <col min="3995" max="3995" width="30.7265625" bestFit="1" customWidth="1"/>
    <col min="3996" max="3996" width="41.26953125" bestFit="1" customWidth="1"/>
    <col min="3997" max="3997" width="35.90625" bestFit="1" customWidth="1"/>
    <col min="3998" max="3998" width="11.1796875" bestFit="1" customWidth="1"/>
    <col min="3999" max="3999" width="16.81640625" bestFit="1" customWidth="1"/>
    <col min="4000" max="4000" width="25.453125" bestFit="1" customWidth="1"/>
    <col min="4001" max="4001" width="20.90625" bestFit="1" customWidth="1"/>
    <col min="4002" max="4002" width="36.453125" bestFit="1" customWidth="1"/>
    <col min="4003" max="4004" width="49.90625" bestFit="1" customWidth="1"/>
    <col min="4005" max="4005" width="48.1796875" bestFit="1" customWidth="1"/>
    <col min="4006" max="4006" width="32.453125" bestFit="1" customWidth="1"/>
    <col min="4007" max="4007" width="30.6328125" bestFit="1" customWidth="1"/>
    <col min="4008" max="4008" width="14.6328125" bestFit="1" customWidth="1"/>
    <col min="4009" max="4009" width="39.7265625" bestFit="1" customWidth="1"/>
    <col min="4010" max="4010" width="17" bestFit="1" customWidth="1"/>
    <col min="4011" max="4011" width="34.90625" bestFit="1" customWidth="1"/>
    <col min="4012" max="4012" width="14.7265625" bestFit="1" customWidth="1"/>
    <col min="4013" max="4013" width="43" bestFit="1" customWidth="1"/>
    <col min="4014" max="4014" width="43.26953125" bestFit="1" customWidth="1"/>
    <col min="4015" max="4015" width="15.453125" bestFit="1" customWidth="1"/>
    <col min="4016" max="4016" width="32.6328125" bestFit="1" customWidth="1"/>
    <col min="4017" max="4017" width="54.1796875" bestFit="1" customWidth="1"/>
    <col min="4018" max="4018" width="11.6328125" bestFit="1" customWidth="1"/>
    <col min="4019" max="4019" width="47.36328125" bestFit="1" customWidth="1"/>
    <col min="4020" max="4020" width="21.26953125" bestFit="1" customWidth="1"/>
    <col min="4021" max="4021" width="13.81640625" bestFit="1" customWidth="1"/>
    <col min="4022" max="4022" width="10.1796875" bestFit="1" customWidth="1"/>
    <col min="4023" max="4023" width="52.26953125" bestFit="1" customWidth="1"/>
    <col min="4024" max="4024" width="29.26953125" bestFit="1" customWidth="1"/>
    <col min="4025" max="4025" width="9.6328125" bestFit="1" customWidth="1"/>
    <col min="4026" max="4026" width="40.54296875" bestFit="1" customWidth="1"/>
    <col min="4027" max="4027" width="11.6328125" bestFit="1" customWidth="1"/>
    <col min="4028" max="4028" width="9.54296875" bestFit="1" customWidth="1"/>
    <col min="4029" max="4029" width="33.81640625" bestFit="1" customWidth="1"/>
    <col min="4030" max="4030" width="31.1796875" bestFit="1" customWidth="1"/>
    <col min="4031" max="4031" width="21.1796875" bestFit="1" customWidth="1"/>
    <col min="4032" max="4032" width="26.6328125" bestFit="1" customWidth="1"/>
    <col min="4033" max="4033" width="11" bestFit="1" customWidth="1"/>
    <col min="4034" max="4034" width="38.453125" bestFit="1" customWidth="1"/>
    <col min="4035" max="4035" width="14.6328125" bestFit="1" customWidth="1"/>
    <col min="4036" max="4036" width="16" bestFit="1" customWidth="1"/>
    <col min="4037" max="4037" width="22.26953125" bestFit="1" customWidth="1"/>
    <col min="4038" max="4038" width="19" bestFit="1" customWidth="1"/>
    <col min="4039" max="4039" width="50.36328125" bestFit="1" customWidth="1"/>
    <col min="4040" max="4040" width="26" bestFit="1" customWidth="1"/>
    <col min="4041" max="4041" width="38.453125" bestFit="1" customWidth="1"/>
    <col min="4042" max="4042" width="15.1796875" bestFit="1" customWidth="1"/>
    <col min="4043" max="4043" width="21.54296875" bestFit="1" customWidth="1"/>
    <col min="4044" max="4044" width="32.08984375" bestFit="1" customWidth="1"/>
    <col min="4045" max="4045" width="47.36328125" bestFit="1" customWidth="1"/>
    <col min="4046" max="4046" width="13.6328125" bestFit="1" customWidth="1"/>
    <col min="4047" max="4047" width="45.1796875" bestFit="1" customWidth="1"/>
    <col min="4048" max="4048" width="17" bestFit="1" customWidth="1"/>
    <col min="4049" max="4049" width="46.1796875" bestFit="1" customWidth="1"/>
    <col min="4050" max="4050" width="27.6328125" bestFit="1" customWidth="1"/>
    <col min="4051" max="4051" width="11.36328125" bestFit="1" customWidth="1"/>
    <col min="4052" max="4052" width="53.26953125" bestFit="1" customWidth="1"/>
    <col min="4053" max="4053" width="27.1796875" bestFit="1" customWidth="1"/>
    <col min="4054" max="4054" width="46.54296875" bestFit="1" customWidth="1"/>
    <col min="4055" max="4055" width="41.7265625" bestFit="1" customWidth="1"/>
    <col min="4056" max="4056" width="11.453125" bestFit="1" customWidth="1"/>
    <col min="4057" max="4057" width="60" bestFit="1" customWidth="1"/>
    <col min="4058" max="4058" width="48.81640625" bestFit="1" customWidth="1"/>
    <col min="4059" max="4059" width="45.453125" bestFit="1" customWidth="1"/>
    <col min="4060" max="4060" width="50.90625" bestFit="1" customWidth="1"/>
    <col min="4061" max="4061" width="18.6328125" bestFit="1" customWidth="1"/>
    <col min="4062" max="4062" width="56.54296875" bestFit="1" customWidth="1"/>
    <col min="4063" max="4063" width="43.90625" bestFit="1" customWidth="1"/>
    <col min="4064" max="4064" width="11.26953125" bestFit="1" customWidth="1"/>
    <col min="4065" max="4065" width="32.08984375" bestFit="1" customWidth="1"/>
    <col min="4066" max="4066" width="43.453125" bestFit="1" customWidth="1"/>
    <col min="4067" max="4067" width="21.453125" bestFit="1" customWidth="1"/>
    <col min="4068" max="4068" width="15.90625" bestFit="1" customWidth="1"/>
    <col min="4069" max="4069" width="17.453125" bestFit="1" customWidth="1"/>
    <col min="4070" max="4070" width="48" bestFit="1" customWidth="1"/>
    <col min="4071" max="4071" width="51.1796875" bestFit="1" customWidth="1"/>
    <col min="4072" max="4072" width="47.81640625" bestFit="1" customWidth="1"/>
    <col min="4073" max="4073" width="19.1796875" bestFit="1" customWidth="1"/>
    <col min="4074" max="4074" width="33.36328125" bestFit="1" customWidth="1"/>
    <col min="4075" max="4075" width="48.90625" bestFit="1" customWidth="1"/>
    <col min="4076" max="4076" width="15.6328125" bestFit="1" customWidth="1"/>
    <col min="4077" max="4077" width="37.26953125" bestFit="1" customWidth="1"/>
    <col min="4078" max="4078" width="56.08984375" bestFit="1" customWidth="1"/>
    <col min="4079" max="4079" width="46.08984375" bestFit="1" customWidth="1"/>
    <col min="4080" max="4080" width="40.36328125" bestFit="1" customWidth="1"/>
    <col min="4081" max="4081" width="58.81640625" bestFit="1" customWidth="1"/>
    <col min="4082" max="4082" width="22.81640625" bestFit="1" customWidth="1"/>
    <col min="4083" max="4083" width="18.08984375" bestFit="1" customWidth="1"/>
    <col min="4084" max="4084" width="16.26953125" bestFit="1" customWidth="1"/>
    <col min="4085" max="4085" width="20.90625" bestFit="1" customWidth="1"/>
    <col min="4086" max="4086" width="16.36328125" bestFit="1" customWidth="1"/>
    <col min="4087" max="4087" width="31.81640625" bestFit="1" customWidth="1"/>
    <col min="4088" max="4088" width="26.6328125" bestFit="1" customWidth="1"/>
    <col min="4089" max="4089" width="19.54296875" bestFit="1" customWidth="1"/>
    <col min="4090" max="4090" width="36.81640625" bestFit="1" customWidth="1"/>
    <col min="4091" max="4091" width="54" bestFit="1" customWidth="1"/>
    <col min="4092" max="4092" width="50.36328125" bestFit="1" customWidth="1"/>
    <col min="4093" max="4093" width="20" bestFit="1" customWidth="1"/>
    <col min="4094" max="4094" width="35.81640625" bestFit="1" customWidth="1"/>
    <col min="4095" max="4095" width="42.90625" bestFit="1" customWidth="1"/>
    <col min="4096" max="4096" width="45.26953125" bestFit="1" customWidth="1"/>
    <col min="4097" max="4097" width="15.1796875" bestFit="1" customWidth="1"/>
    <col min="4098" max="4098" width="41.26953125" bestFit="1" customWidth="1"/>
    <col min="4099" max="4099" width="10" bestFit="1" customWidth="1"/>
    <col min="4100" max="4100" width="50.81640625" bestFit="1" customWidth="1"/>
    <col min="4101" max="4101" width="34.26953125" bestFit="1" customWidth="1"/>
    <col min="4102" max="4102" width="49.7265625" bestFit="1" customWidth="1"/>
    <col min="4103" max="4103" width="27.36328125" bestFit="1" customWidth="1"/>
    <col min="4104" max="4104" width="11.81640625" bestFit="1" customWidth="1"/>
    <col min="4105" max="4105" width="10.26953125" bestFit="1" customWidth="1"/>
    <col min="4106" max="4106" width="44" bestFit="1" customWidth="1"/>
    <col min="4107" max="4107" width="53.453125" bestFit="1" customWidth="1"/>
    <col min="4108" max="4108" width="9.453125" bestFit="1" customWidth="1"/>
    <col min="4109" max="4109" width="10.7265625" bestFit="1" customWidth="1"/>
  </cols>
  <sheetData>
    <row r="2" spans="1:6" x14ac:dyDescent="0.35">
      <c r="A2" s="6" t="s">
        <v>8223</v>
      </c>
      <c r="B2" t="s">
        <v>8386</v>
      </c>
    </row>
    <row r="4" spans="1:6" x14ac:dyDescent="0.35">
      <c r="A4" s="6" t="s">
        <v>8363</v>
      </c>
      <c r="B4" s="6" t="s">
        <v>8362</v>
      </c>
    </row>
    <row r="5" spans="1:6" x14ac:dyDescent="0.35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7" t="s">
        <v>8310</v>
      </c>
      <c r="B6" s="8">
        <v>40</v>
      </c>
      <c r="C6" s="8">
        <v>180</v>
      </c>
      <c r="D6" s="8"/>
      <c r="E6" s="8">
        <v>300</v>
      </c>
      <c r="F6" s="8">
        <v>520</v>
      </c>
    </row>
    <row r="7" spans="1:6" x14ac:dyDescent="0.35">
      <c r="A7" s="7" t="s">
        <v>8336</v>
      </c>
      <c r="B7" s="8">
        <v>20</v>
      </c>
      <c r="C7" s="8">
        <v>140</v>
      </c>
      <c r="D7" s="8">
        <v>6</v>
      </c>
      <c r="E7" s="8">
        <v>34</v>
      </c>
      <c r="F7" s="8">
        <v>200</v>
      </c>
    </row>
    <row r="8" spans="1:6" x14ac:dyDescent="0.35">
      <c r="A8" s="7" t="s">
        <v>8333</v>
      </c>
      <c r="B8" s="8"/>
      <c r="C8" s="8">
        <v>140</v>
      </c>
      <c r="D8" s="8"/>
      <c r="E8" s="8">
        <v>80</v>
      </c>
      <c r="F8" s="8">
        <v>220</v>
      </c>
    </row>
    <row r="9" spans="1:6" x14ac:dyDescent="0.35">
      <c r="A9" s="7" t="s">
        <v>8331</v>
      </c>
      <c r="B9" s="8">
        <v>24</v>
      </c>
      <c r="C9" s="8"/>
      <c r="D9" s="8"/>
      <c r="E9" s="8"/>
      <c r="F9" s="8">
        <v>24</v>
      </c>
    </row>
    <row r="10" spans="1:6" x14ac:dyDescent="0.35">
      <c r="A10" s="7" t="s">
        <v>8325</v>
      </c>
      <c r="B10" s="8">
        <v>20</v>
      </c>
      <c r="C10" s="8">
        <v>120</v>
      </c>
      <c r="D10" s="8">
        <v>20</v>
      </c>
      <c r="E10" s="8">
        <v>540</v>
      </c>
      <c r="F10" s="8">
        <v>700</v>
      </c>
    </row>
    <row r="11" spans="1:6" x14ac:dyDescent="0.35">
      <c r="A11" s="7" t="s">
        <v>8338</v>
      </c>
      <c r="B11" s="8"/>
      <c r="C11" s="8">
        <v>117</v>
      </c>
      <c r="D11" s="8"/>
      <c r="E11" s="8">
        <v>103</v>
      </c>
      <c r="F11" s="8">
        <v>220</v>
      </c>
    </row>
    <row r="12" spans="1:6" x14ac:dyDescent="0.35">
      <c r="A12" s="7" t="s">
        <v>8322</v>
      </c>
      <c r="B12" s="8">
        <v>30</v>
      </c>
      <c r="C12" s="8">
        <v>127</v>
      </c>
      <c r="D12" s="8"/>
      <c r="E12" s="8">
        <v>80</v>
      </c>
      <c r="F12" s="8">
        <v>237</v>
      </c>
    </row>
    <row r="13" spans="1:6" x14ac:dyDescent="0.35">
      <c r="A13" s="7" t="s">
        <v>8319</v>
      </c>
      <c r="B13" s="8">
        <v>178</v>
      </c>
      <c r="C13" s="8">
        <v>213</v>
      </c>
      <c r="D13" s="8"/>
      <c r="E13" s="8">
        <v>209</v>
      </c>
      <c r="F13" s="8">
        <v>600</v>
      </c>
    </row>
    <row r="14" spans="1:6" x14ac:dyDescent="0.35">
      <c r="A14" s="7" t="s">
        <v>8317</v>
      </c>
      <c r="B14" s="8">
        <v>37</v>
      </c>
      <c r="C14" s="8">
        <v>493</v>
      </c>
      <c r="D14" s="8">
        <v>24</v>
      </c>
      <c r="E14" s="8">
        <v>839</v>
      </c>
      <c r="F14" s="8">
        <v>1393</v>
      </c>
    </row>
    <row r="15" spans="1:6" x14ac:dyDescent="0.35">
      <c r="A15" s="7" t="s">
        <v>8361</v>
      </c>
      <c r="B15" s="8">
        <v>349</v>
      </c>
      <c r="C15" s="8">
        <v>1530</v>
      </c>
      <c r="D15" s="8">
        <v>50</v>
      </c>
      <c r="E15" s="8">
        <v>2185</v>
      </c>
      <c r="F15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45E59-3223-43E0-BBBE-938C9B176C03}">
  <dimension ref="A1:F47"/>
  <sheetViews>
    <sheetView workbookViewId="0">
      <selection activeCell="I20" sqref="I20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2" bestFit="1" customWidth="1"/>
    <col min="8" max="8" width="6.26953125" bestFit="1" customWidth="1"/>
    <col min="9" max="9" width="14.36328125" bestFit="1" customWidth="1"/>
    <col min="10" max="10" width="4.7265625" bestFit="1" customWidth="1"/>
    <col min="11" max="11" width="6.08984375" bestFit="1" customWidth="1"/>
    <col min="12" max="12" width="10.36328125" bestFit="1" customWidth="1"/>
    <col min="13" max="13" width="7.26953125" bestFit="1" customWidth="1"/>
    <col min="14" max="14" width="8.90625" bestFit="1" customWidth="1"/>
    <col min="15" max="15" width="9" bestFit="1" customWidth="1"/>
    <col min="16" max="16" width="4" bestFit="1" customWidth="1"/>
    <col min="17" max="17" width="11.7265625" bestFit="1" customWidth="1"/>
    <col min="18" max="18" width="5.6328125" bestFit="1" customWidth="1"/>
    <col min="19" max="19" width="12.36328125" bestFit="1" customWidth="1"/>
    <col min="20" max="20" width="7.08984375" bestFit="1" customWidth="1"/>
    <col min="21" max="21" width="6.453125" bestFit="1" customWidth="1"/>
    <col min="22" max="22" width="9.36328125" bestFit="1" customWidth="1"/>
    <col min="23" max="23" width="6.54296875" bestFit="1" customWidth="1"/>
    <col min="24" max="24" width="11" bestFit="1" customWidth="1"/>
    <col min="25" max="25" width="6" bestFit="1" customWidth="1"/>
    <col min="26" max="26" width="5.08984375" bestFit="1" customWidth="1"/>
    <col min="27" max="27" width="4.08984375" bestFit="1" customWidth="1"/>
    <col min="28" max="28" width="15.08984375" bestFit="1" customWidth="1"/>
    <col min="29" max="29" width="10.54296875" bestFit="1" customWidth="1"/>
    <col min="30" max="30" width="4.453125" bestFit="1" customWidth="1"/>
    <col min="31" max="31" width="12.54296875" bestFit="1" customWidth="1"/>
    <col min="32" max="32" width="6.08984375" bestFit="1" customWidth="1"/>
    <col min="33" max="33" width="10.36328125" bestFit="1" customWidth="1"/>
    <col min="34" max="34" width="15.7265625" bestFit="1" customWidth="1"/>
    <col min="35" max="35" width="6.36328125" bestFit="1" customWidth="1"/>
    <col min="36" max="36" width="13.90625" bestFit="1" customWidth="1"/>
    <col min="37" max="37" width="8.81640625" bestFit="1" customWidth="1"/>
    <col min="38" max="38" width="10.81640625" bestFit="1" customWidth="1"/>
    <col min="39" max="39" width="11.1796875" bestFit="1" customWidth="1"/>
    <col min="40" max="40" width="9.36328125" bestFit="1" customWidth="1"/>
    <col min="41" max="41" width="4.36328125" bestFit="1" customWidth="1"/>
    <col min="42" max="42" width="10.90625" bestFit="1" customWidth="1"/>
    <col min="43" max="43" width="10.7265625" bestFit="1" customWidth="1"/>
  </cols>
  <sheetData>
    <row r="1" spans="1:6" x14ac:dyDescent="0.35">
      <c r="A1" s="6" t="s">
        <v>8223</v>
      </c>
      <c r="B1" t="s">
        <v>8386</v>
      </c>
    </row>
    <row r="2" spans="1:6" x14ac:dyDescent="0.35">
      <c r="A2" s="6" t="s">
        <v>8308</v>
      </c>
      <c r="B2" t="s">
        <v>8386</v>
      </c>
    </row>
    <row r="4" spans="1:6" x14ac:dyDescent="0.35">
      <c r="A4" s="6" t="s">
        <v>8363</v>
      </c>
      <c r="B4" s="6" t="s">
        <v>8362</v>
      </c>
    </row>
    <row r="5" spans="1:6" x14ac:dyDescent="0.35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7" t="s">
        <v>8316</v>
      </c>
      <c r="B6" s="8"/>
      <c r="C6" s="8">
        <v>100</v>
      </c>
      <c r="D6" s="8"/>
      <c r="E6" s="8"/>
      <c r="F6" s="8">
        <v>100</v>
      </c>
    </row>
    <row r="7" spans="1:6" x14ac:dyDescent="0.35">
      <c r="A7" s="7" t="s">
        <v>8344</v>
      </c>
      <c r="B7" s="8">
        <v>20</v>
      </c>
      <c r="C7" s="8"/>
      <c r="D7" s="8"/>
      <c r="E7" s="8"/>
      <c r="F7" s="8">
        <v>20</v>
      </c>
    </row>
    <row r="8" spans="1:6" x14ac:dyDescent="0.35">
      <c r="A8" s="7" t="s">
        <v>8332</v>
      </c>
      <c r="B8" s="8">
        <v>24</v>
      </c>
      <c r="C8" s="8"/>
      <c r="D8" s="8"/>
      <c r="E8" s="8"/>
      <c r="F8" s="8">
        <v>24</v>
      </c>
    </row>
    <row r="9" spans="1:6" x14ac:dyDescent="0.35">
      <c r="A9" s="7" t="s">
        <v>8358</v>
      </c>
      <c r="B9" s="8"/>
      <c r="C9" s="8">
        <v>40</v>
      </c>
      <c r="D9" s="8"/>
      <c r="E9" s="8"/>
      <c r="F9" s="8">
        <v>40</v>
      </c>
    </row>
    <row r="10" spans="1:6" x14ac:dyDescent="0.35">
      <c r="A10" s="7" t="s">
        <v>8354</v>
      </c>
      <c r="B10" s="8"/>
      <c r="C10" s="8"/>
      <c r="D10" s="8"/>
      <c r="E10" s="8">
        <v>40</v>
      </c>
      <c r="F10" s="8">
        <v>40</v>
      </c>
    </row>
    <row r="11" spans="1:6" x14ac:dyDescent="0.35">
      <c r="A11" s="7" t="s">
        <v>8315</v>
      </c>
      <c r="B11" s="8"/>
      <c r="C11" s="8"/>
      <c r="D11" s="8"/>
      <c r="E11" s="8">
        <v>180</v>
      </c>
      <c r="F11" s="8">
        <v>180</v>
      </c>
    </row>
    <row r="12" spans="1:6" x14ac:dyDescent="0.35">
      <c r="A12" s="7" t="s">
        <v>8314</v>
      </c>
      <c r="B12" s="8"/>
      <c r="C12" s="8">
        <v>80</v>
      </c>
      <c r="D12" s="8"/>
      <c r="E12" s="8"/>
      <c r="F12" s="8">
        <v>80</v>
      </c>
    </row>
    <row r="13" spans="1:6" x14ac:dyDescent="0.35">
      <c r="A13" s="7" t="s">
        <v>8330</v>
      </c>
      <c r="B13" s="8"/>
      <c r="C13" s="8"/>
      <c r="D13" s="8"/>
      <c r="E13" s="8">
        <v>40</v>
      </c>
      <c r="F13" s="8">
        <v>40</v>
      </c>
    </row>
    <row r="14" spans="1:6" x14ac:dyDescent="0.35">
      <c r="A14" s="7" t="s">
        <v>8347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35">
      <c r="A15" s="7" t="s">
        <v>8324</v>
      </c>
      <c r="B15" s="8"/>
      <c r="C15" s="8">
        <v>40</v>
      </c>
      <c r="D15" s="8"/>
      <c r="E15" s="8"/>
      <c r="F15" s="8">
        <v>40</v>
      </c>
    </row>
    <row r="16" spans="1:6" x14ac:dyDescent="0.35">
      <c r="A16" s="7" t="s">
        <v>8337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35">
      <c r="A17" s="7" t="s">
        <v>8348</v>
      </c>
      <c r="B17" s="8"/>
      <c r="C17" s="8">
        <v>20</v>
      </c>
      <c r="D17" s="8"/>
      <c r="E17" s="8"/>
      <c r="F17" s="8">
        <v>20</v>
      </c>
    </row>
    <row r="18" spans="1:6" x14ac:dyDescent="0.35">
      <c r="A18" s="7" t="s">
        <v>8349</v>
      </c>
      <c r="B18" s="8"/>
      <c r="C18" s="8"/>
      <c r="D18" s="8"/>
      <c r="E18" s="8">
        <v>140</v>
      </c>
      <c r="F18" s="8">
        <v>140</v>
      </c>
    </row>
    <row r="19" spans="1:6" x14ac:dyDescent="0.35">
      <c r="A19" s="7" t="s">
        <v>8329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35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 x14ac:dyDescent="0.35">
      <c r="A21" s="7" t="s">
        <v>8356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35">
      <c r="A22" s="7" t="s">
        <v>8327</v>
      </c>
      <c r="B22" s="8"/>
      <c r="C22" s="8"/>
      <c r="D22" s="8"/>
      <c r="E22" s="8">
        <v>20</v>
      </c>
      <c r="F22" s="8">
        <v>20</v>
      </c>
    </row>
    <row r="23" spans="1:6" x14ac:dyDescent="0.35">
      <c r="A23" s="7" t="s">
        <v>8335</v>
      </c>
      <c r="B23" s="8"/>
      <c r="C23" s="8">
        <v>40</v>
      </c>
      <c r="D23" s="8"/>
      <c r="E23" s="8"/>
      <c r="F23" s="8">
        <v>40</v>
      </c>
    </row>
    <row r="24" spans="1:6" x14ac:dyDescent="0.35">
      <c r="A24" s="7" t="s">
        <v>8359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35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35">
      <c r="A26" s="7" t="s">
        <v>8323</v>
      </c>
      <c r="B26" s="8"/>
      <c r="C26" s="8"/>
      <c r="D26" s="8"/>
      <c r="E26" s="8">
        <v>60</v>
      </c>
      <c r="F26" s="8">
        <v>60</v>
      </c>
    </row>
    <row r="27" spans="1:6" x14ac:dyDescent="0.35">
      <c r="A27" s="7" t="s">
        <v>8350</v>
      </c>
      <c r="B27" s="8"/>
      <c r="C27" s="8">
        <v>20</v>
      </c>
      <c r="D27" s="8"/>
      <c r="E27" s="8"/>
      <c r="F27" s="8">
        <v>20</v>
      </c>
    </row>
    <row r="28" spans="1:6" x14ac:dyDescent="0.35">
      <c r="A28" s="7" t="s">
        <v>8339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35">
      <c r="A29" s="7" t="s">
        <v>8345</v>
      </c>
      <c r="B29" s="8"/>
      <c r="C29" s="8">
        <v>20</v>
      </c>
      <c r="D29" s="8"/>
      <c r="E29" s="8"/>
      <c r="F29" s="8">
        <v>20</v>
      </c>
    </row>
    <row r="30" spans="1:6" x14ac:dyDescent="0.35">
      <c r="A30" s="7" t="s">
        <v>8318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35">
      <c r="A31" s="7" t="s">
        <v>8346</v>
      </c>
      <c r="B31" s="8"/>
      <c r="C31" s="8"/>
      <c r="D31" s="8"/>
      <c r="E31" s="8">
        <v>40</v>
      </c>
      <c r="F31" s="8">
        <v>40</v>
      </c>
    </row>
    <row r="32" spans="1:6" x14ac:dyDescent="0.35">
      <c r="A32" s="7" t="s">
        <v>8342</v>
      </c>
      <c r="B32" s="8"/>
      <c r="C32" s="8"/>
      <c r="D32" s="8"/>
      <c r="E32" s="8">
        <v>20</v>
      </c>
      <c r="F32" s="8">
        <v>20</v>
      </c>
    </row>
    <row r="33" spans="1:6" x14ac:dyDescent="0.35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 x14ac:dyDescent="0.35">
      <c r="A34" s="7" t="s">
        <v>8326</v>
      </c>
      <c r="B34" s="8"/>
      <c r="C34" s="8"/>
      <c r="D34" s="8"/>
      <c r="E34" s="8">
        <v>260</v>
      </c>
      <c r="F34" s="8">
        <v>260</v>
      </c>
    </row>
    <row r="35" spans="1:6" x14ac:dyDescent="0.35">
      <c r="A35" s="7" t="s">
        <v>8313</v>
      </c>
      <c r="B35" s="8">
        <v>40</v>
      </c>
      <c r="C35" s="8"/>
      <c r="D35" s="8"/>
      <c r="E35" s="8"/>
      <c r="F35" s="8">
        <v>40</v>
      </c>
    </row>
    <row r="36" spans="1:6" x14ac:dyDescent="0.35">
      <c r="A36" s="7" t="s">
        <v>8312</v>
      </c>
      <c r="B36" s="8"/>
      <c r="C36" s="8"/>
      <c r="D36" s="8"/>
      <c r="E36" s="8">
        <v>60</v>
      </c>
      <c r="F36" s="8">
        <v>60</v>
      </c>
    </row>
    <row r="37" spans="1:6" x14ac:dyDescent="0.35">
      <c r="A37" s="7" t="s">
        <v>8352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35">
      <c r="A38" s="7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35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35">
      <c r="A40" s="7" t="s">
        <v>8351</v>
      </c>
      <c r="B40" s="8"/>
      <c r="C40" s="8"/>
      <c r="D40" s="8"/>
      <c r="E40" s="8">
        <v>80</v>
      </c>
      <c r="F40" s="8">
        <v>80</v>
      </c>
    </row>
    <row r="41" spans="1:6" x14ac:dyDescent="0.35">
      <c r="A41" s="7" t="s">
        <v>8311</v>
      </c>
      <c r="B41" s="8"/>
      <c r="C41" s="8"/>
      <c r="D41" s="8"/>
      <c r="E41" s="8">
        <v>60</v>
      </c>
      <c r="F41" s="8">
        <v>60</v>
      </c>
    </row>
    <row r="42" spans="1:6" x14ac:dyDescent="0.35">
      <c r="A42" s="7" t="s">
        <v>8341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35">
      <c r="A43" s="7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35">
      <c r="A44" s="7" t="s">
        <v>8321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35">
      <c r="A45" s="7" t="s">
        <v>8320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35">
      <c r="A46" s="7" t="s">
        <v>8340</v>
      </c>
      <c r="B46" s="8">
        <v>20</v>
      </c>
      <c r="C46" s="8"/>
      <c r="D46" s="8"/>
      <c r="E46" s="8"/>
      <c r="F46" s="8">
        <v>20</v>
      </c>
    </row>
    <row r="47" spans="1:6" x14ac:dyDescent="0.35">
      <c r="A47" s="7" t="s">
        <v>8361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F29AB-0040-4A30-ADFE-3746A9D8DAFB}">
  <dimension ref="A1:F18"/>
  <sheetViews>
    <sheetView workbookViewId="0">
      <selection activeCell="B2" sqref="B2"/>
    </sheetView>
  </sheetViews>
  <sheetFormatPr defaultRowHeight="14.5" x14ac:dyDescent="0.35"/>
  <cols>
    <col min="1" max="1" width="14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2.90625" bestFit="1" customWidth="1"/>
    <col min="8" max="8" width="10.81640625" bestFit="1" customWidth="1"/>
    <col min="9" max="9" width="12.90625" bestFit="1" customWidth="1"/>
    <col min="10" max="10" width="15.6328125" bestFit="1" customWidth="1"/>
    <col min="11" max="11" width="17.7265625" bestFit="1" customWidth="1"/>
  </cols>
  <sheetData>
    <row r="1" spans="1:6" x14ac:dyDescent="0.35">
      <c r="A1" s="6" t="s">
        <v>8387</v>
      </c>
      <c r="B1" t="s">
        <v>8386</v>
      </c>
    </row>
    <row r="2" spans="1:6" x14ac:dyDescent="0.35">
      <c r="A2" s="6" t="s">
        <v>8388</v>
      </c>
      <c r="B2" t="s">
        <v>8386</v>
      </c>
    </row>
    <row r="4" spans="1:6" x14ac:dyDescent="0.35">
      <c r="A4" s="6" t="s">
        <v>8363</v>
      </c>
      <c r="B4" s="6" t="s">
        <v>8362</v>
      </c>
    </row>
    <row r="5" spans="1:6" x14ac:dyDescent="0.35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7" t="s">
        <v>8390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35">
      <c r="A7" s="7" t="s">
        <v>8391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35">
      <c r="A8" s="7" t="s">
        <v>8392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35">
      <c r="A9" s="7" t="s">
        <v>8393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35">
      <c r="A10" s="7" t="s">
        <v>8394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35">
      <c r="A11" s="7" t="s">
        <v>8395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35">
      <c r="A12" s="7" t="s">
        <v>8396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35">
      <c r="A13" s="7" t="s">
        <v>8397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35">
      <c r="A14" s="7" t="s">
        <v>8398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35">
      <c r="A15" s="7" t="s">
        <v>8399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35">
      <c r="A16" s="7" t="s">
        <v>8400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35">
      <c r="A17" s="7" t="s">
        <v>8401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35">
      <c r="A18" s="7" t="s">
        <v>8361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B41D9-4E4F-4C0B-BF2C-7DBCD851A8A3}">
  <dimension ref="A1:H15"/>
  <sheetViews>
    <sheetView tabSelected="1" topLeftCell="B1" zoomScale="60" zoomScaleNormal="60" workbookViewId="0">
      <selection activeCell="W11" sqref="W11"/>
    </sheetView>
  </sheetViews>
  <sheetFormatPr defaultRowHeight="14.5" x14ac:dyDescent="0.35"/>
  <cols>
    <col min="1" max="1" width="8.7265625" style="3"/>
    <col min="3" max="3" width="13.26953125" customWidth="1"/>
    <col min="4" max="4" width="15.7265625" customWidth="1"/>
    <col min="5" max="5" width="12.08984375" customWidth="1"/>
    <col min="6" max="6" width="20.36328125" customWidth="1"/>
    <col min="7" max="7" width="19.81640625" customWidth="1"/>
    <col min="8" max="8" width="20.08984375" customWidth="1"/>
  </cols>
  <sheetData>
    <row r="1" spans="1:8" s="16" customFormat="1" x14ac:dyDescent="0.35">
      <c r="A1" s="16" t="s">
        <v>8366</v>
      </c>
      <c r="B1" s="15" t="s">
        <v>8367</v>
      </c>
      <c r="C1" s="16" t="s">
        <v>8368</v>
      </c>
      <c r="D1" s="16" t="s">
        <v>8369</v>
      </c>
      <c r="E1" s="16" t="s">
        <v>8370</v>
      </c>
      <c r="F1" s="16" t="s">
        <v>8371</v>
      </c>
      <c r="G1" s="16" t="s">
        <v>8372</v>
      </c>
      <c r="H1" s="16" t="s">
        <v>8373</v>
      </c>
    </row>
    <row r="2" spans="1:8" ht="29" x14ac:dyDescent="0.35">
      <c r="A2" s="3" t="s">
        <v>8374</v>
      </c>
      <c r="B2">
        <f>COUNTIFS(Sheet1!$D$2:$D$4115,"&lt;1000",Sheet1!$F$2:$F$4115,"Successful")</f>
        <v>322</v>
      </c>
      <c r="C2">
        <f>COUNTIFS(Sheet1!$D$2:$D$4115,"&lt;1000",Sheet1!$F$2:$F$4115,"Failed")</f>
        <v>113</v>
      </c>
      <c r="D2">
        <f>COUNTIFS(Sheet1!$D$2:$D$4115,"&lt;1000",Sheet1!$F$2:$F$4115,"Canceled")</f>
        <v>18</v>
      </c>
      <c r="E2">
        <f>SUM(B2:D2)</f>
        <v>453</v>
      </c>
      <c r="F2" s="19">
        <f>B2/E2</f>
        <v>0.71081677704194257</v>
      </c>
      <c r="G2" s="19">
        <f>C2/E2</f>
        <v>0.24944812362030905</v>
      </c>
      <c r="H2" s="19">
        <f>D2/E2</f>
        <v>3.9735099337748346E-2</v>
      </c>
    </row>
    <row r="3" spans="1:8" ht="29" x14ac:dyDescent="0.35">
      <c r="A3" s="3" t="s">
        <v>8375</v>
      </c>
      <c r="B3">
        <f>COUNTIFS(Sheet1!$D$2:$D$4115,"&gt;=1000",Sheet1!$D$2:$D$4115,"&lt;4999",Sheet1!$F$2:$F$4115,"Successful")</f>
        <v>931</v>
      </c>
      <c r="C3">
        <f>COUNTIFS(Sheet1!$D$2:$D$4115,"&gt;=1000",Sheet1!$D$2:$D$4115,"&lt;4999",Sheet1!$F$2:$F$4115,"Failed")</f>
        <v>420</v>
      </c>
      <c r="D3">
        <f>COUNTIFS(Sheet1!$D$2:$D$4115,"&gt;=1000",Sheet1!$D$2:$D$4115,"&lt;4999",Sheet1!$F$2:$F$4115,"Canceled")</f>
        <v>60</v>
      </c>
      <c r="E3">
        <f t="shared" ref="E3:E14" si="0">SUM(B3:D3)</f>
        <v>1411</v>
      </c>
      <c r="F3" s="19">
        <f>B3/E3</f>
        <v>0.65981573352232459</v>
      </c>
      <c r="G3" s="19">
        <f t="shared" ref="G3:G14" si="1">C3/E3</f>
        <v>0.297661233167966</v>
      </c>
      <c r="H3" s="19">
        <f t="shared" ref="H3:H14" si="2">D3/E3</f>
        <v>4.2523033309709427E-2</v>
      </c>
    </row>
    <row r="4" spans="1:8" ht="29" x14ac:dyDescent="0.35">
      <c r="A4" s="3" t="s">
        <v>8376</v>
      </c>
      <c r="B4">
        <f>COUNTIFS(Sheet1!$D$2:$D$4115,"&gt;=5000",Sheet1!$D$2:$D$4115,"&lt;9999",Sheet1!$F$2:$F$4115,"Successful")</f>
        <v>380</v>
      </c>
      <c r="C4">
        <f>COUNTIFS(Sheet1!$D$2:$D$4115,"&gt;=5000",Sheet1!$D$2:$D$4115,"&lt;9999",Sheet1!$F$2:$F$4115,"Failed")</f>
        <v>282</v>
      </c>
      <c r="D4">
        <f>COUNTIFS(Sheet1!$D$2:$D$4115,"&gt;=5000",Sheet1!$D$2:$D$4115,"&lt;9999",Sheet1!$F$2:$F$4115,"Canceled")</f>
        <v>51</v>
      </c>
      <c r="E4">
        <f t="shared" si="0"/>
        <v>713</v>
      </c>
      <c r="F4" s="19">
        <f t="shared" ref="F4:F14" si="3">B4/E4</f>
        <v>0.53295932678821878</v>
      </c>
      <c r="G4" s="19">
        <f t="shared" si="1"/>
        <v>0.39551192145862551</v>
      </c>
      <c r="H4" s="19">
        <f t="shared" si="2"/>
        <v>7.1528751753155678E-2</v>
      </c>
    </row>
    <row r="5" spans="1:8" ht="29" x14ac:dyDescent="0.35">
      <c r="A5" s="3" t="s">
        <v>8377</v>
      </c>
      <c r="B5">
        <f>COUNTIFS(Sheet1!$D$2:$D$4115,"&gt;=10000",Sheet1!$D$2:$D$4115,"&lt;14999",Sheet1!$F$2:$F$4115,"Successful")</f>
        <v>168</v>
      </c>
      <c r="C5">
        <f>COUNTIFS(Sheet1!$D$2:$D$4115,"&gt;=10000",Sheet1!$D$2:$D$4115,"&lt;14999",Sheet1!$F$2:$F$4115,"Failed")</f>
        <v>144</v>
      </c>
      <c r="D5">
        <f>COUNTIFS(Sheet1!$D$2:$D$4115,"&gt;=10000",Sheet1!$D$2:$D$4115,"&lt;14999",Sheet1!$F$2:$F$4115,"Canceled")</f>
        <v>40</v>
      </c>
      <c r="E5">
        <f t="shared" si="0"/>
        <v>352</v>
      </c>
      <c r="F5" s="19">
        <f t="shared" si="3"/>
        <v>0.47727272727272729</v>
      </c>
      <c r="G5" s="19">
        <f t="shared" si="1"/>
        <v>0.40909090909090912</v>
      </c>
      <c r="H5" s="19">
        <f t="shared" si="2"/>
        <v>0.11363636363636363</v>
      </c>
    </row>
    <row r="6" spans="1:8" ht="29" x14ac:dyDescent="0.35">
      <c r="A6" s="3" t="s">
        <v>8378</v>
      </c>
      <c r="B6">
        <f>COUNTIFS(Sheet1!$D$2:$D$4115,"&gt;=15000",Sheet1!$D$2:$D$4115,"&lt;19999",Sheet1!$F$2:$F$4115,"Successful")</f>
        <v>94</v>
      </c>
      <c r="C6">
        <f>COUNTIFS(Sheet1!$D$2:$D$4115,"&gt;=15000",Sheet1!$D$2:$D$4115,"&lt;19999",Sheet1!$F$2:$F$4115,"Failed")</f>
        <v>90</v>
      </c>
      <c r="D6">
        <f>COUNTIFS(Sheet1!$D$2:$D$4115,"&gt;=15000",Sheet1!$D$2:$D$4115,"&lt;19999",Sheet1!$F$2:$F$4115,"Canceled")</f>
        <v>17</v>
      </c>
      <c r="E6">
        <f t="shared" si="0"/>
        <v>201</v>
      </c>
      <c r="F6" s="19">
        <f t="shared" si="3"/>
        <v>0.46766169154228854</v>
      </c>
      <c r="G6" s="19">
        <f t="shared" si="1"/>
        <v>0.44776119402985076</v>
      </c>
      <c r="H6" s="19">
        <f t="shared" si="2"/>
        <v>8.45771144278607E-2</v>
      </c>
    </row>
    <row r="7" spans="1:8" ht="29" x14ac:dyDescent="0.35">
      <c r="A7" s="3" t="s">
        <v>8379</v>
      </c>
      <c r="B7">
        <f>COUNTIFS(Sheet1!$D$2:$D$4115,"&gt;=20000",Sheet1!$D$2:$D$4115,"&lt;24999",Sheet1!$F$2:$F$4115,"Successful")</f>
        <v>62</v>
      </c>
      <c r="C7">
        <f>COUNTIFS(Sheet1!$D$2:$D$4115,"&gt;=20000",Sheet1!$D$2:$D$4115,"&lt;24999",Sheet1!$F$2:$F$4115,"Failed")</f>
        <v>72</v>
      </c>
      <c r="D7">
        <f>COUNTIFS(Sheet1!$D$2:$D$4115,"&gt;=20000",Sheet1!$D$2:$D$4115,"&lt;24999",Sheet1!$F$2:$F$4115,"Canceled")</f>
        <v>14</v>
      </c>
      <c r="E7">
        <f t="shared" si="0"/>
        <v>148</v>
      </c>
      <c r="F7" s="19">
        <f t="shared" si="3"/>
        <v>0.41891891891891891</v>
      </c>
      <c r="G7" s="19">
        <f t="shared" si="1"/>
        <v>0.48648648648648651</v>
      </c>
      <c r="H7" s="19">
        <f t="shared" si="2"/>
        <v>9.45945945945946E-2</v>
      </c>
    </row>
    <row r="8" spans="1:8" ht="29" x14ac:dyDescent="0.35">
      <c r="A8" s="3" t="s">
        <v>8380</v>
      </c>
      <c r="B8">
        <f>COUNTIFS(Sheet1!$D$2:$D$4115,"&gt;=25000",Sheet1!$D$2:$D$4115,"&lt;29999",Sheet1!$F$2:$F$4115,"Successful")</f>
        <v>55</v>
      </c>
      <c r="C8">
        <f>COUNTIFS(Sheet1!$D$2:$D$4115,"&gt;=25000",Sheet1!$D$2:$D$4115,"&lt;29999",Sheet1!$F$2:$F$4115,"Failed")</f>
        <v>64</v>
      </c>
      <c r="D8">
        <f>COUNTIFS(Sheet1!$D$2:$D$4115,"&gt;=25000",Sheet1!$D$2:$D$4115,"&lt;29999",Sheet1!$F$2:$F$4115,"Canceled")</f>
        <v>18</v>
      </c>
      <c r="E8">
        <f t="shared" si="0"/>
        <v>137</v>
      </c>
      <c r="F8" s="19">
        <f t="shared" si="3"/>
        <v>0.40145985401459855</v>
      </c>
      <c r="G8" s="19">
        <f t="shared" si="1"/>
        <v>0.46715328467153283</v>
      </c>
      <c r="H8" s="19">
        <f t="shared" si="2"/>
        <v>0.13138686131386862</v>
      </c>
    </row>
    <row r="9" spans="1:8" ht="29" x14ac:dyDescent="0.35">
      <c r="A9" s="3" t="s">
        <v>8381</v>
      </c>
      <c r="B9">
        <f>COUNTIFS(Sheet1!$D$2:$D$4115,"&gt;=30000",Sheet1!$D$2:$D$4115,"&lt;34999",Sheet1!$F$2:$F$4115,"Successful")</f>
        <v>32</v>
      </c>
      <c r="C9">
        <f>COUNTIFS(Sheet1!$D$2:$D$4115,"&gt;=30000",Sheet1!$D$2:$D$4115,"&lt;34999",Sheet1!$F$2:$F$4115,"Failed")</f>
        <v>37</v>
      </c>
      <c r="D9">
        <f>COUNTIFS(Sheet1!$D$2:$D$4115,"&gt;=30000",Sheet1!$D$2:$D$4115,"&lt;34999",Sheet1!$F$2:$F$4115,"Canceled")</f>
        <v>13</v>
      </c>
      <c r="E9">
        <f t="shared" si="0"/>
        <v>82</v>
      </c>
      <c r="F9" s="19">
        <f t="shared" si="3"/>
        <v>0.3902439024390244</v>
      </c>
      <c r="G9" s="19">
        <f t="shared" si="1"/>
        <v>0.45121951219512196</v>
      </c>
      <c r="H9" s="19">
        <f t="shared" si="2"/>
        <v>0.15853658536585366</v>
      </c>
    </row>
    <row r="10" spans="1:8" ht="29" x14ac:dyDescent="0.35">
      <c r="A10" s="3" t="s">
        <v>8382</v>
      </c>
      <c r="B10">
        <f>COUNTIFS(Sheet1!$D$2:$D$4115,"&gt;=35000",Sheet1!$D$2:$D$4115,"&lt;39999",Sheet1!$F$2:$F$4115,"Successful")</f>
        <v>26</v>
      </c>
      <c r="C10">
        <f>COUNTIFS(Sheet1!$D$2:$D$4115,"&gt;=35000",Sheet1!$D$2:$D$4115,"&lt;39999",Sheet1!$F$2:$F$4115,"Failed")</f>
        <v>22</v>
      </c>
      <c r="D10">
        <f>COUNTIFS(Sheet1!$D$2:$D$4115,"&gt;=35000",Sheet1!$D$2:$D$4115,"&lt;39999",Sheet1!$F$2:$F$4115,"Canceled")</f>
        <v>7</v>
      </c>
      <c r="E10">
        <f t="shared" si="0"/>
        <v>55</v>
      </c>
      <c r="F10" s="19">
        <f t="shared" si="3"/>
        <v>0.47272727272727272</v>
      </c>
      <c r="G10" s="19">
        <f t="shared" si="1"/>
        <v>0.4</v>
      </c>
      <c r="H10" s="19">
        <f t="shared" si="2"/>
        <v>0.12727272727272726</v>
      </c>
    </row>
    <row r="11" spans="1:8" ht="29" x14ac:dyDescent="0.35">
      <c r="A11" s="3" t="s">
        <v>8383</v>
      </c>
      <c r="B11">
        <f>COUNTIFS(Sheet1!$D$2:$D$4115,"&gt;=40000",Sheet1!$D$2:$D$4115,"&lt;44999",Sheet1!$F$2:$F$4115,"Successful")</f>
        <v>21</v>
      </c>
      <c r="C11">
        <f>COUNTIFS(Sheet1!$D$2:$D$4115,"&gt;=40000",Sheet1!$D$2:$D$4115,"&lt;44999",Sheet1!$F$2:$F$4115,"Failed")</f>
        <v>16</v>
      </c>
      <c r="D11">
        <f>COUNTIFS(Sheet1!$D$2:$D$4115,"&gt;=40000",Sheet1!$D$2:$D$4115,"&lt;44999",Sheet1!$F$2:$F$4115,"Canceled")</f>
        <v>6</v>
      </c>
      <c r="E11">
        <f t="shared" si="0"/>
        <v>43</v>
      </c>
      <c r="F11" s="19">
        <f t="shared" si="3"/>
        <v>0.48837209302325579</v>
      </c>
      <c r="G11" s="19">
        <f t="shared" si="1"/>
        <v>0.37209302325581395</v>
      </c>
      <c r="H11" s="19">
        <f t="shared" si="2"/>
        <v>0.13953488372093023</v>
      </c>
    </row>
    <row r="12" spans="1:8" ht="29" x14ac:dyDescent="0.35">
      <c r="A12" s="3" t="s">
        <v>8384</v>
      </c>
      <c r="B12">
        <f>COUNTIFS(Sheet1!$D$2:$D$4115,"&gt;=45000",Sheet1!$D$2:$D$4115,"&lt;49999",Sheet1!$F$2:$F$4115,"Successful")</f>
        <v>6</v>
      </c>
      <c r="C12">
        <f>COUNTIFS(Sheet1!$D$2:$D$4115,"&gt;=45000",Sheet1!$D$2:$D$4115,"&lt;49999",Sheet1!$F$2:$F$4115,"Failed")</f>
        <v>11</v>
      </c>
      <c r="D12">
        <f>COUNTIFS(Sheet1!$D$2:$D$4115,"&gt;=45000",Sheet1!$D$2:$D$4115,"&lt;49999",Sheet1!$F$2:$F$4115,"Canceled")</f>
        <v>4</v>
      </c>
      <c r="E12">
        <f t="shared" si="0"/>
        <v>21</v>
      </c>
      <c r="F12" s="19">
        <f t="shared" si="3"/>
        <v>0.2857142857142857</v>
      </c>
      <c r="G12" s="19">
        <f t="shared" si="1"/>
        <v>0.52380952380952384</v>
      </c>
      <c r="H12" s="19">
        <f t="shared" si="2"/>
        <v>0.19047619047619047</v>
      </c>
    </row>
    <row r="13" spans="1:8" ht="58" x14ac:dyDescent="0.35">
      <c r="A13" s="3" t="s">
        <v>8385</v>
      </c>
      <c r="B13">
        <f>COUNTIFS(Sheet1!$D$2:$D$4115,"&gt;=50000",Sheet1!$F$2:$F$4115,"Successful")</f>
        <v>86</v>
      </c>
      <c r="C13">
        <f>COUNTIFS(Sheet1!$D$2:$D$4115,"&gt;=50000",Sheet1!$F$2:$F$4115,"Canceled")</f>
        <v>100</v>
      </c>
      <c r="D13">
        <f>COUNTIFS(Sheet1!$D$2:$D$4115,"&gt;=50000",Sheet1!$F$2:$F$4115,"Failed")</f>
        <v>258</v>
      </c>
      <c r="E13">
        <f t="shared" si="0"/>
        <v>444</v>
      </c>
      <c r="F13" s="19">
        <f t="shared" si="3"/>
        <v>0.19369369369369369</v>
      </c>
      <c r="G13" s="19">
        <f t="shared" si="1"/>
        <v>0.22522522522522523</v>
      </c>
      <c r="H13" s="19">
        <f t="shared" si="2"/>
        <v>0.58108108108108103</v>
      </c>
    </row>
    <row r="14" spans="1:8" x14ac:dyDescent="0.35">
      <c r="A14" s="3" t="s">
        <v>8402</v>
      </c>
      <c r="B14">
        <f>COUNTIFS(Sheet1!$D$2:$D$4115,"&gt;=1000",Sheet1!$D$2:$D$4115,"&lt;4999",Sheet1!$F$2:$F$4115,"Successful")</f>
        <v>931</v>
      </c>
      <c r="C14">
        <f t="shared" ref="C14:D14" si="4">SUM(C2:C13)</f>
        <v>1371</v>
      </c>
      <c r="D14">
        <f t="shared" si="4"/>
        <v>506</v>
      </c>
      <c r="E14">
        <f t="shared" si="0"/>
        <v>2808</v>
      </c>
      <c r="F14" s="19">
        <f t="shared" si="3"/>
        <v>0.33155270655270658</v>
      </c>
      <c r="G14" s="19">
        <f t="shared" si="1"/>
        <v>0.48824786324786323</v>
      </c>
      <c r="H14" s="19">
        <f t="shared" si="2"/>
        <v>0.18019943019943019</v>
      </c>
    </row>
    <row r="15" spans="1:8" x14ac:dyDescent="0.35">
      <c r="H15" s="14"/>
    </row>
  </sheetData>
  <pageMargins left="0.7" right="0.7" top="0.75" bottom="0.75" header="0.3" footer="0.3"/>
  <pageSetup orientation="portrait" horizontalDpi="200" verticalDpi="0" copies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catergory</vt:lpstr>
      <vt:lpstr>sub catergory </vt:lpstr>
      <vt:lpstr>pivot table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Jay L</cp:lastModifiedBy>
  <dcterms:created xsi:type="dcterms:W3CDTF">2017-04-20T15:17:24Z</dcterms:created>
  <dcterms:modified xsi:type="dcterms:W3CDTF">2019-09-27T21:57:15Z</dcterms:modified>
</cp:coreProperties>
</file>