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3677\IdeaProjects\FinancingTool\src\main\resources\com\example\financingtool\"/>
    </mc:Choice>
  </mc:AlternateContent>
  <xr:revisionPtr revIDLastSave="0" documentId="13_ncr:1_{04B420DA-F855-42C6-AFBD-EB872398AEFA}" xr6:coauthVersionLast="47" xr6:coauthVersionMax="47" xr10:uidLastSave="{00000000-0000-0000-0000-000000000000}"/>
  <bookViews>
    <workbookView xWindow="760" yWindow="760" windowWidth="14400" windowHeight="7270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Restliche Fragen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D2" i="8"/>
  <c r="D4" i="8"/>
  <c r="C4" i="8"/>
  <c r="C2" i="8"/>
  <c r="B3" i="9" l="1"/>
  <c r="E20" i="10"/>
  <c r="E21" i="10" s="1"/>
  <c r="E22" i="10" s="1"/>
  <c r="E19" i="10"/>
  <c r="F17" i="10" s="1"/>
  <c r="B12" i="10"/>
  <c r="F12" i="10"/>
  <c r="G12" i="10" s="1"/>
  <c r="B6" i="10"/>
  <c r="C6" i="10"/>
  <c r="F6" i="10"/>
  <c r="G6" i="10"/>
  <c r="F5" i="9"/>
  <c r="F6" i="9"/>
  <c r="E7" i="9"/>
  <c r="F2" i="9" s="1"/>
  <c r="B12" i="8"/>
  <c r="B14" i="8"/>
  <c r="C12" i="8"/>
  <c r="E2" i="8"/>
  <c r="C3" i="8"/>
  <c r="D3" i="8" s="1"/>
  <c r="E4" i="8"/>
  <c r="C5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E10" i="8"/>
  <c r="F18" i="10" l="1"/>
  <c r="B7" i="9"/>
  <c r="C2" i="9" s="1"/>
  <c r="F4" i="9"/>
  <c r="F3" i="9"/>
  <c r="F7" i="9" s="1"/>
  <c r="D12" i="8"/>
  <c r="D14" i="8" s="1"/>
  <c r="E12" i="8"/>
  <c r="E14" i="8" s="1"/>
  <c r="C14" i="8"/>
  <c r="E7" i="8"/>
  <c r="F7" i="8" s="1"/>
  <c r="E3" i="8"/>
  <c r="F3" i="8" s="1"/>
  <c r="C3" i="9" l="1"/>
  <c r="C7" i="9" s="1"/>
  <c r="F2" i="8"/>
  <c r="F4" i="8"/>
  <c r="F8" i="8"/>
  <c r="F5" i="8"/>
  <c r="F9" i="8"/>
  <c r="F10" i="8"/>
  <c r="F6" i="8"/>
  <c r="F12" i="8" l="1"/>
  <c r="F14" i="8" s="1"/>
</calcChain>
</file>

<file path=xl/sharedStrings.xml><?xml version="1.0" encoding="utf-8"?>
<sst xmlns="http://schemas.openxmlformats.org/spreadsheetml/2006/main" count="96" uniqueCount="84">
  <si>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</si>
  <si>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</si>
  <si>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</si>
  <si>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</si>
  <si>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</si>
  <si>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</si>
  <si>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</si>
  <si>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</si>
  <si>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</si>
  <si>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</si>
  <si>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</si>
  <si>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Ziel-Fertigstellung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</si>
  <si>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</si>
  <si>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</si>
  <si>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</si>
  <si>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</si>
  <si>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</si>
  <si>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</si>
  <si>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</si>
  <si>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</si>
  <si>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</si>
  <si>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</si>
  <si>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</si>
  <si>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</si>
  <si>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</si>
  <si>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</si>
  <si>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</si>
  <si>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</si>
  <si>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</si>
  <si>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</si>
  <si>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</si>
  <si>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</si>
  <si>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</si>
  <si>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</si>
  <si>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</si>
  <si>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</si>
  <si>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</si>
  <si>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Fremdkapital Tranche 1 (bis Baubeginn)</t>
  </si>
  <si>
    <t>Fremdkapital Tranche 2 (ab Baubeginn)</t>
  </si>
  <si>
    <t>BTVG Erlöse</t>
  </si>
  <si>
    <t>Vst-Korrektur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</si>
  <si>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</si>
  <si>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</si>
  <si>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</si>
  <si>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</si>
  <si>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</si>
  <si>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</si>
  <si>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</si>
  <si>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</si>
  <si>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</si>
  <si>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</si>
  <si>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</si>
  <si>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</si>
  <si>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</si>
  <si>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</si>
  <si>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</si>
  <si>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</si>
  <si>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</si>
  <si>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</si>
  <si>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</si>
  <si>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</si>
  <si>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</si>
  <si>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</si>
  <si>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</si>
  <si>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</si>
  <si>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Stammdaten</t>
  </si>
  <si>
    <t>Firmenname</t>
  </si>
  <si>
    <t xml:space="preserve">Strasse </t>
  </si>
  <si>
    <t>Postleitzahl</t>
  </si>
  <si>
    <t>Ort</t>
  </si>
  <si>
    <t xml:space="preserve">Entfernung zur Schule </t>
  </si>
  <si>
    <t>Lagebeschreibung</t>
  </si>
  <si>
    <t xml:space="preserve">Maps - Bild </t>
  </si>
  <si>
    <t>Lage der Öffi Anbindung</t>
  </si>
  <si>
    <t>oihjubjpkojk</t>
  </si>
  <si>
    <t>ghetto wien</t>
  </si>
  <si>
    <t>Apfelcompany</t>
  </si>
  <si>
    <t>Siehdichvorstrasse 12</t>
  </si>
  <si>
    <t>2231</t>
  </si>
  <si>
    <t>Strasshof</t>
  </si>
  <si>
    <t>2500</t>
  </si>
  <si>
    <t>nix</t>
  </si>
  <si>
    <t>m²</t>
  </si>
  <si>
    <t>Basisinformationen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</si>
</sst>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D9E1F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10" fontId="0" fillId="0" borderId="1" xfId="1" applyNumberFormat="1" applyFont="1" applyBorder="1"/>
    <xf numFmtId="0" fontId="5" fillId="0" borderId="1" xfId="0" applyFont="1" applyBorder="1"/>
    <xf numFmtId="0" fontId="5" fillId="0" borderId="0" xfId="0" applyFont="1"/>
    <xf numFmtId="10" fontId="5" fillId="0" borderId="1" xfId="0" applyNumberFormat="1" applyFont="1" applyBorder="1"/>
    <xf numFmtId="49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5" xfId="0" applyFont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7" borderId="4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L12"/>
  <sheetViews>
    <sheetView tabSelected="1" topLeftCell="E1" workbookViewId="0">
      <selection activeCell="N12" sqref="N12"/>
    </sheetView>
  </sheetViews>
  <sheetFormatPr defaultColWidth="9" defaultRowHeight="14.5" x14ac:dyDescent="0.35"/>
  <cols>
    <col min="1" max="1" width="29.54296875" customWidth="1" collapsed="1"/>
    <col min="8" max="8" width="25.26953125" customWidth="1" collapsed="1"/>
    <col min="9" max="9" width="24.54296875" customWidth="1" collapsed="1"/>
  </cols>
  <sheetData>
    <row r="1" spans="1:12" ht="18.5" x14ac:dyDescent="0.45">
      <c r="A1" s="25" t="s">
        <v>83</v>
      </c>
      <c r="B1" s="26"/>
      <c r="C1" s="26"/>
      <c r="D1" s="26"/>
      <c r="E1" s="27"/>
      <c r="F1" s="20"/>
      <c r="G1" s="20"/>
      <c r="H1" s="25" t="s">
        <v>65</v>
      </c>
      <c r="I1" s="26"/>
      <c r="J1" s="26"/>
      <c r="K1" s="26"/>
      <c r="L1" s="27"/>
    </row>
    <row r="2" spans="1:12" x14ac:dyDescent="0.35">
      <c r="A2" s="19" t="s">
        <v>0</v>
      </c>
      <c r="B2" s="19"/>
      <c r="C2" s="19"/>
      <c r="D2" s="19"/>
      <c r="E2" s="19"/>
      <c r="F2" s="20"/>
      <c r="G2" s="20"/>
      <c r="H2" s="19" t="s">
        <v>66</v>
      </c>
      <c r="I2" s="19" t="s">
        <v>76</v>
      </c>
      <c r="J2" s="19"/>
      <c r="K2" s="19"/>
      <c r="L2" s="19"/>
    </row>
    <row r="3" spans="1:12" x14ac:dyDescent="0.35">
      <c r="A3" s="19" t="s">
        <v>1</v>
      </c>
      <c r="B3" s="19"/>
      <c r="C3" s="19" t="s">
        <v>82</v>
      </c>
      <c r="D3" s="19"/>
      <c r="E3" s="19"/>
      <c r="F3" s="20"/>
      <c r="G3" s="20"/>
      <c r="H3" s="19" t="s">
        <v>67</v>
      </c>
      <c r="I3" s="19" t="s">
        <v>77</v>
      </c>
      <c r="J3" s="19"/>
      <c r="K3" s="19"/>
      <c r="L3" s="19"/>
    </row>
    <row r="4" spans="1:12" x14ac:dyDescent="0.35">
      <c r="A4" s="19" t="s">
        <v>3</v>
      </c>
      <c r="B4" s="19"/>
      <c r="C4" s="19" t="str">
        <f>+C3</f>
        <v>m²</v>
      </c>
      <c r="D4" s="19"/>
      <c r="E4" s="19"/>
      <c r="F4" s="20"/>
      <c r="G4" s="20"/>
      <c r="H4" s="19" t="s">
        <v>68</v>
      </c>
      <c r="I4" s="23" t="s">
        <v>78</v>
      </c>
      <c r="J4" s="19"/>
      <c r="K4" s="19"/>
      <c r="L4" s="19"/>
    </row>
    <row r="5" spans="1:12" x14ac:dyDescent="0.35">
      <c r="A5" s="19" t="s">
        <v>4</v>
      </c>
      <c r="B5" s="19"/>
      <c r="C5" s="19"/>
      <c r="D5" s="19"/>
      <c r="E5" s="19"/>
      <c r="F5" s="20"/>
      <c r="G5" s="20"/>
      <c r="H5" s="19" t="s">
        <v>69</v>
      </c>
      <c r="I5" s="19" t="s">
        <v>79</v>
      </c>
      <c r="J5" s="19"/>
      <c r="K5" s="19"/>
      <c r="L5" s="19"/>
    </row>
    <row r="6" spans="1:12" x14ac:dyDescent="0.35">
      <c r="A6" s="19" t="s">
        <v>5</v>
      </c>
      <c r="B6" s="19"/>
      <c r="C6" s="19"/>
      <c r="D6" s="19"/>
      <c r="E6" s="19"/>
      <c r="F6" s="20"/>
      <c r="G6" s="20"/>
      <c r="H6" s="19" t="s">
        <v>70</v>
      </c>
      <c r="I6" s="22" t="s">
        <v>80</v>
      </c>
      <c r="J6" s="19"/>
      <c r="K6" s="19"/>
      <c r="L6" s="19"/>
    </row>
    <row r="7" spans="1:12" x14ac:dyDescent="0.35">
      <c r="A7" s="19" t="s">
        <v>6</v>
      </c>
      <c r="B7" s="19"/>
      <c r="C7" s="19"/>
      <c r="D7" s="19"/>
      <c r="E7" s="19"/>
      <c r="F7" s="20"/>
      <c r="G7" s="20"/>
      <c r="H7" s="19" t="s">
        <v>71</v>
      </c>
      <c r="I7" s="19" t="s">
        <v>75</v>
      </c>
      <c r="J7" s="19"/>
      <c r="K7" s="19"/>
      <c r="L7" s="19"/>
    </row>
    <row r="8" spans="1:12" x14ac:dyDescent="0.35">
      <c r="A8" s="19" t="s">
        <v>7</v>
      </c>
      <c r="B8" s="19"/>
      <c r="C8" s="19"/>
      <c r="D8" s="19"/>
      <c r="E8" s="19"/>
      <c r="F8" s="20"/>
      <c r="G8" s="20"/>
      <c r="H8" s="19" t="s">
        <v>72</v>
      </c>
      <c r="I8" s="19"/>
      <c r="J8" s="19"/>
      <c r="K8" s="19"/>
      <c r="L8" s="19"/>
    </row>
    <row r="9" spans="1:12" x14ac:dyDescent="0.35">
      <c r="A9" s="19" t="s">
        <v>8</v>
      </c>
      <c r="B9" s="19"/>
      <c r="C9" s="19"/>
      <c r="D9" s="19"/>
      <c r="E9" s="21"/>
      <c r="F9" s="20"/>
      <c r="G9" s="20"/>
      <c r="H9" s="19" t="s">
        <v>73</v>
      </c>
      <c r="I9" s="19" t="s">
        <v>81</v>
      </c>
      <c r="J9" s="19"/>
      <c r="K9" s="19"/>
      <c r="L9" s="19"/>
    </row>
    <row r="10" spans="1:12" x14ac:dyDescent="0.35">
      <c r="A10" s="19" t="s">
        <v>10</v>
      </c>
      <c r="B10" s="19"/>
      <c r="C10" s="19"/>
      <c r="D10" s="19"/>
      <c r="E10" s="19"/>
      <c r="F10" s="20"/>
      <c r="G10" s="20"/>
      <c r="H10" s="19"/>
      <c r="I10" s="19"/>
      <c r="J10" s="19"/>
      <c r="K10" s="19"/>
      <c r="L10" s="19"/>
    </row>
    <row r="11" spans="1:12" x14ac:dyDescent="0.35">
      <c r="A11" s="24" t="s">
        <v>11</v>
      </c>
      <c r="B11" s="24"/>
      <c r="C11" s="24"/>
      <c r="D11" s="24"/>
      <c r="E11" s="24"/>
      <c r="F11" s="20"/>
      <c r="G11" s="20"/>
      <c r="H11" s="19"/>
      <c r="I11" s="19"/>
      <c r="J11" s="19"/>
      <c r="K11" s="19"/>
      <c r="L11" s="19"/>
    </row>
    <row r="12" spans="1:12" x14ac:dyDescent="0.35">
      <c r="A12" s="19" t="s">
        <v>9</v>
      </c>
      <c r="B12" s="1"/>
      <c r="C12" s="1"/>
      <c r="D12" s="1"/>
      <c r="E12" s="1"/>
    </row>
  </sheetData>
  <mergeCells count="2">
    <mergeCell ref="A1:E1"/>
    <mergeCell ref="H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workbookViewId="0">
      <selection activeCell="J8" sqref="J8"/>
    </sheetView>
  </sheetViews>
  <sheetFormatPr defaultColWidth="9" defaultRowHeight="14.5" x14ac:dyDescent="0.35"/>
  <cols>
    <col min="1" max="1" width="31.08984375" customWidth="1" collapsed="1"/>
    <col min="2" max="3" width="10.7265625" bestFit="1" customWidth="1" collapsed="1"/>
    <col min="4" max="4" width="11.81640625" customWidth="1" collapsed="1"/>
  </cols>
  <sheetData>
    <row r="1" spans="1:7" ht="18.5" x14ac:dyDescent="0.45">
      <c r="A1" s="8"/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/>
    </row>
    <row r="2" spans="1:7" x14ac:dyDescent="0.35">
      <c r="A2" s="1" t="s">
        <v>17</v>
      </c>
      <c r="B2" s="1">
        <v>1</v>
      </c>
      <c r="C2" s="3">
        <f>B2*B21</f>
        <v>0.1</v>
      </c>
      <c r="D2" s="18">
        <f>C2/B2</f>
        <v>0.1</v>
      </c>
      <c r="E2" s="3">
        <f t="shared" ref="E2:E10" si="0">B2+C2</f>
        <v>1.1000000000000001</v>
      </c>
      <c r="F2" s="2">
        <f t="shared" ref="F2:F10" si="1">$E2/$E$14</f>
        <v>2.2417457901033038E-5</v>
      </c>
      <c r="G2" s="1"/>
    </row>
    <row r="3" spans="1:7" x14ac:dyDescent="0.35">
      <c r="A3" s="1" t="s">
        <v>18</v>
      </c>
      <c r="B3" s="1">
        <v>2</v>
      </c>
      <c r="C3" s="3">
        <f t="shared" ref="C3:C9" si="2">B3*$B$20</f>
        <v>0.4</v>
      </c>
      <c r="D3" s="6">
        <f t="shared" ref="D3:D9" si="3">C3/B3</f>
        <v>0.2</v>
      </c>
      <c r="E3" s="3">
        <f t="shared" si="0"/>
        <v>2.4</v>
      </c>
      <c r="F3" s="2">
        <f t="shared" si="1"/>
        <v>4.8910817238617536E-5</v>
      </c>
      <c r="G3" s="1"/>
    </row>
    <row r="4" spans="1:7" x14ac:dyDescent="0.35">
      <c r="A4" s="1" t="s">
        <v>19</v>
      </c>
      <c r="B4" s="1">
        <v>3</v>
      </c>
      <c r="C4" s="3">
        <f>B4*$B$20</f>
        <v>0.60000000000000009</v>
      </c>
      <c r="D4" s="6">
        <f>C4/B4</f>
        <v>0.20000000000000004</v>
      </c>
      <c r="E4" s="3">
        <f t="shared" si="0"/>
        <v>3.6</v>
      </c>
      <c r="F4" s="2">
        <f t="shared" si="1"/>
        <v>7.3366225857926303E-5</v>
      </c>
      <c r="G4" s="1"/>
    </row>
    <row r="5" spans="1:7" x14ac:dyDescent="0.35">
      <c r="A5" s="1" t="s">
        <v>20</v>
      </c>
      <c r="B5" s="1">
        <v>4</v>
      </c>
      <c r="C5" s="3">
        <f t="shared" si="2"/>
        <v>0.8</v>
      </c>
      <c r="D5" s="6">
        <f t="shared" si="3"/>
        <v>0.2</v>
      </c>
      <c r="E5" s="3">
        <f t="shared" si="0"/>
        <v>4.8</v>
      </c>
      <c r="F5" s="2">
        <f t="shared" si="1"/>
        <v>9.7821634477235071E-5</v>
      </c>
      <c r="G5" s="1"/>
    </row>
    <row r="6" spans="1:7" x14ac:dyDescent="0.35">
      <c r="A6" s="1" t="s">
        <v>21</v>
      </c>
      <c r="B6" s="1">
        <v>5</v>
      </c>
      <c r="C6" s="3">
        <f t="shared" si="2"/>
        <v>1</v>
      </c>
      <c r="D6" s="6">
        <f t="shared" si="3"/>
        <v>0.2</v>
      </c>
      <c r="E6" s="3">
        <f t="shared" si="0"/>
        <v>6</v>
      </c>
      <c r="F6" s="2">
        <f t="shared" si="1"/>
        <v>1.2227704309654384E-4</v>
      </c>
      <c r="G6" s="5"/>
    </row>
    <row r="7" spans="1:7" x14ac:dyDescent="0.35">
      <c r="A7" s="1" t="s">
        <v>22</v>
      </c>
      <c r="B7" s="1">
        <v>39881</v>
      </c>
      <c r="C7" s="3">
        <f t="shared" si="2"/>
        <v>7976.2000000000007</v>
      </c>
      <c r="D7" s="6">
        <f t="shared" si="3"/>
        <v>0.2</v>
      </c>
      <c r="E7" s="3">
        <f t="shared" si="0"/>
        <v>47857.2</v>
      </c>
      <c r="F7" s="2">
        <f t="shared" si="1"/>
        <v>0.97530615114665287</v>
      </c>
      <c r="G7" s="1" t="s">
        <v>74</v>
      </c>
    </row>
    <row r="8" spans="1:7" x14ac:dyDescent="0.35">
      <c r="A8" s="1" t="s">
        <v>23</v>
      </c>
      <c r="B8" s="1">
        <v>323</v>
      </c>
      <c r="C8" s="3">
        <f t="shared" si="2"/>
        <v>64.600000000000009</v>
      </c>
      <c r="D8" s="6">
        <f t="shared" si="3"/>
        <v>0.20000000000000004</v>
      </c>
      <c r="E8" s="3">
        <f t="shared" si="0"/>
        <v>387.6</v>
      </c>
      <c r="F8" s="2">
        <f t="shared" si="1"/>
        <v>7.8990969840367319E-3</v>
      </c>
      <c r="G8" s="1"/>
    </row>
    <row r="9" spans="1:7" x14ac:dyDescent="0.35">
      <c r="A9" s="1" t="s">
        <v>24</v>
      </c>
      <c r="B9" s="1">
        <v>666</v>
      </c>
      <c r="C9" s="3">
        <f t="shared" si="2"/>
        <v>133.20000000000002</v>
      </c>
      <c r="D9" s="6">
        <f t="shared" si="3"/>
        <v>0.20000000000000004</v>
      </c>
      <c r="E9" s="3">
        <f t="shared" si="0"/>
        <v>799.2</v>
      </c>
      <c r="F9" s="2">
        <f t="shared" si="1"/>
        <v>1.628730214045964E-2</v>
      </c>
      <c r="G9" s="1"/>
    </row>
    <row r="10" spans="1:7" x14ac:dyDescent="0.35">
      <c r="A10" s="1" t="s">
        <v>25</v>
      </c>
      <c r="B10" s="9">
        <v>7</v>
      </c>
      <c r="C10" s="3">
        <v>0</v>
      </c>
      <c r="D10" s="6">
        <v>0.3</v>
      </c>
      <c r="E10" s="3">
        <f t="shared" si="0"/>
        <v>7</v>
      </c>
      <c r="F10" s="2">
        <f t="shared" si="1"/>
        <v>1.4265655027930114E-4</v>
      </c>
      <c r="G10" s="1"/>
    </row>
    <row r="11" spans="1:7" x14ac:dyDescent="0.35">
      <c r="A11" s="1"/>
      <c r="B11" s="1"/>
      <c r="C11" s="1"/>
      <c r="D11" s="6"/>
      <c r="E11" s="1"/>
      <c r="F11" s="1"/>
      <c r="G11" s="1"/>
    </row>
    <row r="12" spans="1:7" x14ac:dyDescent="0.35">
      <c r="A12" s="1" t="s">
        <v>26</v>
      </c>
      <c r="B12" s="3">
        <f>SUM(B2:B10)</f>
        <v>40892</v>
      </c>
      <c r="C12" s="3">
        <f>SUM(C2:C10)</f>
        <v>8176.9000000000005</v>
      </c>
      <c r="D12" s="4">
        <f>C12/B12</f>
        <v>0.19996331800841241</v>
      </c>
      <c r="E12" s="10">
        <f>B12+C12</f>
        <v>49068.9</v>
      </c>
      <c r="F12" s="4">
        <f>SUM(F2:F10)</f>
        <v>0.99999999999999989</v>
      </c>
      <c r="G12" s="1"/>
    </row>
    <row r="13" spans="1:7" x14ac:dyDescent="0.35">
      <c r="A13" s="1" t="s">
        <v>27</v>
      </c>
      <c r="B13" s="1"/>
      <c r="C13" s="1"/>
      <c r="D13" s="1"/>
      <c r="E13" s="1"/>
      <c r="F13" s="1"/>
      <c r="G13" s="1"/>
    </row>
    <row r="14" spans="1:7" x14ac:dyDescent="0.35">
      <c r="A14" s="1" t="s">
        <v>28</v>
      </c>
      <c r="B14" s="3">
        <f>B12</f>
        <v>40892</v>
      </c>
      <c r="C14" s="3">
        <f>C12</f>
        <v>8176.9000000000005</v>
      </c>
      <c r="D14" s="3">
        <f>D12</f>
        <v>0.19996331800841241</v>
      </c>
      <c r="E14" s="10">
        <f>E12</f>
        <v>49068.9</v>
      </c>
      <c r="F14" s="4">
        <f>F12</f>
        <v>0.99999999999999989</v>
      </c>
      <c r="G14" s="1"/>
    </row>
    <row r="15" spans="1:7" x14ac:dyDescent="0.35">
      <c r="A15" s="1"/>
      <c r="B15" s="1"/>
      <c r="C15" s="1"/>
      <c r="D15" s="1"/>
      <c r="E15" s="1"/>
      <c r="F15" s="1"/>
      <c r="G15" s="1"/>
    </row>
    <row r="16" spans="1:7" x14ac:dyDescent="0.35">
      <c r="A16" s="1"/>
      <c r="B16" s="1"/>
      <c r="C16" s="1"/>
      <c r="D16" s="1"/>
      <c r="E16" s="1"/>
      <c r="F16" s="1"/>
      <c r="G16" s="1"/>
    </row>
    <row r="17" spans="1:7" x14ac:dyDescent="0.35">
      <c r="A17" s="1"/>
      <c r="B17" s="1"/>
      <c r="C17" s="1"/>
      <c r="D17" s="1"/>
      <c r="E17" s="1"/>
      <c r="F17" s="1"/>
      <c r="G17" s="1"/>
    </row>
    <row r="20" spans="1:7" x14ac:dyDescent="0.35">
      <c r="A20" t="s">
        <v>29</v>
      </c>
      <c r="B20" s="11">
        <v>0.2</v>
      </c>
    </row>
    <row r="21" spans="1:7" x14ac:dyDescent="0.35">
      <c r="A21" t="s">
        <v>30</v>
      </c>
      <c r="B21" s="12">
        <v>0.1</v>
      </c>
      <c r="C21" t="s">
        <v>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F7"/>
  <sheetViews>
    <sheetView workbookViewId="0">
      <selection activeCell="A6" sqref="A6"/>
    </sheetView>
  </sheetViews>
  <sheetFormatPr defaultColWidth="9" defaultRowHeight="14.5" x14ac:dyDescent="0.35"/>
  <cols>
    <col min="1" max="1" width="21.6328125" customWidth="1" collapsed="1"/>
    <col min="2" max="3" width="10.7265625" customWidth="1" collapsed="1"/>
    <col min="4" max="4" width="21.36328125" customWidth="1" collapsed="1"/>
    <col min="5" max="5" width="10.7265625" bestFit="1" customWidth="1" collapsed="1"/>
  </cols>
  <sheetData>
    <row r="1" spans="1:6" ht="18.5" x14ac:dyDescent="0.45">
      <c r="A1" s="28" t="s">
        <v>32</v>
      </c>
      <c r="B1" s="28"/>
      <c r="C1" s="28"/>
      <c r="D1" s="29" t="s">
        <v>33</v>
      </c>
      <c r="E1" s="30"/>
      <c r="F1" s="31"/>
    </row>
    <row r="2" spans="1:6" x14ac:dyDescent="0.35">
      <c r="A2" s="1" t="s">
        <v>34</v>
      </c>
      <c r="B2" s="1">
        <v>6851180</v>
      </c>
      <c r="C2" s="2">
        <f>$B2/$B$7</f>
        <v>0.99999897827923834</v>
      </c>
      <c r="D2" s="1" t="s">
        <v>35</v>
      </c>
      <c r="E2" s="1">
        <v>900000</v>
      </c>
      <c r="F2" s="2">
        <f>$E2/$E$7</f>
        <v>0.11609549189595419</v>
      </c>
    </row>
    <row r="3" spans="1:6" ht="29" x14ac:dyDescent="0.35">
      <c r="A3" s="1" t="s">
        <v>36</v>
      </c>
      <c r="B3" s="16">
        <f>Gesamtinvestitionskosten!B10</f>
        <v>7</v>
      </c>
      <c r="C3" s="2">
        <f>$B3/$B$7</f>
        <v>1.0217207616723933E-6</v>
      </c>
      <c r="D3" s="13" t="s">
        <v>37</v>
      </c>
      <c r="E3" s="1">
        <v>2450000</v>
      </c>
      <c r="F3" s="2">
        <f>$E3/$E$7</f>
        <v>0.31603772793898638</v>
      </c>
    </row>
    <row r="4" spans="1:6" ht="29" x14ac:dyDescent="0.35">
      <c r="A4" s="1"/>
      <c r="B4" s="1"/>
      <c r="C4" s="3"/>
      <c r="D4" s="13" t="s">
        <v>38</v>
      </c>
      <c r="E4" s="1">
        <v>2250000</v>
      </c>
      <c r="F4" s="2">
        <f>$E4/$E$7</f>
        <v>0.29023872973988546</v>
      </c>
    </row>
    <row r="5" spans="1:6" x14ac:dyDescent="0.35">
      <c r="A5" s="1"/>
      <c r="B5" s="1"/>
      <c r="C5" s="3"/>
      <c r="D5" s="1" t="s">
        <v>39</v>
      </c>
      <c r="E5" s="1">
        <v>2152239</v>
      </c>
      <c r="F5" s="2">
        <f>$E5/$E$7</f>
        <v>0.27762805042517397</v>
      </c>
    </row>
    <row r="6" spans="1:6" x14ac:dyDescent="0.35">
      <c r="A6" s="1" t="s">
        <v>40</v>
      </c>
      <c r="B6" s="1"/>
      <c r="C6" s="3"/>
      <c r="D6" s="1" t="s">
        <v>40</v>
      </c>
      <c r="E6" s="1">
        <v>0</v>
      </c>
      <c r="F6" s="2">
        <f>$E6/$E$7</f>
        <v>0</v>
      </c>
    </row>
    <row r="7" spans="1:6" x14ac:dyDescent="0.35">
      <c r="A7" s="1" t="s">
        <v>41</v>
      </c>
      <c r="B7" s="3">
        <f>SUM(B2:B6)</f>
        <v>6851187</v>
      </c>
      <c r="C7" s="4">
        <f>SUM(C2:C6)</f>
        <v>1</v>
      </c>
      <c r="D7" s="3"/>
      <c r="E7" s="10">
        <f>SUM(E2:E6)</f>
        <v>7752239</v>
      </c>
      <c r="F7" s="4">
        <f>SUM(F2:F6)</f>
        <v>1</v>
      </c>
    </row>
  </sheetData>
  <mergeCells count="2">
    <mergeCell ref="A1:C1"/>
    <mergeCell ref="D1:F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workbookViewId="0">
      <selection activeCell="F3" sqref="F3"/>
    </sheetView>
  </sheetViews>
  <sheetFormatPr defaultColWidth="9" defaultRowHeight="14.5" x14ac:dyDescent="0.35"/>
  <cols>
    <col min="1" max="1" width="42.81640625" customWidth="1" collapsed="1"/>
    <col min="2" max="2" width="12.08984375" customWidth="1" collapsed="1"/>
    <col min="3" max="3" width="13.81640625" customWidth="1" collapsed="1"/>
    <col min="4" max="4" width="10.7265625" bestFit="1" customWidth="1" collapsed="1"/>
    <col min="5" max="5" width="13.08984375" customWidth="1" collapsed="1"/>
  </cols>
  <sheetData>
    <row r="1" spans="1:9" ht="18.5" x14ac:dyDescent="0.45">
      <c r="A1" s="8" t="s">
        <v>42</v>
      </c>
      <c r="B1" s="8" t="s">
        <v>43</v>
      </c>
      <c r="C1" s="8" t="s">
        <v>44</v>
      </c>
      <c r="D1" s="8"/>
      <c r="E1" s="8" t="s">
        <v>45</v>
      </c>
      <c r="F1" s="8" t="s">
        <v>46</v>
      </c>
      <c r="G1" s="8"/>
      <c r="H1" s="8" t="s">
        <v>47</v>
      </c>
      <c r="I1" s="8"/>
    </row>
    <row r="2" spans="1:9" x14ac:dyDescent="0.35">
      <c r="A2" s="14" t="s">
        <v>48</v>
      </c>
      <c r="B2" s="1"/>
      <c r="C2" s="1"/>
      <c r="D2" s="1"/>
      <c r="E2" s="15">
        <v>0.1</v>
      </c>
      <c r="F2" s="1"/>
      <c r="G2" s="1"/>
      <c r="H2" s="15">
        <v>0.2</v>
      </c>
      <c r="I2" s="1"/>
    </row>
    <row r="3" spans="1:9" x14ac:dyDescent="0.35">
      <c r="A3" s="1" t="s">
        <v>49</v>
      </c>
      <c r="B3" s="1"/>
      <c r="C3" s="1"/>
      <c r="D3" s="1"/>
      <c r="E3" s="1">
        <v>9091</v>
      </c>
      <c r="F3" s="16">
        <v>10000</v>
      </c>
      <c r="G3" s="1"/>
      <c r="H3" s="17">
        <v>10909</v>
      </c>
      <c r="I3" s="1"/>
    </row>
    <row r="4" spans="1:9" x14ac:dyDescent="0.35">
      <c r="A4" s="1" t="s">
        <v>50</v>
      </c>
      <c r="B4" s="15">
        <v>1</v>
      </c>
      <c r="C4" s="1">
        <v>959</v>
      </c>
      <c r="D4" s="1" t="s">
        <v>2</v>
      </c>
      <c r="E4" s="1"/>
      <c r="F4" s="1">
        <v>9587290</v>
      </c>
      <c r="G4" s="1"/>
      <c r="H4" s="1"/>
      <c r="I4" s="1"/>
    </row>
    <row r="5" spans="1:9" x14ac:dyDescent="0.35">
      <c r="A5" s="1" t="s">
        <v>51</v>
      </c>
      <c r="B5" s="15">
        <v>0</v>
      </c>
      <c r="C5" s="1">
        <v>0</v>
      </c>
      <c r="D5" s="1" t="s">
        <v>2</v>
      </c>
      <c r="E5" s="1"/>
      <c r="F5" s="1"/>
      <c r="G5" s="1"/>
      <c r="H5" s="1"/>
      <c r="I5" s="1"/>
    </row>
    <row r="6" spans="1:9" x14ac:dyDescent="0.35">
      <c r="A6" s="1" t="s">
        <v>41</v>
      </c>
      <c r="B6" s="7">
        <f>SUM(B3:B5)</f>
        <v>1</v>
      </c>
      <c r="C6" s="1">
        <f>SUM(C3:C5)</f>
        <v>959</v>
      </c>
      <c r="D6" s="1" t="s">
        <v>2</v>
      </c>
      <c r="E6" s="1"/>
      <c r="F6" s="1">
        <f>F4</f>
        <v>9587290</v>
      </c>
      <c r="G6" s="14">
        <f>F6</f>
        <v>9587290</v>
      </c>
      <c r="H6" s="1"/>
      <c r="I6" s="1"/>
    </row>
    <row r="7" spans="1:9" x14ac:dyDescent="0.35">
      <c r="A7" s="1"/>
      <c r="B7" s="1"/>
      <c r="C7" s="1"/>
      <c r="D7" s="1"/>
      <c r="E7" s="1"/>
      <c r="F7" s="1"/>
      <c r="G7" s="1"/>
      <c r="H7" s="1"/>
      <c r="I7" s="1"/>
    </row>
    <row r="8" spans="1:9" x14ac:dyDescent="0.35">
      <c r="A8" s="14" t="s">
        <v>52</v>
      </c>
      <c r="B8" s="1"/>
      <c r="C8" s="1"/>
      <c r="D8" s="1"/>
      <c r="E8" s="1"/>
      <c r="F8" s="1"/>
      <c r="G8" s="1"/>
      <c r="H8" s="1"/>
      <c r="I8" s="1"/>
    </row>
    <row r="9" spans="1:9" x14ac:dyDescent="0.35">
      <c r="A9" s="1" t="s">
        <v>49</v>
      </c>
      <c r="B9" s="1"/>
      <c r="C9" s="1"/>
      <c r="D9" s="1"/>
      <c r="E9" s="1">
        <v>38182</v>
      </c>
      <c r="F9" s="1">
        <v>42000</v>
      </c>
      <c r="G9" s="1"/>
      <c r="H9" s="14">
        <v>45818</v>
      </c>
      <c r="I9" s="1"/>
    </row>
    <row r="10" spans="1:9" x14ac:dyDescent="0.35">
      <c r="A10" s="1" t="s">
        <v>50</v>
      </c>
      <c r="B10" s="15">
        <v>1</v>
      </c>
      <c r="C10" s="1">
        <v>16</v>
      </c>
      <c r="D10" s="1"/>
      <c r="E10" s="1"/>
      <c r="F10" s="1">
        <v>672000</v>
      </c>
      <c r="G10" s="1"/>
      <c r="H10" s="1"/>
      <c r="I10" s="1"/>
    </row>
    <row r="11" spans="1:9" x14ac:dyDescent="0.35">
      <c r="A11" s="1" t="s">
        <v>51</v>
      </c>
      <c r="B11" s="15">
        <v>0</v>
      </c>
      <c r="C11" s="1">
        <v>0</v>
      </c>
      <c r="D11" s="1"/>
      <c r="E11" s="1">
        <v>0</v>
      </c>
      <c r="F11" s="1"/>
      <c r="G11" s="1"/>
      <c r="H11" s="1"/>
      <c r="I11" s="1"/>
    </row>
    <row r="12" spans="1:9" x14ac:dyDescent="0.35">
      <c r="A12" s="1" t="s">
        <v>41</v>
      </c>
      <c r="B12" s="15">
        <f>SUM(B10:B11)</f>
        <v>1</v>
      </c>
      <c r="C12" s="1">
        <v>16</v>
      </c>
      <c r="D12" s="1"/>
      <c r="E12" s="1">
        <v>0</v>
      </c>
      <c r="F12" s="1">
        <f>F10</f>
        <v>672000</v>
      </c>
      <c r="G12" s="14">
        <f>F12</f>
        <v>672000</v>
      </c>
      <c r="H12" s="1"/>
      <c r="I12" s="1"/>
    </row>
    <row r="13" spans="1:9" x14ac:dyDescent="0.3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3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3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35">
      <c r="A16" s="1"/>
      <c r="B16" s="32" t="s">
        <v>53</v>
      </c>
      <c r="C16" s="32"/>
      <c r="D16" s="32"/>
      <c r="E16" s="1" t="s">
        <v>54</v>
      </c>
      <c r="F16" s="1" t="s">
        <v>55</v>
      </c>
      <c r="G16" s="1" t="s">
        <v>56</v>
      </c>
      <c r="H16" s="1"/>
      <c r="I16" s="1"/>
    </row>
    <row r="17" spans="1:9" x14ac:dyDescent="0.35">
      <c r="A17" s="1"/>
      <c r="B17" s="1"/>
      <c r="C17" s="1" t="s">
        <v>48</v>
      </c>
      <c r="D17" s="1" t="s">
        <v>57</v>
      </c>
      <c r="E17" s="1">
        <v>9587290</v>
      </c>
      <c r="F17" s="2">
        <f>$E17/$E$19</f>
        <v>0.93449839121420686</v>
      </c>
      <c r="G17" s="1">
        <v>10000</v>
      </c>
      <c r="H17" s="1"/>
      <c r="I17" s="1"/>
    </row>
    <row r="18" spans="1:9" x14ac:dyDescent="0.35">
      <c r="A18" s="1"/>
      <c r="B18" s="1"/>
      <c r="C18" s="1" t="s">
        <v>52</v>
      </c>
      <c r="D18" s="1" t="s">
        <v>57</v>
      </c>
      <c r="E18" s="1">
        <v>672000</v>
      </c>
      <c r="F18" s="2">
        <f>$E18/$E$19</f>
        <v>6.5501608785793169E-2</v>
      </c>
      <c r="G18" s="1">
        <v>42000</v>
      </c>
      <c r="H18" s="1"/>
      <c r="I18" s="1"/>
    </row>
    <row r="19" spans="1:9" x14ac:dyDescent="0.35">
      <c r="A19" s="1"/>
      <c r="B19" s="1"/>
      <c r="C19" s="1" t="s">
        <v>41</v>
      </c>
      <c r="D19" s="1"/>
      <c r="E19" s="3">
        <f>SUM(E17:E18)</f>
        <v>10259290</v>
      </c>
      <c r="F19" s="1"/>
      <c r="G19" s="1"/>
      <c r="H19" s="1"/>
      <c r="I19" s="1"/>
    </row>
    <row r="20" spans="1:9" x14ac:dyDescent="0.35">
      <c r="A20" s="1"/>
      <c r="B20" s="1"/>
      <c r="C20" s="1" t="s">
        <v>58</v>
      </c>
      <c r="D20" s="1"/>
      <c r="E20" s="9">
        <f>'Mittelverwendung - Mittelherkun'!E7</f>
        <v>7752239</v>
      </c>
      <c r="F20" s="1"/>
      <c r="G20" s="1"/>
      <c r="H20" s="1"/>
      <c r="I20" s="1"/>
    </row>
    <row r="21" spans="1:9" x14ac:dyDescent="0.35">
      <c r="A21" s="1"/>
      <c r="B21" s="1"/>
      <c r="C21" s="1" t="s">
        <v>59</v>
      </c>
      <c r="D21" s="1"/>
      <c r="E21" s="3">
        <f>E19-E20</f>
        <v>2507051</v>
      </c>
      <c r="F21" s="1"/>
      <c r="G21" s="1"/>
      <c r="H21" s="1"/>
      <c r="I21" s="1"/>
    </row>
    <row r="22" spans="1:9" x14ac:dyDescent="0.35">
      <c r="A22" s="1"/>
      <c r="B22" s="1"/>
      <c r="C22" s="1" t="s">
        <v>60</v>
      </c>
      <c r="D22" s="1"/>
      <c r="E22" s="2">
        <f>E21/E20</f>
        <v>0.32339702117027092</v>
      </c>
      <c r="F22" s="1"/>
      <c r="G22" s="1"/>
      <c r="H22" s="1"/>
      <c r="I22" s="1"/>
    </row>
    <row r="23" spans="1:9" x14ac:dyDescent="0.35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3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35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defaultColWidth="9" defaultRowHeight="14.5" x14ac:dyDescent="0.35"/>
  <sheetData>
    <row r="3" spans="1:1" x14ac:dyDescent="0.35">
      <c r="A3" t="s">
        <v>61</v>
      </c>
    </row>
    <row r="5" spans="1:1" x14ac:dyDescent="0.35">
      <c r="A5" t="s">
        <v>62</v>
      </c>
    </row>
    <row r="6" spans="1:1" x14ac:dyDescent="0.35">
      <c r="A6" t="s">
        <v>63</v>
      </c>
    </row>
    <row r="7" spans="1:1" x14ac:dyDescent="0.35">
      <c r="A7" t="s">
        <v>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Props1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7DD2DD-E6A0-4AD2-8B5B-E10BEBC466C7}">
  <ds:schemaRefs>
    <ds:schemaRef ds:uri="http://schemas.microsoft.com/office/2006/metadata/properties"/>
    <ds:schemaRef ds:uri="http://schemas.microsoft.com/office/infopath/2007/PartnerControls"/>
    <ds:schemaRef ds:uri="5a8965bb-c16f-4a6f-82bb-93d665d6df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Basisinformation</vt:lpstr>
      <vt:lpstr>Gesamtinvestitionskosten</vt:lpstr>
      <vt:lpstr>Mittelverwendung - Mittelherkun</vt:lpstr>
      <vt:lpstr>Wirtschaftlichkeitsrechnung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Mirnic</dc:creator>
  <cp:lastModifiedBy>Nazia Nazari</cp:lastModifiedBy>
  <dcterms:created xsi:type="dcterms:W3CDTF">2023-10-29T09:17:22Z</dcterms:created>
  <dcterms:modified xsi:type="dcterms:W3CDTF">2023-12-18T22:24:37Z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